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A" sheetId="1" r:id="rId1"/>
  </sheets>
  <definedNames>
    <definedName name="__123Graph_C" hidden="1">'A'!$F$18:$F$71</definedName>
    <definedName name="__123Graph_E" hidden="1">'A'!$G$18:$G$71</definedName>
    <definedName name="__123Graph_F" hidden="1">'A'!$H$18:$H$71</definedName>
    <definedName name="_Fill" hidden="1">'A'!$F$11:$F$71</definedName>
    <definedName name="_xlnm.Print_Area" localSheetId="0">'A'!$A$2:$K$17</definedName>
    <definedName name="Imprimir_títulos_IM" localSheetId="0">'A'!$4:$10</definedName>
    <definedName name="_xlnm.Print_Titles" localSheetId="0">'A'!$4:$10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<sst xmlns="http://schemas.openxmlformats.org/spreadsheetml/2006/main" count="29" uniqueCount="28">
  <si>
    <t>Escribir unicamente sobre las celdas de color azul</t>
  </si>
  <si>
    <t>importe inicial del prestamo</t>
  </si>
  <si>
    <t>tiempo de carencia, sin devolver capital ni intereses, medido en años</t>
  </si>
  <si>
    <t>tipo de interes nominal anual inicial en tanto por ciento</t>
  </si>
  <si>
    <t>años de vida del prestamo, tras el periodo de carencia</t>
  </si>
  <si>
    <t>numero de pagos periodicos al año</t>
  </si>
  <si>
    <t>TAE real</t>
  </si>
  <si>
    <t>%</t>
  </si>
  <si>
    <t>Suma total intereses a pagar</t>
  </si>
  <si>
    <t xml:space="preserve">importe a </t>
  </si>
  <si>
    <t>opcion reducir</t>
  </si>
  <si>
    <t>comisiones</t>
  </si>
  <si>
    <t>periodo</t>
  </si>
  <si>
    <t>periodos</t>
  </si>
  <si>
    <t>prestamo</t>
  </si>
  <si>
    <t>mensualidad o</t>
  </si>
  <si>
    <t>intereses del</t>
  </si>
  <si>
    <t>cuota</t>
  </si>
  <si>
    <t>pago total</t>
  </si>
  <si>
    <t>anticipar</t>
  </si>
  <si>
    <t>0=pago 1=vida</t>
  </si>
  <si>
    <t>actual</t>
  </si>
  <si>
    <t>pendientes</t>
  </si>
  <si>
    <t>vivo a inicio</t>
  </si>
  <si>
    <t>pago periodico</t>
  </si>
  <si>
    <t>amortizacion</t>
  </si>
  <si>
    <t>tipo interes</t>
  </si>
  <si>
    <t>fecha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</si>
</sst>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¢&quot;#,##0_);\(&quot;¢&quot;#,##0\)"/>
    <numFmt numFmtId="181" formatCode="&quot;¢&quot;#,##0_);[Red]\(&quot;¢&quot;#,##0\)"/>
    <numFmt numFmtId="182" formatCode="&quot;¢&quot;#,##0.00_);\(&quot;¢&quot;#,##0.00\)"/>
    <numFmt numFmtId="183" formatCode="&quot;¢&quot;#,##0.00_);[Red]\(&quot;¢&quot;#,##0.00\)"/>
    <numFmt numFmtId="184" formatCode="_(&quot;¢&quot;* #,##0_);_(&quot;¢&quot;* \(#,##0\);_(&quot;¢&quot;* &quot;-&quot;_);_(@_)"/>
    <numFmt numFmtId="185" formatCode="_(&quot;¢&quot;* #,##0.00_);_(&quot;¢&quot;* \(#,##0.00\);_(&quot;¢&quot;* &quot;-&quot;??_);_(@_)"/>
    <numFmt numFmtId="186" formatCode="#,##0.000_);\(#,##0.000\)"/>
    <numFmt numFmtId="187" formatCode="#,##0.00000_);\(#,##0.00000\)"/>
    <numFmt numFmtId="188" formatCode="[$-C0A]dddd\,\ dd&quot; de &quot;mmmm&quot; de &quot;yyyy"/>
    <numFmt numFmtId="189" formatCode="0;[Red]0"/>
  </numFmts>
  <fonts count="6">
    <font>
      <sz val="12"/>
      <name val="Arial MT"/>
      <family val="0"/>
    </font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37" fontId="0" fillId="0" borderId="0" xfId="0" applyAlignment="1">
      <alignment/>
    </xf>
    <xf numFmtId="37" fontId="2" fillId="0" borderId="0" xfId="0" applyFont="1" applyAlignment="1">
      <alignment/>
    </xf>
    <xf numFmtId="186" fontId="2" fillId="0" borderId="0" xfId="0" applyNumberFormat="1" applyFont="1" applyAlignment="1" applyProtection="1">
      <alignment/>
      <protection/>
    </xf>
    <xf numFmtId="187" fontId="2" fillId="0" borderId="0" xfId="0" applyNumberFormat="1" applyFont="1" applyAlignment="1" applyProtection="1">
      <alignment/>
      <protection/>
    </xf>
    <xf numFmtId="37" fontId="2" fillId="0" borderId="1" xfId="0" applyFont="1" applyBorder="1" applyAlignment="1">
      <alignment/>
    </xf>
    <xf numFmtId="37" fontId="2" fillId="2" borderId="2" xfId="0" applyFont="1" applyFill="1" applyBorder="1" applyAlignment="1">
      <alignment/>
    </xf>
    <xf numFmtId="39" fontId="2" fillId="2" borderId="3" xfId="0" applyNumberFormat="1" applyFont="1" applyFill="1" applyBorder="1" applyAlignment="1" applyProtection="1">
      <alignment/>
      <protection/>
    </xf>
    <xf numFmtId="37" fontId="2" fillId="2" borderId="4" xfId="0" applyFont="1" applyFill="1" applyBorder="1" applyAlignment="1">
      <alignment/>
    </xf>
    <xf numFmtId="37" fontId="2" fillId="2" borderId="3" xfId="0" applyFont="1" applyFill="1" applyBorder="1" applyAlignment="1">
      <alignment/>
    </xf>
    <xf numFmtId="37" fontId="2" fillId="3" borderId="5" xfId="0" applyFont="1" applyFill="1" applyBorder="1" applyAlignment="1">
      <alignment horizontal="centerContinuous"/>
    </xf>
    <xf numFmtId="37" fontId="2" fillId="3" borderId="6" xfId="0" applyFont="1" applyFill="1" applyBorder="1" applyAlignment="1">
      <alignment horizontal="centerContinuous"/>
    </xf>
    <xf numFmtId="37" fontId="2" fillId="4" borderId="7" xfId="0" applyFont="1" applyFill="1" applyBorder="1" applyAlignment="1">
      <alignment/>
    </xf>
    <xf numFmtId="39" fontId="2" fillId="4" borderId="7" xfId="0" applyNumberFormat="1" applyFont="1" applyFill="1" applyBorder="1" applyAlignment="1" applyProtection="1">
      <alignment/>
      <protection locked="0"/>
    </xf>
    <xf numFmtId="37" fontId="3" fillId="5" borderId="7" xfId="0" applyFont="1" applyFill="1" applyBorder="1" applyAlignment="1">
      <alignment horizontal="centerContinuous"/>
    </xf>
    <xf numFmtId="37" fontId="2" fillId="5" borderId="7" xfId="0" applyFont="1" applyFill="1" applyBorder="1" applyAlignment="1">
      <alignment horizontal="centerContinuous"/>
    </xf>
    <xf numFmtId="39" fontId="4" fillId="0" borderId="7" xfId="0" applyNumberFormat="1" applyFont="1" applyFill="1" applyBorder="1" applyAlignment="1" applyProtection="1">
      <alignment horizontal="center"/>
      <protection locked="0"/>
    </xf>
    <xf numFmtId="37" fontId="4" fillId="0" borderId="7" xfId="0" applyFont="1" applyFill="1" applyBorder="1" applyAlignment="1" applyProtection="1">
      <alignment horizontal="center"/>
      <protection locked="0"/>
    </xf>
    <xf numFmtId="37" fontId="4" fillId="0" borderId="7" xfId="0" applyFont="1" applyFill="1" applyBorder="1" applyAlignment="1">
      <alignment horizontal="center"/>
    </xf>
    <xf numFmtId="37" fontId="4" fillId="0" borderId="7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Alignment="1">
      <alignment/>
    </xf>
    <xf numFmtId="0" fontId="2" fillId="3" borderId="5" xfId="0" applyNumberFormat="1" applyFont="1" applyFill="1" applyBorder="1" applyAlignment="1">
      <alignment horizontal="centerContinuous"/>
    </xf>
    <xf numFmtId="0" fontId="2" fillId="3" borderId="6" xfId="0" applyNumberFormat="1" applyFont="1" applyFill="1" applyBorder="1" applyAlignment="1">
      <alignment horizontal="centerContinuous"/>
    </xf>
    <xf numFmtId="0" fontId="4" fillId="0" borderId="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Alignment="1">
      <alignment/>
    </xf>
    <xf numFmtId="4" fontId="2" fillId="4" borderId="7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2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 horizontal="centerContinuous"/>
    </xf>
    <xf numFmtId="4" fontId="2" fillId="3" borderId="6" xfId="0" applyNumberFormat="1" applyFont="1" applyFill="1" applyBorder="1" applyAlignment="1">
      <alignment horizontal="centerContinuous"/>
    </xf>
    <xf numFmtId="4" fontId="4" fillId="0" borderId="7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2" fontId="4" fillId="0" borderId="7" xfId="0" applyNumberFormat="1" applyFont="1" applyFill="1" applyBorder="1" applyAlignment="1">
      <alignment horizontal="center"/>
    </xf>
    <xf numFmtId="14" fontId="4" fillId="0" borderId="7" xfId="0" applyNumberFormat="1" applyFont="1" applyFill="1" applyBorder="1" applyAlignment="1" applyProtection="1">
      <alignment horizontal="center"/>
      <protection locked="0"/>
    </xf>
    <xf numFmtId="37" fontId="5" fillId="4" borderId="7" xfId="0" applyFont="1" applyFill="1" applyBorder="1" applyAlignment="1" applyProtection="1">
      <alignment/>
      <protection locked="0"/>
    </xf>
    <xf numFmtId="39" fontId="5" fillId="4" borderId="7" xfId="0" applyNumberFormat="1" applyFont="1" applyFill="1" applyBorder="1" applyAlignment="1" applyProtection="1">
      <alignment/>
      <protection locked="0"/>
    </xf>
    <xf numFmtId="37" fontId="5" fillId="5" borderId="7" xfId="0" applyFont="1" applyFill="1" applyBorder="1" applyAlignment="1">
      <alignment horizontal="centerContinuous"/>
    </xf>
    <xf numFmtId="4" fontId="5" fillId="5" borderId="7" xfId="0" applyNumberFormat="1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B71"/>
  <sheetViews>
    <sheetView showGridLines="0" tabSelected="1" workbookViewId="0" topLeftCell="A1">
      <selection activeCell="O5" sqref="O5"/>
    </sheetView>
  </sheetViews>
  <sheetFormatPr defaultColWidth="9.6640625" defaultRowHeight="15"/>
  <cols>
    <col min="1" max="1" width="6.6640625" style="0" bestFit="1" customWidth="1"/>
    <col min="2" max="2" width="8.10546875" style="23" bestFit="1" customWidth="1"/>
    <col min="3" max="3" width="7.21484375" style="0" customWidth="1"/>
    <col min="4" max="4" width="10.3359375" style="0" customWidth="1"/>
    <col min="5" max="5" width="6.88671875" style="0" customWidth="1"/>
    <col min="6" max="6" width="4.77734375" style="0" bestFit="1" customWidth="1"/>
    <col min="7" max="7" width="16.21484375" style="0" bestFit="1" customWidth="1"/>
    <col min="8" max="8" width="6.99609375" style="0" bestFit="1" customWidth="1"/>
    <col min="9" max="9" width="8.6640625" style="30" bestFit="1" customWidth="1"/>
    <col min="10" max="10" width="7.6640625" style="0" bestFit="1" customWidth="1"/>
    <col min="11" max="11" width="8.6640625" style="0" customWidth="1"/>
    <col min="12" max="12" width="10.3359375" style="0" customWidth="1"/>
    <col min="13" max="13" width="12.6640625" style="0" customWidth="1"/>
  </cols>
  <sheetData>
    <row r="1" spans="1:28" ht="15.75">
      <c r="A1" s="1"/>
      <c r="B1" s="19"/>
      <c r="C1" s="13" t="s">
        <v>0</v>
      </c>
      <c r="D1" s="35"/>
      <c r="E1" s="35"/>
      <c r="F1" s="35"/>
      <c r="G1" s="35"/>
      <c r="H1" s="35"/>
      <c r="I1" s="36"/>
      <c r="J1" s="14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5">
      <c r="A2" s="1"/>
      <c r="B2" s="19"/>
      <c r="C2" s="33">
        <v>1000000</v>
      </c>
      <c r="D2" s="11" t="s">
        <v>1</v>
      </c>
      <c r="E2" s="11"/>
      <c r="F2" s="11"/>
      <c r="G2" s="11"/>
      <c r="H2" s="11"/>
      <c r="I2" s="24"/>
      <c r="J2" s="1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5">
      <c r="A3" s="1"/>
      <c r="B3" s="19"/>
      <c r="C3" s="12">
        <v>0</v>
      </c>
      <c r="D3" s="11" t="s">
        <v>2</v>
      </c>
      <c r="E3" s="11"/>
      <c r="F3" s="11"/>
      <c r="G3" s="11"/>
      <c r="H3" s="11"/>
      <c r="I3" s="24"/>
      <c r="J3" s="1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5">
      <c r="A4" s="1"/>
      <c r="B4" s="19"/>
      <c r="C4" s="34">
        <v>3.07</v>
      </c>
      <c r="D4" s="11" t="s">
        <v>3</v>
      </c>
      <c r="E4" s="11"/>
      <c r="F4" s="11"/>
      <c r="G4" s="11"/>
      <c r="H4" s="11"/>
      <c r="I4" s="24"/>
      <c r="J4" s="11"/>
      <c r="K4" s="2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5">
      <c r="A5" s="1"/>
      <c r="B5" s="19"/>
      <c r="C5" s="33">
        <v>20</v>
      </c>
      <c r="D5" s="11" t="s">
        <v>4</v>
      </c>
      <c r="E5" s="11"/>
      <c r="F5" s="11"/>
      <c r="G5" s="11"/>
      <c r="H5" s="11"/>
      <c r="I5" s="24"/>
      <c r="J5" s="1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5">
      <c r="A6" s="1"/>
      <c r="B6" s="19"/>
      <c r="C6" s="33">
        <v>12</v>
      </c>
      <c r="D6" s="11" t="s">
        <v>5</v>
      </c>
      <c r="E6" s="11"/>
      <c r="F6" s="11"/>
      <c r="G6" s="11"/>
      <c r="H6" s="11"/>
      <c r="I6" s="24"/>
      <c r="J6" s="11"/>
      <c r="K6" s="2"/>
      <c r="L6" s="1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5">
      <c r="A7" s="1"/>
      <c r="B7" s="19"/>
      <c r="C7" s="1"/>
      <c r="D7" s="1"/>
      <c r="E7" s="4"/>
      <c r="F7" s="1"/>
      <c r="G7" s="4"/>
      <c r="H7" s="1"/>
      <c r="I7" s="2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15">
      <c r="A8" s="1"/>
      <c r="B8" s="19"/>
      <c r="C8" s="5" t="s">
        <v>6</v>
      </c>
      <c r="D8" s="6">
        <f>((1+IRR(L10:L71,C4/100/C6))^C6-1)*100</f>
        <v>-30.477649092598735</v>
      </c>
      <c r="E8" s="7" t="s">
        <v>7</v>
      </c>
      <c r="F8" s="1"/>
      <c r="G8" s="5" t="s">
        <v>8</v>
      </c>
      <c r="H8" s="8"/>
      <c r="I8" s="26"/>
      <c r="J8" s="7">
        <f>SUM(J11:J71)</f>
        <v>141167.34223372123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5">
      <c r="A9" s="9"/>
      <c r="B9" s="20"/>
      <c r="C9" s="9" t="s">
        <v>9</v>
      </c>
      <c r="D9" s="9" t="s">
        <v>10</v>
      </c>
      <c r="E9" s="9" t="s">
        <v>11</v>
      </c>
      <c r="F9" s="9" t="s">
        <v>12</v>
      </c>
      <c r="G9" s="9" t="s">
        <v>13</v>
      </c>
      <c r="H9" s="9" t="s">
        <v>14</v>
      </c>
      <c r="I9" s="27" t="s">
        <v>15</v>
      </c>
      <c r="J9" s="9" t="s">
        <v>16</v>
      </c>
      <c r="K9" s="9" t="s">
        <v>17</v>
      </c>
      <c r="L9" s="9" t="s">
        <v>18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5">
      <c r="A10" s="10" t="s">
        <v>26</v>
      </c>
      <c r="B10" s="21" t="s">
        <v>27</v>
      </c>
      <c r="C10" s="10" t="s">
        <v>19</v>
      </c>
      <c r="D10" s="10" t="s">
        <v>20</v>
      </c>
      <c r="E10" s="10"/>
      <c r="F10" s="10" t="s">
        <v>21</v>
      </c>
      <c r="G10" s="10" t="s">
        <v>22</v>
      </c>
      <c r="H10" s="10" t="s">
        <v>23</v>
      </c>
      <c r="I10" s="28" t="s">
        <v>24</v>
      </c>
      <c r="J10" s="10" t="s">
        <v>12</v>
      </c>
      <c r="K10" s="10" t="s">
        <v>25</v>
      </c>
      <c r="L10" s="10">
        <f>-C2</f>
        <v>-1000000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5">
      <c r="A11" s="15">
        <f>C4</f>
        <v>3.07</v>
      </c>
      <c r="B11" s="32"/>
      <c r="C11" s="16"/>
      <c r="D11" s="17">
        <v>0</v>
      </c>
      <c r="E11" s="17"/>
      <c r="F11" s="17">
        <v>0</v>
      </c>
      <c r="G11" s="17">
        <f>C6*C5</f>
        <v>240</v>
      </c>
      <c r="H11" s="17">
        <f>C2*(1+C4/100)^C3</f>
        <v>1000000</v>
      </c>
      <c r="I11" s="29">
        <f>PMT(A11/100/$C$6,G11,-H11)</f>
        <v>5581.083079960914</v>
      </c>
      <c r="J11" s="17">
        <f aca="true" t="shared" si="0" ref="J11:J71">IF(ISERR(+H11*A11/$C$6/100)=1,0,H11*A11/$C$6/100)</f>
        <v>2558.3333333333335</v>
      </c>
      <c r="K11" s="17">
        <f aca="true" t="shared" si="1" ref="K11:K71">IF(ISERR(+I11-J11)=1,0,I11-J11)</f>
        <v>3022.7497466275804</v>
      </c>
      <c r="L11" s="31">
        <f aca="true" t="shared" si="2" ref="L11:L71">IF(ISERR(+I11+E11+C11)=1,0,+I11+E11+C11)</f>
        <v>5581.083079960914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5">
      <c r="A12" s="15">
        <f aca="true" t="shared" si="3" ref="A12:A71">A11</f>
        <v>3.07</v>
      </c>
      <c r="B12" s="32"/>
      <c r="C12" s="16"/>
      <c r="D12" s="17">
        <f>D11</f>
        <v>0</v>
      </c>
      <c r="E12" s="17"/>
      <c r="F12" s="17">
        <v>1</v>
      </c>
      <c r="G12" s="18">
        <f aca="true" t="shared" si="4" ref="G12:G71">(-LOG(1-((H12-C12)*A12/100/$C$6/I11))/(LOG(1+(A12/$C$6/100)))*(D12&lt;&gt;0))+(G11-1)*(D12=0)</f>
        <v>239</v>
      </c>
      <c r="H12" s="17">
        <f aca="true" t="shared" si="5" ref="H12:H71">(H11-K11-C11)*(G11&gt;1)</f>
        <v>996977.2502533725</v>
      </c>
      <c r="I12" s="29">
        <f aca="true" t="shared" si="6" ref="I12:I71">PMT(A12/100/$C$6,G12,-H12)*(D12=0)+I11*(D12&lt;&gt;0)</f>
        <v>5581.083079960915</v>
      </c>
      <c r="J12" s="17">
        <f t="shared" si="0"/>
        <v>2550.600131898211</v>
      </c>
      <c r="K12" s="17">
        <f t="shared" si="1"/>
        <v>3030.4829480627036</v>
      </c>
      <c r="L12" s="31">
        <f t="shared" si="2"/>
        <v>5581.083079960915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5">
      <c r="A13" s="15">
        <f>A12</f>
        <v>3.07</v>
      </c>
      <c r="B13" s="32"/>
      <c r="C13" s="16"/>
      <c r="D13" s="17">
        <f>D12</f>
        <v>0</v>
      </c>
      <c r="E13" s="17"/>
      <c r="F13" s="17">
        <v>2</v>
      </c>
      <c r="G13" s="18">
        <f t="shared" si="4"/>
        <v>238</v>
      </c>
      <c r="H13" s="17">
        <f t="shared" si="5"/>
        <v>993946.7673053098</v>
      </c>
      <c r="I13" s="29">
        <f t="shared" si="6"/>
        <v>5581.083079960916</v>
      </c>
      <c r="J13" s="17">
        <f t="shared" si="0"/>
        <v>2542.847146356084</v>
      </c>
      <c r="K13" s="17">
        <f t="shared" si="1"/>
        <v>3038.2359336048316</v>
      </c>
      <c r="L13" s="31">
        <f t="shared" si="2"/>
        <v>5581.083079960916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5">
      <c r="A14" s="15">
        <f t="shared" si="3"/>
        <v>3.07</v>
      </c>
      <c r="B14" s="32"/>
      <c r="C14" s="16"/>
      <c r="D14" s="17">
        <v>0</v>
      </c>
      <c r="E14" s="17"/>
      <c r="F14" s="17">
        <v>3</v>
      </c>
      <c r="G14" s="18">
        <f t="shared" si="4"/>
        <v>237</v>
      </c>
      <c r="H14" s="17">
        <f t="shared" si="5"/>
        <v>990908.5313717049</v>
      </c>
      <c r="I14" s="29">
        <f t="shared" si="6"/>
        <v>5581.083079960915</v>
      </c>
      <c r="J14" s="17">
        <f t="shared" si="0"/>
        <v>2535.0743260926115</v>
      </c>
      <c r="K14" s="17">
        <f t="shared" si="1"/>
        <v>3046.0087538683033</v>
      </c>
      <c r="L14" s="31">
        <f t="shared" si="2"/>
        <v>5581.083079960915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5">
      <c r="A15" s="15">
        <f t="shared" si="3"/>
        <v>3.07</v>
      </c>
      <c r="B15" s="32"/>
      <c r="C15" s="16"/>
      <c r="D15" s="17">
        <f aca="true" t="shared" si="7" ref="D15:D71">D14</f>
        <v>0</v>
      </c>
      <c r="E15" s="17"/>
      <c r="F15" s="17">
        <v>4</v>
      </c>
      <c r="G15" s="18">
        <f t="shared" si="4"/>
        <v>236</v>
      </c>
      <c r="H15" s="17">
        <f t="shared" si="5"/>
        <v>987862.5226178366</v>
      </c>
      <c r="I15" s="29">
        <f t="shared" si="6"/>
        <v>5581.0830799609175</v>
      </c>
      <c r="J15" s="17">
        <f t="shared" si="0"/>
        <v>2527.2816203639654</v>
      </c>
      <c r="K15" s="17">
        <f t="shared" si="1"/>
        <v>3053.801459596952</v>
      </c>
      <c r="L15" s="31">
        <f t="shared" si="2"/>
        <v>5581.0830799609175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5">
      <c r="A16" s="15">
        <f t="shared" si="3"/>
        <v>3.07</v>
      </c>
      <c r="B16" s="32"/>
      <c r="C16" s="16"/>
      <c r="D16" s="17">
        <f t="shared" si="7"/>
        <v>0</v>
      </c>
      <c r="E16" s="17"/>
      <c r="F16" s="17">
        <v>5</v>
      </c>
      <c r="G16" s="18">
        <f t="shared" si="4"/>
        <v>235</v>
      </c>
      <c r="H16" s="17">
        <f t="shared" si="5"/>
        <v>984808.7211582396</v>
      </c>
      <c r="I16" s="29">
        <f t="shared" si="6"/>
        <v>5581.083079960919</v>
      </c>
      <c r="J16" s="17">
        <f t="shared" si="0"/>
        <v>2519.468978296496</v>
      </c>
      <c r="K16" s="17">
        <f t="shared" si="1"/>
        <v>3061.6141016644233</v>
      </c>
      <c r="L16" s="31">
        <f t="shared" si="2"/>
        <v>5581.083079960919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5">
      <c r="A17" s="15">
        <f t="shared" si="3"/>
        <v>3.07</v>
      </c>
      <c r="B17" s="22"/>
      <c r="C17" s="16"/>
      <c r="D17" s="17">
        <f t="shared" si="7"/>
        <v>0</v>
      </c>
      <c r="E17" s="17"/>
      <c r="F17" s="17">
        <v>6</v>
      </c>
      <c r="G17" s="18">
        <f t="shared" si="4"/>
        <v>234</v>
      </c>
      <c r="H17" s="17">
        <f t="shared" si="5"/>
        <v>981747.1070565752</v>
      </c>
      <c r="I17" s="29">
        <f t="shared" si="6"/>
        <v>5581.083079960918</v>
      </c>
      <c r="J17" s="17">
        <f t="shared" si="0"/>
        <v>2511.636348886405</v>
      </c>
      <c r="K17" s="17">
        <f t="shared" si="1"/>
        <v>3069.4467310745135</v>
      </c>
      <c r="L17" s="31">
        <f t="shared" si="2"/>
        <v>5581.083079960918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5">
      <c r="A18" s="15">
        <f t="shared" si="3"/>
        <v>3.07</v>
      </c>
      <c r="B18" s="22"/>
      <c r="C18" s="16"/>
      <c r="D18" s="17">
        <f t="shared" si="7"/>
        <v>0</v>
      </c>
      <c r="E18" s="17"/>
      <c r="F18" s="17">
        <v>7</v>
      </c>
      <c r="G18" s="18">
        <f t="shared" si="4"/>
        <v>233</v>
      </c>
      <c r="H18" s="17">
        <f t="shared" si="5"/>
        <v>978677.6603255008</v>
      </c>
      <c r="I18" s="29">
        <f t="shared" si="6"/>
        <v>5581.083079960918</v>
      </c>
      <c r="J18" s="17">
        <f t="shared" si="0"/>
        <v>2503.783680999406</v>
      </c>
      <c r="K18" s="17">
        <f t="shared" si="1"/>
        <v>3077.2993989615125</v>
      </c>
      <c r="L18" s="31">
        <f t="shared" si="2"/>
        <v>5581.083079960918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5">
      <c r="A19" s="15">
        <f t="shared" si="3"/>
        <v>3.07</v>
      </c>
      <c r="B19" s="22"/>
      <c r="C19" s="16"/>
      <c r="D19" s="17">
        <f t="shared" si="7"/>
        <v>0</v>
      </c>
      <c r="E19" s="17"/>
      <c r="F19" s="17">
        <v>8</v>
      </c>
      <c r="G19" s="18">
        <f t="shared" si="4"/>
        <v>232</v>
      </c>
      <c r="H19" s="17">
        <f t="shared" si="5"/>
        <v>975600.3609265393</v>
      </c>
      <c r="I19" s="29">
        <f t="shared" si="6"/>
        <v>5581.083079960919</v>
      </c>
      <c r="J19" s="17">
        <f t="shared" si="0"/>
        <v>2495.910923370396</v>
      </c>
      <c r="K19" s="17">
        <f t="shared" si="1"/>
        <v>3085.172156590523</v>
      </c>
      <c r="L19" s="31">
        <f t="shared" si="2"/>
        <v>5581.083079960919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5">
      <c r="A20" s="15">
        <f t="shared" si="3"/>
        <v>3.07</v>
      </c>
      <c r="B20" s="22"/>
      <c r="C20" s="16"/>
      <c r="D20" s="17">
        <f t="shared" si="7"/>
        <v>0</v>
      </c>
      <c r="E20" s="17"/>
      <c r="F20" s="17">
        <v>9</v>
      </c>
      <c r="G20" s="18">
        <f t="shared" si="4"/>
        <v>231</v>
      </c>
      <c r="H20" s="17">
        <f t="shared" si="5"/>
        <v>972515.1887699488</v>
      </c>
      <c r="I20" s="29">
        <f t="shared" si="6"/>
        <v>5581.083079960919</v>
      </c>
      <c r="J20" s="17">
        <f t="shared" si="0"/>
        <v>2488.0180246031186</v>
      </c>
      <c r="K20" s="17">
        <f t="shared" si="1"/>
        <v>3093.0650553578007</v>
      </c>
      <c r="L20" s="31">
        <f t="shared" si="2"/>
        <v>5581.083079960919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5">
      <c r="A21" s="15">
        <f t="shared" si="3"/>
        <v>3.07</v>
      </c>
      <c r="B21" s="22"/>
      <c r="C21" s="16"/>
      <c r="D21" s="17">
        <f t="shared" si="7"/>
        <v>0</v>
      </c>
      <c r="E21" s="17"/>
      <c r="F21" s="17">
        <v>10</v>
      </c>
      <c r="G21" s="18">
        <f t="shared" si="4"/>
        <v>230</v>
      </c>
      <c r="H21" s="17">
        <f t="shared" si="5"/>
        <v>969422.123714591</v>
      </c>
      <c r="I21" s="29">
        <f t="shared" si="6"/>
        <v>5581.083079960922</v>
      </c>
      <c r="J21" s="17">
        <f t="shared" si="0"/>
        <v>2480.1049331698287</v>
      </c>
      <c r="K21" s="17">
        <f t="shared" si="1"/>
        <v>3100.9781467910934</v>
      </c>
      <c r="L21" s="31">
        <f t="shared" si="2"/>
        <v>5581.083079960922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ht="15">
      <c r="A22" s="15">
        <f t="shared" si="3"/>
        <v>3.07</v>
      </c>
      <c r="B22" s="22"/>
      <c r="C22" s="16"/>
      <c r="D22" s="17">
        <f t="shared" si="7"/>
        <v>0</v>
      </c>
      <c r="E22" s="17"/>
      <c r="F22" s="17">
        <v>11</v>
      </c>
      <c r="G22" s="18">
        <f t="shared" si="4"/>
        <v>229</v>
      </c>
      <c r="H22" s="17">
        <f t="shared" si="5"/>
        <v>966321.1455677999</v>
      </c>
      <c r="I22" s="29">
        <f t="shared" si="6"/>
        <v>5581.083079960922</v>
      </c>
      <c r="J22" s="17">
        <f t="shared" si="0"/>
        <v>2472.1715974109547</v>
      </c>
      <c r="K22" s="17">
        <f t="shared" si="1"/>
        <v>3108.9114825499673</v>
      </c>
      <c r="L22" s="31">
        <f t="shared" si="2"/>
        <v>5581.083079960922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ht="15">
      <c r="A23" s="15">
        <f t="shared" si="3"/>
        <v>3.07</v>
      </c>
      <c r="B23" s="22"/>
      <c r="C23" s="16"/>
      <c r="D23" s="17">
        <f t="shared" si="7"/>
        <v>0</v>
      </c>
      <c r="E23" s="17"/>
      <c r="F23" s="17">
        <v>12</v>
      </c>
      <c r="G23" s="18">
        <f t="shared" si="4"/>
        <v>228</v>
      </c>
      <c r="H23" s="17">
        <f t="shared" si="5"/>
        <v>963212.23408525</v>
      </c>
      <c r="I23" s="29">
        <f t="shared" si="6"/>
        <v>5581.083079960925</v>
      </c>
      <c r="J23" s="17">
        <f t="shared" si="0"/>
        <v>2464.2179655347645</v>
      </c>
      <c r="K23" s="17">
        <f t="shared" si="1"/>
        <v>3116.8651144261603</v>
      </c>
      <c r="L23" s="31">
        <f t="shared" si="2"/>
        <v>5581.083079960925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5">
      <c r="A24" s="15">
        <f t="shared" si="3"/>
        <v>3.07</v>
      </c>
      <c r="B24" s="22"/>
      <c r="C24" s="16"/>
      <c r="D24" s="17">
        <f t="shared" si="7"/>
        <v>0</v>
      </c>
      <c r="E24" s="17"/>
      <c r="F24" s="17">
        <v>13</v>
      </c>
      <c r="G24" s="18">
        <f t="shared" si="4"/>
        <v>227</v>
      </c>
      <c r="H24" s="17">
        <f t="shared" si="5"/>
        <v>960095.3689708238</v>
      </c>
      <c r="I24" s="29">
        <f t="shared" si="6"/>
        <v>5581.083079960924</v>
      </c>
      <c r="J24" s="17">
        <f t="shared" si="0"/>
        <v>2456.2439856170245</v>
      </c>
      <c r="K24" s="17">
        <f t="shared" si="1"/>
        <v>3124.8390943438994</v>
      </c>
      <c r="L24" s="31">
        <f t="shared" si="2"/>
        <v>5581.083079960924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5">
      <c r="A25" s="15">
        <f t="shared" si="3"/>
        <v>3.07</v>
      </c>
      <c r="B25" s="22"/>
      <c r="C25" s="16"/>
      <c r="D25" s="17">
        <f t="shared" si="7"/>
        <v>0</v>
      </c>
      <c r="E25" s="17"/>
      <c r="F25" s="17">
        <v>14</v>
      </c>
      <c r="G25" s="18">
        <f t="shared" si="4"/>
        <v>226</v>
      </c>
      <c r="H25" s="17">
        <f t="shared" si="5"/>
        <v>956970.5298764799</v>
      </c>
      <c r="I25" s="29">
        <f t="shared" si="6"/>
        <v>5581.083079960926</v>
      </c>
      <c r="J25" s="17">
        <f t="shared" si="0"/>
        <v>2448.2496056006607</v>
      </c>
      <c r="K25" s="17">
        <f t="shared" si="1"/>
        <v>3132.833474360265</v>
      </c>
      <c r="L25" s="31">
        <f t="shared" si="2"/>
        <v>5581.083079960926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5">
      <c r="A26" s="15">
        <f t="shared" si="3"/>
        <v>3.07</v>
      </c>
      <c r="B26" s="22"/>
      <c r="C26" s="16"/>
      <c r="D26" s="17">
        <f t="shared" si="7"/>
        <v>0</v>
      </c>
      <c r="E26" s="17"/>
      <c r="F26" s="17">
        <v>15</v>
      </c>
      <c r="G26" s="18">
        <f t="shared" si="4"/>
        <v>225</v>
      </c>
      <c r="H26" s="17">
        <f t="shared" si="5"/>
        <v>953837.6964021196</v>
      </c>
      <c r="I26" s="29">
        <f t="shared" si="6"/>
        <v>5581.083079960926</v>
      </c>
      <c r="J26" s="17">
        <f t="shared" si="0"/>
        <v>2440.2347732954227</v>
      </c>
      <c r="K26" s="17">
        <f t="shared" si="1"/>
        <v>3140.848306665503</v>
      </c>
      <c r="L26" s="31">
        <f t="shared" si="2"/>
        <v>5581.083079960926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ht="15">
      <c r="A27" s="15">
        <f t="shared" si="3"/>
        <v>3.07</v>
      </c>
      <c r="B27" s="22"/>
      <c r="C27" s="16"/>
      <c r="D27" s="17">
        <f t="shared" si="7"/>
        <v>0</v>
      </c>
      <c r="E27" s="17"/>
      <c r="F27" s="17">
        <v>16</v>
      </c>
      <c r="G27" s="18">
        <f t="shared" si="4"/>
        <v>224</v>
      </c>
      <c r="H27" s="17">
        <f t="shared" si="5"/>
        <v>950696.848095454</v>
      </c>
      <c r="I27" s="29">
        <f t="shared" si="6"/>
        <v>5581.083079960926</v>
      </c>
      <c r="J27" s="17">
        <f t="shared" si="0"/>
        <v>2432.199436377536</v>
      </c>
      <c r="K27" s="17">
        <f t="shared" si="1"/>
        <v>3148.8836435833896</v>
      </c>
      <c r="L27" s="31">
        <f t="shared" si="2"/>
        <v>5581.083079960926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ht="15">
      <c r="A28" s="15">
        <f t="shared" si="3"/>
        <v>3.07</v>
      </c>
      <c r="B28" s="22"/>
      <c r="C28" s="16"/>
      <c r="D28" s="17">
        <f t="shared" si="7"/>
        <v>0</v>
      </c>
      <c r="E28" s="17"/>
      <c r="F28" s="17">
        <v>17</v>
      </c>
      <c r="G28" s="18">
        <f t="shared" si="4"/>
        <v>223</v>
      </c>
      <c r="H28" s="17">
        <f t="shared" si="5"/>
        <v>947547.9644518706</v>
      </c>
      <c r="I28" s="29">
        <f t="shared" si="6"/>
        <v>5581.083079960926</v>
      </c>
      <c r="J28" s="17">
        <f t="shared" si="0"/>
        <v>2424.143542389369</v>
      </c>
      <c r="K28" s="17">
        <f t="shared" si="1"/>
        <v>3156.9395375715567</v>
      </c>
      <c r="L28" s="31">
        <f t="shared" si="2"/>
        <v>5581.083079960926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ht="15">
      <c r="A29" s="15">
        <f t="shared" si="3"/>
        <v>3.07</v>
      </c>
      <c r="B29" s="22"/>
      <c r="C29" s="16"/>
      <c r="D29" s="17">
        <f t="shared" si="7"/>
        <v>0</v>
      </c>
      <c r="E29" s="17"/>
      <c r="F29" s="17">
        <v>18</v>
      </c>
      <c r="G29" s="18">
        <f t="shared" si="4"/>
        <v>222</v>
      </c>
      <c r="H29" s="17">
        <f t="shared" si="5"/>
        <v>944391.0249142991</v>
      </c>
      <c r="I29" s="29">
        <f t="shared" si="6"/>
        <v>5581.083079960927</v>
      </c>
      <c r="J29" s="17">
        <f t="shared" si="0"/>
        <v>2416.067038739082</v>
      </c>
      <c r="K29" s="17">
        <f t="shared" si="1"/>
        <v>3165.0160412218447</v>
      </c>
      <c r="L29" s="31">
        <f t="shared" si="2"/>
        <v>5581.083079960927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ht="15">
      <c r="A30" s="15">
        <f t="shared" si="3"/>
        <v>3.07</v>
      </c>
      <c r="B30" s="22"/>
      <c r="C30" s="16"/>
      <c r="D30" s="17">
        <f t="shared" si="7"/>
        <v>0</v>
      </c>
      <c r="E30" s="17"/>
      <c r="F30" s="17">
        <v>19</v>
      </c>
      <c r="G30" s="18">
        <f t="shared" si="4"/>
        <v>221</v>
      </c>
      <c r="H30" s="17">
        <f t="shared" si="5"/>
        <v>941226.0088730773</v>
      </c>
      <c r="I30" s="29">
        <f t="shared" si="6"/>
        <v>5581.0830799609275</v>
      </c>
      <c r="J30" s="17">
        <f t="shared" si="0"/>
        <v>2407.969872700289</v>
      </c>
      <c r="K30" s="17">
        <f t="shared" si="1"/>
        <v>3173.1132072606383</v>
      </c>
      <c r="L30" s="31">
        <f t="shared" si="2"/>
        <v>5581.0830799609275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ht="15">
      <c r="A31" s="15">
        <f t="shared" si="3"/>
        <v>3.07</v>
      </c>
      <c r="B31" s="22"/>
      <c r="C31" s="16"/>
      <c r="D31" s="17">
        <f t="shared" si="7"/>
        <v>0</v>
      </c>
      <c r="E31" s="17"/>
      <c r="F31" s="17">
        <v>20</v>
      </c>
      <c r="G31" s="18">
        <f t="shared" si="4"/>
        <v>220</v>
      </c>
      <c r="H31" s="17">
        <f t="shared" si="5"/>
        <v>938052.8956658167</v>
      </c>
      <c r="I31" s="29">
        <f t="shared" si="6"/>
        <v>5581.083079960928</v>
      </c>
      <c r="J31" s="17">
        <f t="shared" si="0"/>
        <v>2399.8519914117146</v>
      </c>
      <c r="K31" s="17">
        <f t="shared" si="1"/>
        <v>3181.231088549214</v>
      </c>
      <c r="L31" s="31">
        <f t="shared" si="2"/>
        <v>5581.083079960928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ht="15">
      <c r="A32" s="15">
        <f t="shared" si="3"/>
        <v>3.07</v>
      </c>
      <c r="B32" s="22"/>
      <c r="C32" s="16"/>
      <c r="D32" s="17">
        <f t="shared" si="7"/>
        <v>0</v>
      </c>
      <c r="E32" s="17"/>
      <c r="F32" s="17">
        <v>21</v>
      </c>
      <c r="G32" s="18">
        <f t="shared" si="4"/>
        <v>219</v>
      </c>
      <c r="H32" s="17">
        <f t="shared" si="5"/>
        <v>934871.6645772675</v>
      </c>
      <c r="I32" s="29">
        <f t="shared" si="6"/>
        <v>5581.08307996093</v>
      </c>
      <c r="J32" s="17">
        <f t="shared" si="0"/>
        <v>2391.7133418768426</v>
      </c>
      <c r="K32" s="17">
        <f t="shared" si="1"/>
        <v>3189.3697380840877</v>
      </c>
      <c r="L32" s="31">
        <f t="shared" si="2"/>
        <v>5581.08307996093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ht="15">
      <c r="A33" s="15">
        <f t="shared" si="3"/>
        <v>3.07</v>
      </c>
      <c r="B33" s="22"/>
      <c r="C33" s="16"/>
      <c r="D33" s="17">
        <f t="shared" si="7"/>
        <v>0</v>
      </c>
      <c r="E33" s="17"/>
      <c r="F33" s="17">
        <v>22</v>
      </c>
      <c r="G33" s="18">
        <f t="shared" si="4"/>
        <v>218</v>
      </c>
      <c r="H33" s="17">
        <f t="shared" si="5"/>
        <v>931682.2948391835</v>
      </c>
      <c r="I33" s="29">
        <f t="shared" si="6"/>
        <v>5581.08307996093</v>
      </c>
      <c r="J33" s="17">
        <f t="shared" si="0"/>
        <v>2383.5538709635775</v>
      </c>
      <c r="K33" s="17">
        <f t="shared" si="1"/>
        <v>3197.5292089973527</v>
      </c>
      <c r="L33" s="31">
        <f t="shared" si="2"/>
        <v>5581.08307996093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ht="15">
      <c r="A34" s="15">
        <f t="shared" si="3"/>
        <v>3.07</v>
      </c>
      <c r="B34" s="22"/>
      <c r="C34" s="16"/>
      <c r="D34" s="17">
        <f t="shared" si="7"/>
        <v>0</v>
      </c>
      <c r="E34" s="17"/>
      <c r="F34" s="17">
        <v>23</v>
      </c>
      <c r="G34" s="18">
        <f t="shared" si="4"/>
        <v>217</v>
      </c>
      <c r="H34" s="17">
        <f t="shared" si="5"/>
        <v>928484.7656301861</v>
      </c>
      <c r="I34" s="29">
        <f t="shared" si="6"/>
        <v>5581.083079960932</v>
      </c>
      <c r="J34" s="17">
        <f t="shared" si="0"/>
        <v>2375.3735254038925</v>
      </c>
      <c r="K34" s="17">
        <f t="shared" si="1"/>
        <v>3205.7095545570396</v>
      </c>
      <c r="L34" s="31">
        <f t="shared" si="2"/>
        <v>5581.083079960932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ht="15">
      <c r="A35" s="15">
        <f t="shared" si="3"/>
        <v>3.07</v>
      </c>
      <c r="B35" s="22"/>
      <c r="C35" s="16"/>
      <c r="D35" s="17">
        <f t="shared" si="7"/>
        <v>0</v>
      </c>
      <c r="E35" s="17"/>
      <c r="F35" s="17">
        <v>24</v>
      </c>
      <c r="G35" s="18">
        <f t="shared" si="4"/>
        <v>216</v>
      </c>
      <c r="H35" s="17">
        <f t="shared" si="5"/>
        <v>925279.0560756291</v>
      </c>
      <c r="I35" s="29">
        <f t="shared" si="6"/>
        <v>5581.083079960933</v>
      </c>
      <c r="J35" s="17">
        <f t="shared" si="0"/>
        <v>2367.172251793484</v>
      </c>
      <c r="K35" s="17">
        <f t="shared" si="1"/>
        <v>3213.910828167449</v>
      </c>
      <c r="L35" s="31">
        <f t="shared" si="2"/>
        <v>5581.083079960933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ht="15">
      <c r="A36" s="15">
        <f t="shared" si="3"/>
        <v>3.07</v>
      </c>
      <c r="B36" s="22"/>
      <c r="C36" s="16"/>
      <c r="D36" s="17">
        <f t="shared" si="7"/>
        <v>0</v>
      </c>
      <c r="E36" s="17"/>
      <c r="F36" s="17">
        <v>25</v>
      </c>
      <c r="G36" s="18">
        <f t="shared" si="4"/>
        <v>215</v>
      </c>
      <c r="H36" s="17">
        <f t="shared" si="5"/>
        <v>922065.1452474616</v>
      </c>
      <c r="I36" s="29">
        <f t="shared" si="6"/>
        <v>5581.083079960933</v>
      </c>
      <c r="J36" s="17">
        <f t="shared" si="0"/>
        <v>2358.9499965914224</v>
      </c>
      <c r="K36" s="17">
        <f t="shared" si="1"/>
        <v>3222.1330833695106</v>
      </c>
      <c r="L36" s="31">
        <f t="shared" si="2"/>
        <v>5581.083079960933</v>
      </c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ht="15">
      <c r="A37" s="15">
        <f t="shared" si="3"/>
        <v>3.07</v>
      </c>
      <c r="B37" s="22"/>
      <c r="C37" s="16"/>
      <c r="D37" s="17">
        <f t="shared" si="7"/>
        <v>0</v>
      </c>
      <c r="E37" s="17"/>
      <c r="F37" s="17">
        <v>26</v>
      </c>
      <c r="G37" s="18">
        <f t="shared" si="4"/>
        <v>214</v>
      </c>
      <c r="H37" s="17">
        <f t="shared" si="5"/>
        <v>918843.0121640922</v>
      </c>
      <c r="I37" s="29">
        <f t="shared" si="6"/>
        <v>5581.083079960933</v>
      </c>
      <c r="J37" s="17">
        <f t="shared" si="0"/>
        <v>2350.706706119802</v>
      </c>
      <c r="K37" s="17">
        <f t="shared" si="1"/>
        <v>3230.3763738411308</v>
      </c>
      <c r="L37" s="31">
        <f t="shared" si="2"/>
        <v>5581.083079960933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ht="15">
      <c r="A38" s="15">
        <f t="shared" si="3"/>
        <v>3.07</v>
      </c>
      <c r="B38" s="22"/>
      <c r="C38" s="16"/>
      <c r="D38" s="17">
        <f t="shared" si="7"/>
        <v>0</v>
      </c>
      <c r="E38" s="17"/>
      <c r="F38" s="17">
        <v>27</v>
      </c>
      <c r="G38" s="18">
        <f t="shared" si="4"/>
        <v>213</v>
      </c>
      <c r="H38" s="17">
        <f t="shared" si="5"/>
        <v>915612.6357902511</v>
      </c>
      <c r="I38" s="29">
        <f t="shared" si="6"/>
        <v>5581.083079960936</v>
      </c>
      <c r="J38" s="17">
        <f t="shared" si="0"/>
        <v>2342.4423265633923</v>
      </c>
      <c r="K38" s="17">
        <f t="shared" si="1"/>
        <v>3238.6407533975434</v>
      </c>
      <c r="L38" s="31">
        <f t="shared" si="2"/>
        <v>5581.083079960936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ht="15">
      <c r="A39" s="15">
        <f t="shared" si="3"/>
        <v>3.07</v>
      </c>
      <c r="B39" s="22"/>
      <c r="C39" s="16"/>
      <c r="D39" s="17">
        <f t="shared" si="7"/>
        <v>0</v>
      </c>
      <c r="E39" s="17"/>
      <c r="F39" s="17">
        <v>28</v>
      </c>
      <c r="G39" s="18">
        <f t="shared" si="4"/>
        <v>212</v>
      </c>
      <c r="H39" s="17">
        <f t="shared" si="5"/>
        <v>912373.9950368535</v>
      </c>
      <c r="I39" s="29">
        <f t="shared" si="6"/>
        <v>5581.083079960935</v>
      </c>
      <c r="J39" s="17">
        <f t="shared" si="0"/>
        <v>2334.1568039692834</v>
      </c>
      <c r="K39" s="17">
        <f t="shared" si="1"/>
        <v>3246.9262759916514</v>
      </c>
      <c r="L39" s="31">
        <f t="shared" si="2"/>
        <v>5581.083079960935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ht="15">
      <c r="A40" s="15">
        <f t="shared" si="3"/>
        <v>3.07</v>
      </c>
      <c r="B40" s="22"/>
      <c r="C40" s="16"/>
      <c r="D40" s="17">
        <f t="shared" si="7"/>
        <v>0</v>
      </c>
      <c r="E40" s="17"/>
      <c r="F40" s="17">
        <v>29</v>
      </c>
      <c r="G40" s="18">
        <f t="shared" si="4"/>
        <v>211</v>
      </c>
      <c r="H40" s="17">
        <f t="shared" si="5"/>
        <v>909127.0687608619</v>
      </c>
      <c r="I40" s="29">
        <f t="shared" si="6"/>
        <v>5581.083079960938</v>
      </c>
      <c r="J40" s="17">
        <f t="shared" si="0"/>
        <v>2325.8500842465382</v>
      </c>
      <c r="K40" s="17">
        <f t="shared" si="1"/>
        <v>3255.2329957144</v>
      </c>
      <c r="L40" s="31">
        <f t="shared" si="2"/>
        <v>5581.083079960938</v>
      </c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ht="15">
      <c r="A41" s="15">
        <f t="shared" si="3"/>
        <v>3.07</v>
      </c>
      <c r="B41" s="22"/>
      <c r="C41" s="16"/>
      <c r="D41" s="17">
        <f t="shared" si="7"/>
        <v>0</v>
      </c>
      <c r="E41" s="17"/>
      <c r="F41" s="17">
        <v>30</v>
      </c>
      <c r="G41" s="18">
        <f t="shared" si="4"/>
        <v>210</v>
      </c>
      <c r="H41" s="17">
        <f t="shared" si="5"/>
        <v>905871.8357651475</v>
      </c>
      <c r="I41" s="29">
        <f t="shared" si="6"/>
        <v>5581.083079960938</v>
      </c>
      <c r="J41" s="17">
        <f t="shared" si="0"/>
        <v>2317.5221131658354</v>
      </c>
      <c r="K41" s="17">
        <f t="shared" si="1"/>
        <v>3263.560966795103</v>
      </c>
      <c r="L41" s="31">
        <f t="shared" si="2"/>
        <v>5581.083079960938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ht="15">
      <c r="A42" s="15">
        <f t="shared" si="3"/>
        <v>3.07</v>
      </c>
      <c r="B42" s="22"/>
      <c r="C42" s="16"/>
      <c r="D42" s="17">
        <f t="shared" si="7"/>
        <v>0</v>
      </c>
      <c r="E42" s="17"/>
      <c r="F42" s="17">
        <v>31</v>
      </c>
      <c r="G42" s="18">
        <f t="shared" si="4"/>
        <v>209</v>
      </c>
      <c r="H42" s="17">
        <f t="shared" si="5"/>
        <v>902608.2747983524</v>
      </c>
      <c r="I42" s="29">
        <f t="shared" si="6"/>
        <v>5581.083079960939</v>
      </c>
      <c r="J42" s="17">
        <f t="shared" si="0"/>
        <v>2309.172836359118</v>
      </c>
      <c r="K42" s="17">
        <f t="shared" si="1"/>
        <v>3271.9102436018215</v>
      </c>
      <c r="L42" s="31">
        <f t="shared" si="2"/>
        <v>5581.083079960939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5">
      <c r="A43" s="15">
        <f t="shared" si="3"/>
        <v>3.07</v>
      </c>
      <c r="B43" s="22"/>
      <c r="C43" s="16"/>
      <c r="D43" s="17">
        <f t="shared" si="7"/>
        <v>0</v>
      </c>
      <c r="E43" s="17"/>
      <c r="F43" s="17">
        <v>32</v>
      </c>
      <c r="G43" s="18">
        <f t="shared" si="4"/>
        <v>208</v>
      </c>
      <c r="H43" s="17">
        <f t="shared" si="5"/>
        <v>899336.3645547506</v>
      </c>
      <c r="I43" s="29">
        <f t="shared" si="6"/>
        <v>5581.083079960939</v>
      </c>
      <c r="J43" s="17">
        <f t="shared" si="0"/>
        <v>2300.802199319237</v>
      </c>
      <c r="K43" s="17">
        <f t="shared" si="1"/>
        <v>3280.2808806417024</v>
      </c>
      <c r="L43" s="31">
        <f t="shared" si="2"/>
        <v>5581.083079960939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ht="15">
      <c r="A44" s="15">
        <f t="shared" si="3"/>
        <v>3.07</v>
      </c>
      <c r="B44" s="22"/>
      <c r="C44" s="16"/>
      <c r="D44" s="17">
        <f t="shared" si="7"/>
        <v>0</v>
      </c>
      <c r="E44" s="17"/>
      <c r="F44" s="17">
        <v>33</v>
      </c>
      <c r="G44" s="18">
        <f t="shared" si="4"/>
        <v>207</v>
      </c>
      <c r="H44" s="17">
        <f t="shared" si="5"/>
        <v>896056.083674109</v>
      </c>
      <c r="I44" s="29">
        <f t="shared" si="6"/>
        <v>5581.083079960941</v>
      </c>
      <c r="J44" s="17">
        <f t="shared" si="0"/>
        <v>2292.410147399595</v>
      </c>
      <c r="K44" s="17">
        <f t="shared" si="1"/>
        <v>3288.672932561346</v>
      </c>
      <c r="L44" s="31">
        <f t="shared" si="2"/>
        <v>5581.083079960941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ht="15">
      <c r="A45" s="15">
        <f t="shared" si="3"/>
        <v>3.07</v>
      </c>
      <c r="B45" s="22"/>
      <c r="C45" s="16"/>
      <c r="D45" s="17">
        <f t="shared" si="7"/>
        <v>0</v>
      </c>
      <c r="E45" s="17"/>
      <c r="F45" s="17">
        <v>34</v>
      </c>
      <c r="G45" s="18">
        <f t="shared" si="4"/>
        <v>206</v>
      </c>
      <c r="H45" s="17">
        <f t="shared" si="5"/>
        <v>892767.4107415476</v>
      </c>
      <c r="I45" s="29">
        <f t="shared" si="6"/>
        <v>5581.083079960942</v>
      </c>
      <c r="J45" s="17">
        <f t="shared" si="0"/>
        <v>2283.9966258137924</v>
      </c>
      <c r="K45" s="17">
        <f t="shared" si="1"/>
        <v>3297.0864541471497</v>
      </c>
      <c r="L45" s="31">
        <f t="shared" si="2"/>
        <v>5581.083079960942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ht="15">
      <c r="A46" s="15">
        <f t="shared" si="3"/>
        <v>3.07</v>
      </c>
      <c r="B46" s="22"/>
      <c r="C46" s="16"/>
      <c r="D46" s="17">
        <f t="shared" si="7"/>
        <v>0</v>
      </c>
      <c r="E46" s="17"/>
      <c r="F46" s="17">
        <v>35</v>
      </c>
      <c r="G46" s="18">
        <f t="shared" si="4"/>
        <v>205</v>
      </c>
      <c r="H46" s="17">
        <f t="shared" si="5"/>
        <v>889470.3242874005</v>
      </c>
      <c r="I46" s="29">
        <f t="shared" si="6"/>
        <v>5581.083079960942</v>
      </c>
      <c r="J46" s="17">
        <f t="shared" si="0"/>
        <v>2275.561579635266</v>
      </c>
      <c r="K46" s="17">
        <f t="shared" si="1"/>
        <v>3305.5215003256762</v>
      </c>
      <c r="L46" s="31">
        <f t="shared" si="2"/>
        <v>5581.083079960942</v>
      </c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ht="15">
      <c r="A47" s="15">
        <f t="shared" si="3"/>
        <v>3.07</v>
      </c>
      <c r="B47" s="22"/>
      <c r="C47" s="16"/>
      <c r="D47" s="17">
        <f t="shared" si="7"/>
        <v>0</v>
      </c>
      <c r="E47" s="17"/>
      <c r="F47" s="17">
        <v>36</v>
      </c>
      <c r="G47" s="18">
        <f t="shared" si="4"/>
        <v>204</v>
      </c>
      <c r="H47" s="17">
        <f t="shared" si="5"/>
        <v>886164.8027870748</v>
      </c>
      <c r="I47" s="29">
        <f t="shared" si="6"/>
        <v>5581.083079960943</v>
      </c>
      <c r="J47" s="17">
        <f t="shared" si="0"/>
        <v>2267.104953796933</v>
      </c>
      <c r="K47" s="17">
        <f t="shared" si="1"/>
        <v>3313.97812616401</v>
      </c>
      <c r="L47" s="31">
        <f t="shared" si="2"/>
        <v>5581.083079960943</v>
      </c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5">
      <c r="A48" s="15">
        <f t="shared" si="3"/>
        <v>3.07</v>
      </c>
      <c r="B48" s="22"/>
      <c r="C48" s="16"/>
      <c r="D48" s="17">
        <f t="shared" si="7"/>
        <v>0</v>
      </c>
      <c r="E48" s="17"/>
      <c r="F48" s="17">
        <v>37</v>
      </c>
      <c r="G48" s="18">
        <f t="shared" si="4"/>
        <v>203</v>
      </c>
      <c r="H48" s="17">
        <f t="shared" si="5"/>
        <v>882850.8246609108</v>
      </c>
      <c r="I48" s="29">
        <f t="shared" si="6"/>
        <v>5581.083079960945</v>
      </c>
      <c r="J48" s="17">
        <f t="shared" si="0"/>
        <v>2258.62669309083</v>
      </c>
      <c r="K48" s="17">
        <f t="shared" si="1"/>
        <v>3322.456386870115</v>
      </c>
      <c r="L48" s="31">
        <f t="shared" si="2"/>
        <v>5581.083079960945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ht="15">
      <c r="A49" s="15">
        <f t="shared" si="3"/>
        <v>3.07</v>
      </c>
      <c r="B49" s="22"/>
      <c r="C49" s="16"/>
      <c r="D49" s="17">
        <f t="shared" si="7"/>
        <v>0</v>
      </c>
      <c r="E49" s="17"/>
      <c r="F49" s="17">
        <v>38</v>
      </c>
      <c r="G49" s="18">
        <f t="shared" si="4"/>
        <v>202</v>
      </c>
      <c r="H49" s="17">
        <f t="shared" si="5"/>
        <v>879528.3682740406</v>
      </c>
      <c r="I49" s="29">
        <f t="shared" si="6"/>
        <v>5581.083079960943</v>
      </c>
      <c r="J49" s="17">
        <f t="shared" si="0"/>
        <v>2250.1267421677535</v>
      </c>
      <c r="K49" s="17">
        <f t="shared" si="1"/>
        <v>3330.9563377931895</v>
      </c>
      <c r="L49" s="31">
        <f t="shared" si="2"/>
        <v>5581.083079960943</v>
      </c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ht="15">
      <c r="A50" s="15">
        <f t="shared" si="3"/>
        <v>3.07</v>
      </c>
      <c r="B50" s="22"/>
      <c r="C50" s="16"/>
      <c r="D50" s="17">
        <f t="shared" si="7"/>
        <v>0</v>
      </c>
      <c r="E50" s="17"/>
      <c r="F50" s="17">
        <v>39</v>
      </c>
      <c r="G50" s="18">
        <f t="shared" si="4"/>
        <v>201</v>
      </c>
      <c r="H50" s="17">
        <f t="shared" si="5"/>
        <v>876197.4119362475</v>
      </c>
      <c r="I50" s="29">
        <f t="shared" si="6"/>
        <v>5581.0830799609475</v>
      </c>
      <c r="J50" s="17">
        <f t="shared" si="0"/>
        <v>2241.6050455368995</v>
      </c>
      <c r="K50" s="17">
        <f t="shared" si="1"/>
        <v>3339.478034424048</v>
      </c>
      <c r="L50" s="31">
        <f t="shared" si="2"/>
        <v>5581.0830799609475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ht="15">
      <c r="A51" s="15">
        <f t="shared" si="3"/>
        <v>3.07</v>
      </c>
      <c r="B51" s="22"/>
      <c r="C51" s="16"/>
      <c r="D51" s="17">
        <f t="shared" si="7"/>
        <v>0</v>
      </c>
      <c r="E51" s="17"/>
      <c r="F51" s="17">
        <v>40</v>
      </c>
      <c r="G51" s="18">
        <f t="shared" si="4"/>
        <v>200</v>
      </c>
      <c r="H51" s="17">
        <f t="shared" si="5"/>
        <v>872857.9339018235</v>
      </c>
      <c r="I51" s="29">
        <f t="shared" si="6"/>
        <v>5581.0830799609475</v>
      </c>
      <c r="J51" s="17">
        <f t="shared" si="0"/>
        <v>2233.061547565498</v>
      </c>
      <c r="K51" s="17">
        <f t="shared" si="1"/>
        <v>3348.0215323954494</v>
      </c>
      <c r="L51" s="31">
        <f t="shared" si="2"/>
        <v>5581.0830799609475</v>
      </c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ht="15">
      <c r="A52" s="15">
        <f t="shared" si="3"/>
        <v>3.07</v>
      </c>
      <c r="B52" s="22"/>
      <c r="C52" s="16"/>
      <c r="D52" s="17">
        <f t="shared" si="7"/>
        <v>0</v>
      </c>
      <c r="E52" s="17"/>
      <c r="F52" s="17">
        <v>41</v>
      </c>
      <c r="G52" s="18">
        <f t="shared" si="4"/>
        <v>199</v>
      </c>
      <c r="H52" s="17">
        <f t="shared" si="5"/>
        <v>869509.912369428</v>
      </c>
      <c r="I52" s="29">
        <f t="shared" si="6"/>
        <v>5581.083079960948</v>
      </c>
      <c r="J52" s="17">
        <f t="shared" si="0"/>
        <v>2224.496192478453</v>
      </c>
      <c r="K52" s="17">
        <f t="shared" si="1"/>
        <v>3356.5868874824955</v>
      </c>
      <c r="L52" s="31">
        <f t="shared" si="2"/>
        <v>5581.083079960948</v>
      </c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ht="15">
      <c r="A53" s="15">
        <f t="shared" si="3"/>
        <v>3.07</v>
      </c>
      <c r="B53" s="22"/>
      <c r="C53" s="16"/>
      <c r="D53" s="17">
        <f t="shared" si="7"/>
        <v>0</v>
      </c>
      <c r="E53" s="17"/>
      <c r="F53" s="17">
        <v>42</v>
      </c>
      <c r="G53" s="18">
        <f t="shared" si="4"/>
        <v>198</v>
      </c>
      <c r="H53" s="17">
        <f t="shared" si="5"/>
        <v>866153.3254819454</v>
      </c>
      <c r="I53" s="29">
        <f t="shared" si="6"/>
        <v>5581.083079960946</v>
      </c>
      <c r="J53" s="17">
        <f t="shared" si="0"/>
        <v>2215.908924357977</v>
      </c>
      <c r="K53" s="17">
        <f t="shared" si="1"/>
        <v>3365.1741556029688</v>
      </c>
      <c r="L53" s="31">
        <f t="shared" si="2"/>
        <v>5581.083079960946</v>
      </c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ht="15">
      <c r="A54" s="15">
        <f t="shared" si="3"/>
        <v>3.07</v>
      </c>
      <c r="B54" s="22"/>
      <c r="C54" s="16"/>
      <c r="D54" s="17">
        <f t="shared" si="7"/>
        <v>0</v>
      </c>
      <c r="E54" s="17"/>
      <c r="F54" s="17">
        <v>43</v>
      </c>
      <c r="G54" s="18">
        <f t="shared" si="4"/>
        <v>197</v>
      </c>
      <c r="H54" s="17">
        <f t="shared" si="5"/>
        <v>862788.1513263425</v>
      </c>
      <c r="I54" s="29">
        <f t="shared" si="6"/>
        <v>5581.083079960948</v>
      </c>
      <c r="J54" s="17">
        <f t="shared" si="0"/>
        <v>2207.2996871432265</v>
      </c>
      <c r="K54" s="17">
        <f t="shared" si="1"/>
        <v>3373.783392817722</v>
      </c>
      <c r="L54" s="31">
        <f t="shared" si="2"/>
        <v>5581.083079960948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ht="15">
      <c r="A55" s="15">
        <f t="shared" si="3"/>
        <v>3.07</v>
      </c>
      <c r="B55" s="22"/>
      <c r="C55" s="16"/>
      <c r="D55" s="17">
        <f t="shared" si="7"/>
        <v>0</v>
      </c>
      <c r="E55" s="17"/>
      <c r="F55" s="17">
        <v>44</v>
      </c>
      <c r="G55" s="18">
        <f t="shared" si="4"/>
        <v>196</v>
      </c>
      <c r="H55" s="17">
        <f t="shared" si="5"/>
        <v>859414.3679335248</v>
      </c>
      <c r="I55" s="29">
        <f t="shared" si="6"/>
        <v>5581.083079960948</v>
      </c>
      <c r="J55" s="17">
        <f t="shared" si="0"/>
        <v>2198.668424629934</v>
      </c>
      <c r="K55" s="17">
        <f t="shared" si="1"/>
        <v>3382.4146553310143</v>
      </c>
      <c r="L55" s="31">
        <f t="shared" si="2"/>
        <v>5581.083079960948</v>
      </c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ht="15">
      <c r="A56" s="15">
        <f t="shared" si="3"/>
        <v>3.07</v>
      </c>
      <c r="B56" s="22"/>
      <c r="C56" s="16"/>
      <c r="D56" s="17">
        <f t="shared" si="7"/>
        <v>0</v>
      </c>
      <c r="E56" s="17"/>
      <c r="F56" s="17">
        <v>45</v>
      </c>
      <c r="G56" s="18">
        <f t="shared" si="4"/>
        <v>195</v>
      </c>
      <c r="H56" s="17">
        <f t="shared" si="5"/>
        <v>856031.9532781937</v>
      </c>
      <c r="I56" s="29">
        <f t="shared" si="6"/>
        <v>5581.083079960951</v>
      </c>
      <c r="J56" s="17">
        <f t="shared" si="0"/>
        <v>2190.0150804700456</v>
      </c>
      <c r="K56" s="17">
        <f t="shared" si="1"/>
        <v>3391.0679994909055</v>
      </c>
      <c r="L56" s="31">
        <f t="shared" si="2"/>
        <v>5581.083079960951</v>
      </c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ht="15">
      <c r="A57" s="15">
        <f t="shared" si="3"/>
        <v>3.07</v>
      </c>
      <c r="B57" s="22"/>
      <c r="C57" s="16"/>
      <c r="D57" s="17">
        <f t="shared" si="7"/>
        <v>0</v>
      </c>
      <c r="E57" s="17"/>
      <c r="F57" s="17">
        <v>46</v>
      </c>
      <c r="G57" s="18">
        <f t="shared" si="4"/>
        <v>194</v>
      </c>
      <c r="H57" s="17">
        <f t="shared" si="5"/>
        <v>852640.8852787028</v>
      </c>
      <c r="I57" s="29">
        <f t="shared" si="6"/>
        <v>5581.083079960952</v>
      </c>
      <c r="J57" s="17">
        <f t="shared" si="0"/>
        <v>2181.339598171348</v>
      </c>
      <c r="K57" s="17">
        <f t="shared" si="1"/>
        <v>3399.743481789604</v>
      </c>
      <c r="L57" s="31">
        <f t="shared" si="2"/>
        <v>5581.083079960952</v>
      </c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5">
      <c r="A58" s="15">
        <f t="shared" si="3"/>
        <v>3.07</v>
      </c>
      <c r="B58" s="22"/>
      <c r="C58" s="16"/>
      <c r="D58" s="17">
        <f t="shared" si="7"/>
        <v>0</v>
      </c>
      <c r="E58" s="17"/>
      <c r="F58" s="17">
        <v>47</v>
      </c>
      <c r="G58" s="18">
        <f t="shared" si="4"/>
        <v>193</v>
      </c>
      <c r="H58" s="17">
        <f t="shared" si="5"/>
        <v>849241.1417969132</v>
      </c>
      <c r="I58" s="29">
        <f t="shared" si="6"/>
        <v>5581.083079960952</v>
      </c>
      <c r="J58" s="17">
        <f t="shared" si="0"/>
        <v>2172.641921097103</v>
      </c>
      <c r="K58" s="17">
        <f t="shared" si="1"/>
        <v>3408.441158863849</v>
      </c>
      <c r="L58" s="31">
        <f t="shared" si="2"/>
        <v>5581.083079960952</v>
      </c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5">
      <c r="A59" s="15">
        <f t="shared" si="3"/>
        <v>3.07</v>
      </c>
      <c r="B59" s="22"/>
      <c r="C59" s="16"/>
      <c r="D59" s="17">
        <f t="shared" si="7"/>
        <v>0</v>
      </c>
      <c r="E59" s="17"/>
      <c r="F59" s="17">
        <v>48</v>
      </c>
      <c r="G59" s="18">
        <f t="shared" si="4"/>
        <v>192</v>
      </c>
      <c r="H59" s="17">
        <f t="shared" si="5"/>
        <v>845832.7006380494</v>
      </c>
      <c r="I59" s="29">
        <f t="shared" si="6"/>
        <v>5581.083079960955</v>
      </c>
      <c r="J59" s="17">
        <f t="shared" si="0"/>
        <v>2163.9219924656763</v>
      </c>
      <c r="K59" s="17">
        <f t="shared" si="1"/>
        <v>3417.1610874952785</v>
      </c>
      <c r="L59" s="31">
        <f t="shared" si="2"/>
        <v>5581.083079960955</v>
      </c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5">
      <c r="A60" s="15">
        <f t="shared" si="3"/>
        <v>3.07</v>
      </c>
      <c r="B60" s="22"/>
      <c r="C60" s="16"/>
      <c r="D60" s="17">
        <f t="shared" si="7"/>
        <v>0</v>
      </c>
      <c r="E60" s="17"/>
      <c r="F60" s="17">
        <v>49</v>
      </c>
      <c r="G60" s="18">
        <f t="shared" si="4"/>
        <v>191</v>
      </c>
      <c r="H60" s="17">
        <f t="shared" si="5"/>
        <v>842415.5395505541</v>
      </c>
      <c r="I60" s="29">
        <f t="shared" si="6"/>
        <v>5581.083079960954</v>
      </c>
      <c r="J60" s="17">
        <f t="shared" si="0"/>
        <v>2155.1797553501674</v>
      </c>
      <c r="K60" s="17">
        <f t="shared" si="1"/>
        <v>3425.9033246107865</v>
      </c>
      <c r="L60" s="31">
        <f t="shared" si="2"/>
        <v>5581.083079960954</v>
      </c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ht="15">
      <c r="A61" s="15">
        <f t="shared" si="3"/>
        <v>3.07</v>
      </c>
      <c r="B61" s="22"/>
      <c r="C61" s="16"/>
      <c r="D61" s="17">
        <f t="shared" si="7"/>
        <v>0</v>
      </c>
      <c r="E61" s="17"/>
      <c r="F61" s="17">
        <v>50</v>
      </c>
      <c r="G61" s="18">
        <f t="shared" si="4"/>
        <v>190</v>
      </c>
      <c r="H61" s="17">
        <f t="shared" si="5"/>
        <v>838989.6362259433</v>
      </c>
      <c r="I61" s="29">
        <f t="shared" si="6"/>
        <v>5581.083079960955</v>
      </c>
      <c r="J61" s="17">
        <f t="shared" si="0"/>
        <v>2146.4151526780383</v>
      </c>
      <c r="K61" s="17">
        <f t="shared" si="1"/>
        <v>3434.6679272829165</v>
      </c>
      <c r="L61" s="31">
        <f t="shared" si="2"/>
        <v>5581.083079960955</v>
      </c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ht="15">
      <c r="A62" s="15">
        <f t="shared" si="3"/>
        <v>3.07</v>
      </c>
      <c r="B62" s="22"/>
      <c r="C62" s="16"/>
      <c r="D62" s="17">
        <f t="shared" si="7"/>
        <v>0</v>
      </c>
      <c r="E62" s="17"/>
      <c r="F62" s="17">
        <v>51</v>
      </c>
      <c r="G62" s="18">
        <f t="shared" si="4"/>
        <v>189</v>
      </c>
      <c r="H62" s="17">
        <f t="shared" si="5"/>
        <v>835554.9682986605</v>
      </c>
      <c r="I62" s="29">
        <f t="shared" si="6"/>
        <v>5581.083079960955</v>
      </c>
      <c r="J62" s="17">
        <f t="shared" si="0"/>
        <v>2137.6281272307397</v>
      </c>
      <c r="K62" s="17">
        <f t="shared" si="1"/>
        <v>3443.454952730215</v>
      </c>
      <c r="L62" s="31">
        <f t="shared" si="2"/>
        <v>5581.083079960955</v>
      </c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5">
      <c r="A63" s="15">
        <f t="shared" si="3"/>
        <v>3.07</v>
      </c>
      <c r="B63" s="22"/>
      <c r="C63" s="16"/>
      <c r="D63" s="17">
        <f t="shared" si="7"/>
        <v>0</v>
      </c>
      <c r="E63" s="17"/>
      <c r="F63" s="17">
        <v>52</v>
      </c>
      <c r="G63" s="18">
        <f t="shared" si="4"/>
        <v>188</v>
      </c>
      <c r="H63" s="17">
        <f t="shared" si="5"/>
        <v>832111.5133459303</v>
      </c>
      <c r="I63" s="29">
        <f t="shared" si="6"/>
        <v>5581.083079960958</v>
      </c>
      <c r="J63" s="17">
        <f t="shared" si="0"/>
        <v>2128.8186216433382</v>
      </c>
      <c r="K63" s="17">
        <f t="shared" si="1"/>
        <v>3452.2644583176193</v>
      </c>
      <c r="L63" s="31">
        <f t="shared" si="2"/>
        <v>5581.083079960958</v>
      </c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5">
      <c r="A64" s="15">
        <f t="shared" si="3"/>
        <v>3.07</v>
      </c>
      <c r="B64" s="22"/>
      <c r="C64" s="16"/>
      <c r="D64" s="17">
        <f t="shared" si="7"/>
        <v>0</v>
      </c>
      <c r="E64" s="17"/>
      <c r="F64" s="17">
        <v>53</v>
      </c>
      <c r="G64" s="18">
        <f t="shared" si="4"/>
        <v>187</v>
      </c>
      <c r="H64" s="17">
        <f t="shared" si="5"/>
        <v>828659.2488876126</v>
      </c>
      <c r="I64" s="29">
        <f t="shared" si="6"/>
        <v>5581.083079960957</v>
      </c>
      <c r="J64" s="17">
        <f t="shared" si="0"/>
        <v>2119.986578404142</v>
      </c>
      <c r="K64" s="17">
        <f t="shared" si="1"/>
        <v>3461.0965015568145</v>
      </c>
      <c r="L64" s="31">
        <f t="shared" si="2"/>
        <v>5581.083079960957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5">
      <c r="A65" s="15">
        <f t="shared" si="3"/>
        <v>3.07</v>
      </c>
      <c r="B65" s="22"/>
      <c r="C65" s="16"/>
      <c r="D65" s="17">
        <f t="shared" si="7"/>
        <v>0</v>
      </c>
      <c r="E65" s="17"/>
      <c r="F65" s="17">
        <v>54</v>
      </c>
      <c r="G65" s="18">
        <f t="shared" si="4"/>
        <v>186</v>
      </c>
      <c r="H65" s="17">
        <f t="shared" si="5"/>
        <v>825198.1523860558</v>
      </c>
      <c r="I65" s="29">
        <f t="shared" si="6"/>
        <v>5581.083079960959</v>
      </c>
      <c r="J65" s="17">
        <f t="shared" si="0"/>
        <v>2111.131939854326</v>
      </c>
      <c r="K65" s="17">
        <f t="shared" si="1"/>
        <v>3469.9511401066334</v>
      </c>
      <c r="L65" s="31">
        <f t="shared" si="2"/>
        <v>5581.083079960959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5">
      <c r="A66" s="15">
        <f t="shared" si="3"/>
        <v>3.07</v>
      </c>
      <c r="B66" s="22"/>
      <c r="C66" s="16"/>
      <c r="D66" s="17">
        <f t="shared" si="7"/>
        <v>0</v>
      </c>
      <c r="E66" s="17"/>
      <c r="F66" s="17">
        <v>55</v>
      </c>
      <c r="G66" s="18">
        <f t="shared" si="4"/>
        <v>185</v>
      </c>
      <c r="H66" s="17">
        <f t="shared" si="5"/>
        <v>821728.2012459491</v>
      </c>
      <c r="I66" s="29">
        <f t="shared" si="6"/>
        <v>5581.083079960961</v>
      </c>
      <c r="J66" s="17">
        <f t="shared" si="0"/>
        <v>2102.254648187553</v>
      </c>
      <c r="K66" s="17">
        <f t="shared" si="1"/>
        <v>3478.8284317734083</v>
      </c>
      <c r="L66" s="31">
        <f t="shared" si="2"/>
        <v>5581.083079960961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5">
      <c r="A67" s="15">
        <f t="shared" si="3"/>
        <v>3.07</v>
      </c>
      <c r="B67" s="22"/>
      <c r="C67" s="16"/>
      <c r="D67" s="17">
        <f t="shared" si="7"/>
        <v>0</v>
      </c>
      <c r="E67" s="17"/>
      <c r="F67" s="17">
        <v>56</v>
      </c>
      <c r="G67" s="18">
        <f t="shared" si="4"/>
        <v>184</v>
      </c>
      <c r="H67" s="17">
        <f t="shared" si="5"/>
        <v>818249.3728141757</v>
      </c>
      <c r="I67" s="29">
        <f t="shared" si="6"/>
        <v>5581.083079960961</v>
      </c>
      <c r="J67" s="17">
        <f t="shared" si="0"/>
        <v>2093.3546454495995</v>
      </c>
      <c r="K67" s="17">
        <f t="shared" si="1"/>
        <v>3487.7284345113617</v>
      </c>
      <c r="L67" s="31">
        <f t="shared" si="2"/>
        <v>5581.083079960961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5">
      <c r="A68" s="15">
        <f t="shared" si="3"/>
        <v>3.07</v>
      </c>
      <c r="B68" s="22"/>
      <c r="C68" s="16"/>
      <c r="D68" s="17">
        <f t="shared" si="7"/>
        <v>0</v>
      </c>
      <c r="E68" s="17"/>
      <c r="F68" s="17">
        <v>57</v>
      </c>
      <c r="G68" s="18">
        <f t="shared" si="4"/>
        <v>183</v>
      </c>
      <c r="H68" s="17">
        <f t="shared" si="5"/>
        <v>814761.6443796643</v>
      </c>
      <c r="I68" s="29">
        <f t="shared" si="6"/>
        <v>5581.083079960962</v>
      </c>
      <c r="J68" s="17">
        <f t="shared" si="0"/>
        <v>2084.4318735379748</v>
      </c>
      <c r="K68" s="17">
        <f t="shared" si="1"/>
        <v>3496.6512064229873</v>
      </c>
      <c r="L68" s="31">
        <f t="shared" si="2"/>
        <v>5581.083079960962</v>
      </c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5">
      <c r="A69" s="15">
        <f t="shared" si="3"/>
        <v>3.07</v>
      </c>
      <c r="B69" s="22"/>
      <c r="C69" s="16"/>
      <c r="D69" s="17">
        <f t="shared" si="7"/>
        <v>0</v>
      </c>
      <c r="E69" s="17"/>
      <c r="F69" s="17">
        <v>58</v>
      </c>
      <c r="G69" s="18">
        <f t="shared" si="4"/>
        <v>182</v>
      </c>
      <c r="H69" s="17">
        <f t="shared" si="5"/>
        <v>811264.9931732414</v>
      </c>
      <c r="I69" s="29">
        <f t="shared" si="6"/>
        <v>5581.083079960961</v>
      </c>
      <c r="J69" s="17">
        <f t="shared" si="0"/>
        <v>2075.4862742015425</v>
      </c>
      <c r="K69" s="17">
        <f t="shared" si="1"/>
        <v>3505.5968057594187</v>
      </c>
      <c r="L69" s="31">
        <f t="shared" si="2"/>
        <v>5581.083079960961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5">
      <c r="A70" s="15">
        <f t="shared" si="3"/>
        <v>3.07</v>
      </c>
      <c r="B70" s="22"/>
      <c r="C70" s="16"/>
      <c r="D70" s="17">
        <f t="shared" si="7"/>
        <v>0</v>
      </c>
      <c r="E70" s="17"/>
      <c r="F70" s="17">
        <v>59</v>
      </c>
      <c r="G70" s="18">
        <f t="shared" si="4"/>
        <v>181</v>
      </c>
      <c r="H70" s="17">
        <f t="shared" si="5"/>
        <v>807759.3963674819</v>
      </c>
      <c r="I70" s="29">
        <f t="shared" si="6"/>
        <v>5581.083079960963</v>
      </c>
      <c r="J70" s="17">
        <f t="shared" si="0"/>
        <v>2066.517789040141</v>
      </c>
      <c r="K70" s="17">
        <f t="shared" si="1"/>
        <v>3514.565290920822</v>
      </c>
      <c r="L70" s="31">
        <f t="shared" si="2"/>
        <v>5581.083079960963</v>
      </c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5">
      <c r="A71" s="15">
        <f t="shared" si="3"/>
        <v>3.07</v>
      </c>
      <c r="B71" s="22"/>
      <c r="C71" s="16"/>
      <c r="D71" s="17">
        <f t="shared" si="7"/>
        <v>0</v>
      </c>
      <c r="E71" s="17"/>
      <c r="F71" s="17">
        <v>60</v>
      </c>
      <c r="G71" s="18">
        <f t="shared" si="4"/>
        <v>180</v>
      </c>
      <c r="H71" s="17">
        <f t="shared" si="5"/>
        <v>804244.8310765611</v>
      </c>
      <c r="I71" s="29">
        <f t="shared" si="6"/>
        <v>5581.083079960963</v>
      </c>
      <c r="J71" s="17">
        <f t="shared" si="0"/>
        <v>2057.526359504202</v>
      </c>
      <c r="K71" s="17">
        <f t="shared" si="1"/>
        <v>3523.556720456761</v>
      </c>
      <c r="L71" s="31">
        <f t="shared" si="2"/>
        <v>5581.083079960963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</sheetData>
  <printOptions/>
  <pageMargins left="0.5" right="0.55" top="0.5" bottom="0.55" header="0" footer="0"/>
  <pageSetup horizontalDpi="600" verticalDpi="600" orientation="landscape" paperSize="9" r:id="rId1"/>
  <headerFooter alignWithMargins="0">
    <oddFooter>&amp;C&amp;Rpág.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eiv</dc:creator>
  <cp:keywords/>
  <dc:description/>
  <cp:lastModifiedBy>alopez</cp:lastModifiedBy>
  <dcterms:created xsi:type="dcterms:W3CDTF">2002-12-11T12:48:21Z</dcterms:created>
  <dcterms:modified xsi:type="dcterms:W3CDTF">2006-11-10T15:46:28Z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