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01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<sst xmlns="http://schemas.openxmlformats.org/spreadsheetml/2006/main" count="528" uniqueCount="106">
  <si>
    <t xml:space="preserve">COMUNIDAD DE PROPIETARIOS </t>
  </si>
  <si>
    <t>EJERCICIO 2011</t>
  </si>
  <si>
    <t>CONCEPTO</t>
  </si>
  <si>
    <t>IMPORTE</t>
  </si>
  <si>
    <t>EJERCICIO 2012</t>
  </si>
  <si>
    <t>FERRETERIA</t>
  </si>
  <si>
    <t>TOTAL FERRETERIA</t>
  </si>
  <si>
    <t>AGENCIA PROTECCION DATOS</t>
  </si>
  <si>
    <t>TOTAL AGENCIA</t>
  </si>
  <si>
    <t>VADO GARAJE</t>
  </si>
  <si>
    <t>TOTAL IMPUESTO VADO</t>
  </si>
  <si>
    <t>GESICO</t>
  </si>
  <si>
    <t>TOTAL GESICO</t>
  </si>
  <si>
    <t>FALTAN 6 MESES EN-JUN</t>
  </si>
  <si>
    <t>TOTAL DEL EJERCICIO 2011</t>
  </si>
  <si>
    <t>APROXIMADO</t>
  </si>
  <si>
    <t>MANT ASCENSORES</t>
  </si>
  <si>
    <t>TOTAL MANT ASECENSORES</t>
  </si>
  <si>
    <t>SEGURO ALLIANZ</t>
  </si>
  <si>
    <t>TOTAL SEGURO</t>
  </si>
  <si>
    <t>PLACA SOLAR</t>
  </si>
  <si>
    <t>PLACA SOLAR 4T 2011</t>
  </si>
  <si>
    <t>TOTAL PLACAS SOLARES</t>
  </si>
  <si>
    <t>ELECTRICIDAD</t>
  </si>
  <si>
    <t>ELECTRICIDAD FAC 2011</t>
  </si>
  <si>
    <t>TOTAL ELECT DE JUL A DIC</t>
  </si>
  <si>
    <t>MANT PISCINA</t>
  </si>
  <si>
    <t>MANT PISCINA AGOSTO 2011</t>
  </si>
  <si>
    <t>TOTAL MANT PISCINA</t>
  </si>
  <si>
    <t>GASTO AGUA</t>
  </si>
  <si>
    <t>GASTO AGUA 2011</t>
  </si>
  <si>
    <t>TOTAL GASTO AGUA</t>
  </si>
  <si>
    <t>REPARACIONES VARIAS</t>
  </si>
  <si>
    <t>TOTAL REPARACIONES VARIAS</t>
  </si>
  <si>
    <t>MANT. INSTALACIONES</t>
  </si>
  <si>
    <t>MANT INSTALACIONES DIC</t>
  </si>
  <si>
    <t>TOTAL MANT INSTALACIONES</t>
  </si>
  <si>
    <t>TOTAL MANT INSTALACIONES JUN DIC</t>
  </si>
  <si>
    <t>FALTAN 5 MESES ENE MAYO</t>
  </si>
  <si>
    <t>TOTAL EJERCICIO 2011</t>
  </si>
  <si>
    <t>TELEFONO ASCENSOR</t>
  </si>
  <si>
    <t>TOTALTELEFONO ASCENSOR</t>
  </si>
  <si>
    <t>INTERESES BANCARIOS</t>
  </si>
  <si>
    <t>TOTAL INTERESES BANCARIOS</t>
  </si>
  <si>
    <t>24/0/201</t>
  </si>
  <si>
    <t>GASTOS GARAJE</t>
  </si>
  <si>
    <t>TOTAL GASTO GARAJE</t>
  </si>
  <si>
    <t>MANT GRUPO PRESION</t>
  </si>
  <si>
    <t>TOTAL MANT GRUPO PRESION</t>
  </si>
  <si>
    <t>MANT DE LIMPIEZA JUN</t>
  </si>
  <si>
    <t>MANT DE LIMPIEZA JUL</t>
  </si>
  <si>
    <t>MANT DE LIMPIEZA SEP</t>
  </si>
  <si>
    <t>MANT DE LIMPIEZA AGOST</t>
  </si>
  <si>
    <t>MANT DE LIMPIEZA OCT</t>
  </si>
  <si>
    <t>MANT DE LIMPIEZA NOV</t>
  </si>
  <si>
    <t>MANT DE LIMPIEZA DIC</t>
  </si>
  <si>
    <t>TOTAL MANT DE LIMPIEZA</t>
  </si>
  <si>
    <t>FATAL 5 MESES LIMPIEZA</t>
  </si>
  <si>
    <t>TOTAL LIMPIEZA 2011</t>
  </si>
  <si>
    <t>TRATAM DESIGFENCION</t>
  </si>
  <si>
    <t>TOTAL TRATAMIENTO DESINFECCION</t>
  </si>
  <si>
    <t>TOTAL DE GASTOS JUL A DIC</t>
  </si>
  <si>
    <t>TOTAL DE GASTOS APROX</t>
  </si>
  <si>
    <t>ING CUOTAS DE 2011</t>
  </si>
  <si>
    <t xml:space="preserve">TOTAL AGENCIA </t>
  </si>
  <si>
    <t>FALTA DOS CUOTAS</t>
  </si>
  <si>
    <t xml:space="preserve">APROXIMADO </t>
  </si>
  <si>
    <t>TOTAL DEL EJERCICIO 2012</t>
  </si>
  <si>
    <t>TOTAL MANT ASCENSORES</t>
  </si>
  <si>
    <t>PLACAS SOLARES</t>
  </si>
  <si>
    <t>NADA</t>
  </si>
  <si>
    <t>TOTAL DE ELECTRICIDAD</t>
  </si>
  <si>
    <t>AGUA</t>
  </si>
  <si>
    <t>TOTAL AGUA</t>
  </si>
  <si>
    <t>TALLERES MEDINA PUERTA</t>
  </si>
  <si>
    <t>TOTAL TALLER MEDINA</t>
  </si>
  <si>
    <t>MANT INSTALACIONES</t>
  </si>
  <si>
    <t>TELEFONO ASCENSORES</t>
  </si>
  <si>
    <t>TOTAL TELEFONO ASCENSORES</t>
  </si>
  <si>
    <t>INTERESES</t>
  </si>
  <si>
    <t>GASTOS INTERESES</t>
  </si>
  <si>
    <t>TOTAL GASTOS GARAJE</t>
  </si>
  <si>
    <t>TOTAL GASTO GRUPO PRESION</t>
  </si>
  <si>
    <t>LIMPIEZA</t>
  </si>
  <si>
    <t>TOTAL LIMPIEZA</t>
  </si>
  <si>
    <t>GASTOS DESIGFECCION</t>
  </si>
  <si>
    <t>TOTAL GASTOS DESIGFECION</t>
  </si>
  <si>
    <t>GASTO VARIOS</t>
  </si>
  <si>
    <t>TOTAL GASTOS VARIOS</t>
  </si>
  <si>
    <t>TOTAL GASTOS ENE OCT</t>
  </si>
  <si>
    <t>TOTAL GASTOS APROX</t>
  </si>
  <si>
    <t>ING CUOTAS DE 2012</t>
  </si>
  <si>
    <t>ING CUOTAS DE ENE OCT</t>
  </si>
  <si>
    <t>TOTAL FERRETERIA  2011</t>
  </si>
  <si>
    <t>TOTAL AGENCIA PROTECCION DE DATOS</t>
  </si>
  <si>
    <t>TOTAL APROX GESICO</t>
  </si>
  <si>
    <t>TOTAL PLACA SOLARES</t>
  </si>
  <si>
    <t>TOTAL ELECTRICIDAD</t>
  </si>
  <si>
    <t>TOTAL REPARACION VARIAS</t>
  </si>
  <si>
    <t>TOTAL REPARACION PUERTA</t>
  </si>
  <si>
    <t>TOTAL MANT INSTALCIONES</t>
  </si>
  <si>
    <t>TOTAL TELEFONO ASCESORES</t>
  </si>
  <si>
    <t>TOTAL TRATAMIENTO DESIGFENCION</t>
  </si>
  <si>
    <t>DIFERENCIA EJERC</t>
  </si>
  <si>
    <t>TOTAL MANT INST 2011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</si>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</sst>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86"/>
  <sheetViews>
    <sheetView workbookViewId="0" topLeftCell="A1">
      <selection activeCell="A5" sqref="A5:N5"/>
    </sheetView>
  </sheetViews>
  <sheetFormatPr defaultColWidth="11.421875" defaultRowHeight="12.75"/>
  <cols>
    <col min="2" max="2" width="3.8515625" style="0" customWidth="1"/>
    <col min="7" max="7" width="3.28125" style="0" customWidth="1"/>
    <col min="9" max="9" width="4.140625" style="0" customWidth="1"/>
    <col min="14" max="14" width="4.7109375" style="0" customWidth="1"/>
  </cols>
  <sheetData>
    <row r="3" spans="1:4" ht="20.25">
      <c r="A3" s="2" t="s">
        <v>0</v>
      </c>
      <c r="B3" s="2"/>
      <c r="C3" s="2"/>
      <c r="D3" s="2"/>
    </row>
    <row r="5" spans="1:14" ht="12.75">
      <c r="A5" s="3" t="s">
        <v>1</v>
      </c>
      <c r="B5" s="3"/>
      <c r="C5" s="7" t="s">
        <v>2</v>
      </c>
      <c r="D5" s="7"/>
      <c r="E5" s="7"/>
      <c r="F5" s="7" t="s">
        <v>3</v>
      </c>
      <c r="G5" s="7"/>
      <c r="H5" s="3" t="s">
        <v>4</v>
      </c>
      <c r="I5" s="3"/>
      <c r="J5" s="7" t="s">
        <v>2</v>
      </c>
      <c r="K5" s="7"/>
      <c r="L5" s="7"/>
      <c r="M5" s="7" t="s">
        <v>3</v>
      </c>
      <c r="N5" s="7"/>
    </row>
    <row r="6" spans="1:14" ht="12.75">
      <c r="A6" s="11">
        <v>40738</v>
      </c>
      <c r="B6" s="7"/>
      <c r="C6" s="7" t="s">
        <v>5</v>
      </c>
      <c r="D6" s="7"/>
      <c r="E6" s="7"/>
      <c r="F6" s="7">
        <v>32.16</v>
      </c>
      <c r="G6" s="7"/>
      <c r="H6" s="11">
        <v>40938</v>
      </c>
      <c r="I6" s="7"/>
      <c r="J6" s="7" t="s">
        <v>5</v>
      </c>
      <c r="K6" s="7"/>
      <c r="L6" s="7"/>
      <c r="M6" s="7">
        <v>380.36</v>
      </c>
      <c r="N6" s="7"/>
    </row>
    <row r="7" spans="1:14" ht="12.75">
      <c r="A7" s="11">
        <v>40763</v>
      </c>
      <c r="B7" s="7"/>
      <c r="C7" s="7" t="s">
        <v>5</v>
      </c>
      <c r="D7" s="7"/>
      <c r="E7" s="7"/>
      <c r="F7" s="7">
        <v>168.62</v>
      </c>
      <c r="G7" s="7"/>
      <c r="H7" s="11">
        <v>40967</v>
      </c>
      <c r="I7" s="7"/>
      <c r="J7" s="7" t="s">
        <v>5</v>
      </c>
      <c r="K7" s="7"/>
      <c r="L7" s="7"/>
      <c r="M7" s="7">
        <v>233.28</v>
      </c>
      <c r="N7" s="7"/>
    </row>
    <row r="8" spans="1:14" ht="12.75">
      <c r="A8" s="11">
        <v>40798</v>
      </c>
      <c r="B8" s="7"/>
      <c r="C8" s="7" t="s">
        <v>5</v>
      </c>
      <c r="D8" s="7"/>
      <c r="E8" s="7"/>
      <c r="F8" s="7">
        <v>317.2</v>
      </c>
      <c r="G8" s="7"/>
      <c r="H8" s="11">
        <v>40981</v>
      </c>
      <c r="I8" s="7"/>
      <c r="J8" s="7" t="s">
        <v>5</v>
      </c>
      <c r="K8" s="7"/>
      <c r="L8" s="7"/>
      <c r="M8" s="7">
        <v>509.05</v>
      </c>
      <c r="N8" s="7"/>
    </row>
    <row r="9" spans="1:14" ht="12.75">
      <c r="A9" s="11">
        <v>41229</v>
      </c>
      <c r="B9" s="7"/>
      <c r="C9" s="7" t="s">
        <v>5</v>
      </c>
      <c r="D9" s="7"/>
      <c r="E9" s="7"/>
      <c r="F9" s="7">
        <v>335.47</v>
      </c>
      <c r="G9" s="7"/>
      <c r="H9" s="11">
        <v>41015</v>
      </c>
      <c r="I9" s="7"/>
      <c r="J9" s="7" t="s">
        <v>5</v>
      </c>
      <c r="K9" s="7"/>
      <c r="L9" s="7"/>
      <c r="M9" s="7">
        <v>262.28</v>
      </c>
      <c r="N9" s="7"/>
    </row>
    <row r="10" spans="1:14" ht="12.75">
      <c r="A10" s="11">
        <v>41273</v>
      </c>
      <c r="B10" s="7"/>
      <c r="C10" s="7" t="s">
        <v>5</v>
      </c>
      <c r="D10" s="7"/>
      <c r="E10" s="7"/>
      <c r="F10" s="7">
        <v>593.25</v>
      </c>
      <c r="G10" s="7"/>
      <c r="H10" s="11">
        <v>41038</v>
      </c>
      <c r="I10" s="7"/>
      <c r="J10" s="7" t="s">
        <v>5</v>
      </c>
      <c r="K10" s="7"/>
      <c r="L10" s="7"/>
      <c r="M10" s="7">
        <v>260.66</v>
      </c>
      <c r="N10" s="7"/>
    </row>
    <row r="11" spans="1:14" ht="12.75">
      <c r="A11" s="7"/>
      <c r="B11" s="7"/>
      <c r="C11" s="8" t="s">
        <v>6</v>
      </c>
      <c r="D11" s="8"/>
      <c r="E11" s="8"/>
      <c r="F11" s="8">
        <f>SUM(F6:G10)</f>
        <v>1446.7</v>
      </c>
      <c r="G11" s="8"/>
      <c r="H11" s="11">
        <v>41040</v>
      </c>
      <c r="I11" s="7"/>
      <c r="J11" s="7" t="s">
        <v>5</v>
      </c>
      <c r="K11" s="7"/>
      <c r="L11" s="7"/>
      <c r="M11" s="7">
        <v>32.33</v>
      </c>
      <c r="N11" s="7"/>
    </row>
    <row r="12" spans="1:14" ht="12.75">
      <c r="A12" s="11">
        <v>40822</v>
      </c>
      <c r="B12" s="7"/>
      <c r="C12" s="7" t="s">
        <v>7</v>
      </c>
      <c r="D12" s="7"/>
      <c r="E12" s="7"/>
      <c r="F12" s="7">
        <v>100</v>
      </c>
      <c r="G12" s="7"/>
      <c r="H12" s="11">
        <v>41075</v>
      </c>
      <c r="I12" s="7"/>
      <c r="J12" s="7" t="s">
        <v>5</v>
      </c>
      <c r="K12" s="7"/>
      <c r="L12" s="7"/>
      <c r="M12" s="7">
        <v>111.19</v>
      </c>
      <c r="N12" s="7"/>
    </row>
    <row r="13" spans="1:14" ht="12.75">
      <c r="A13" s="7"/>
      <c r="B13" s="7"/>
      <c r="C13" s="8" t="s">
        <v>8</v>
      </c>
      <c r="D13" s="8"/>
      <c r="E13" s="8"/>
      <c r="F13" s="8">
        <v>100</v>
      </c>
      <c r="G13" s="8"/>
      <c r="H13" s="11">
        <v>41101</v>
      </c>
      <c r="I13" s="7"/>
      <c r="J13" s="7" t="s">
        <v>5</v>
      </c>
      <c r="K13" s="7"/>
      <c r="L13" s="7"/>
      <c r="M13" s="7">
        <v>337.4</v>
      </c>
      <c r="N13" s="7"/>
    </row>
    <row r="14" spans="1:14" ht="12.75">
      <c r="A14" s="11">
        <v>40834</v>
      </c>
      <c r="B14" s="7"/>
      <c r="C14" s="7" t="s">
        <v>9</v>
      </c>
      <c r="D14" s="7"/>
      <c r="E14" s="7"/>
      <c r="F14" s="7">
        <v>103.5</v>
      </c>
      <c r="G14" s="7"/>
      <c r="H14" s="11">
        <v>114177</v>
      </c>
      <c r="I14" s="7"/>
      <c r="J14" s="7" t="s">
        <v>5</v>
      </c>
      <c r="K14" s="7"/>
      <c r="L14" s="7"/>
      <c r="M14" s="7">
        <v>236.26</v>
      </c>
      <c r="N14" s="7"/>
    </row>
    <row r="15" spans="1:14" ht="12.75">
      <c r="A15" s="7"/>
      <c r="B15" s="7"/>
      <c r="C15" s="8" t="s">
        <v>10</v>
      </c>
      <c r="D15" s="8"/>
      <c r="E15" s="8"/>
      <c r="F15" s="8">
        <v>103.5</v>
      </c>
      <c r="G15" s="8"/>
      <c r="H15" s="11">
        <v>41169</v>
      </c>
      <c r="I15" s="7"/>
      <c r="J15" s="7" t="s">
        <v>5</v>
      </c>
      <c r="K15" s="7"/>
      <c r="L15" s="7"/>
      <c r="M15" s="7">
        <v>299.48</v>
      </c>
      <c r="N15" s="7"/>
    </row>
    <row r="16" spans="1:14" ht="12.75">
      <c r="A16" s="11">
        <v>40729</v>
      </c>
      <c r="B16" s="7"/>
      <c r="C16" s="7" t="s">
        <v>11</v>
      </c>
      <c r="D16" s="7"/>
      <c r="E16" s="7"/>
      <c r="F16" s="7">
        <v>630.35</v>
      </c>
      <c r="G16" s="7"/>
      <c r="H16" s="11">
        <v>41197</v>
      </c>
      <c r="I16" s="7"/>
      <c r="J16" s="7" t="s">
        <v>5</v>
      </c>
      <c r="K16" s="7"/>
      <c r="L16" s="7"/>
      <c r="M16" s="7">
        <v>276.51</v>
      </c>
      <c r="N16" s="7"/>
    </row>
    <row r="17" spans="1:14" ht="12.75">
      <c r="A17" s="11">
        <v>40757</v>
      </c>
      <c r="B17" s="7"/>
      <c r="C17" s="7" t="s">
        <v>11</v>
      </c>
      <c r="D17" s="7"/>
      <c r="E17" s="7"/>
      <c r="F17" s="7">
        <v>612.35</v>
      </c>
      <c r="G17" s="7"/>
      <c r="H17" s="7"/>
      <c r="I17" s="7"/>
      <c r="J17" s="8" t="s">
        <v>6</v>
      </c>
      <c r="K17" s="8"/>
      <c r="L17" s="8"/>
      <c r="M17" s="8">
        <f>SUM(M6:N16)</f>
        <v>2938.8</v>
      </c>
      <c r="N17" s="8"/>
    </row>
    <row r="18" spans="1:14" ht="12.75">
      <c r="A18" s="11">
        <v>40788</v>
      </c>
      <c r="B18" s="7"/>
      <c r="C18" s="7" t="s">
        <v>11</v>
      </c>
      <c r="D18" s="7"/>
      <c r="E18" s="7"/>
      <c r="F18" s="7">
        <v>609.35</v>
      </c>
      <c r="G18" s="7"/>
      <c r="H18" s="11">
        <v>41094</v>
      </c>
      <c r="I18" s="7"/>
      <c r="J18" s="7" t="s">
        <v>7</v>
      </c>
      <c r="K18" s="7"/>
      <c r="L18" s="7"/>
      <c r="M18" s="7">
        <v>100</v>
      </c>
      <c r="N18" s="7"/>
    </row>
    <row r="19" spans="1:14" ht="12.75">
      <c r="A19" s="11">
        <v>40820</v>
      </c>
      <c r="B19" s="7"/>
      <c r="C19" s="7" t="s">
        <v>11</v>
      </c>
      <c r="D19" s="7"/>
      <c r="E19" s="7"/>
      <c r="F19" s="7">
        <v>609.35</v>
      </c>
      <c r="G19" s="7"/>
      <c r="H19" s="7"/>
      <c r="I19" s="7"/>
      <c r="J19" s="8" t="s">
        <v>64</v>
      </c>
      <c r="K19" s="8"/>
      <c r="L19" s="8"/>
      <c r="M19" s="8">
        <v>100</v>
      </c>
      <c r="N19" s="8"/>
    </row>
    <row r="20" spans="1:14" ht="12.75">
      <c r="A20" s="11">
        <v>40850</v>
      </c>
      <c r="B20" s="7"/>
      <c r="C20" s="7" t="s">
        <v>11</v>
      </c>
      <c r="D20" s="7"/>
      <c r="E20" s="7"/>
      <c r="F20" s="7">
        <v>609.35</v>
      </c>
      <c r="G20" s="7"/>
      <c r="H20" s="11">
        <v>41184</v>
      </c>
      <c r="I20" s="7"/>
      <c r="J20" s="7" t="s">
        <v>9</v>
      </c>
      <c r="K20" s="7"/>
      <c r="L20" s="7"/>
      <c r="M20" s="7">
        <v>149.24</v>
      </c>
      <c r="N20" s="7"/>
    </row>
    <row r="21" spans="1:14" ht="12.75">
      <c r="A21" s="11">
        <v>40879</v>
      </c>
      <c r="B21" s="7"/>
      <c r="C21" s="7" t="s">
        <v>11</v>
      </c>
      <c r="D21" s="7"/>
      <c r="E21" s="7"/>
      <c r="F21" s="7">
        <v>611.35</v>
      </c>
      <c r="G21" s="7"/>
      <c r="H21" s="7"/>
      <c r="I21" s="7"/>
      <c r="J21" s="8" t="s">
        <v>10</v>
      </c>
      <c r="K21" s="8"/>
      <c r="L21" s="8"/>
      <c r="M21" s="8">
        <f>+M20</f>
        <v>149.24</v>
      </c>
      <c r="N21" s="8"/>
    </row>
    <row r="22" spans="1:14" ht="12.75">
      <c r="A22" s="7"/>
      <c r="B22" s="7"/>
      <c r="C22" s="8" t="s">
        <v>12</v>
      </c>
      <c r="D22" s="8"/>
      <c r="E22" s="8"/>
      <c r="F22" s="8">
        <f>SUM(F16:G21)</f>
        <v>3682.1</v>
      </c>
      <c r="G22" s="8"/>
      <c r="H22" s="11">
        <v>40911</v>
      </c>
      <c r="I22" s="7"/>
      <c r="J22" s="7" t="s">
        <v>11</v>
      </c>
      <c r="K22" s="7"/>
      <c r="L22" s="7"/>
      <c r="M22" s="7">
        <v>609.35</v>
      </c>
      <c r="N22" s="7"/>
    </row>
    <row r="23" spans="1:14" ht="12.75">
      <c r="A23" s="7"/>
      <c r="B23" s="7"/>
      <c r="C23" s="7" t="s">
        <v>13</v>
      </c>
      <c r="D23" s="7"/>
      <c r="E23" s="7"/>
      <c r="F23" s="7">
        <f>609.35*6</f>
        <v>3656.1000000000004</v>
      </c>
      <c r="G23" s="7"/>
      <c r="H23" s="11">
        <v>40941</v>
      </c>
      <c r="I23" s="7"/>
      <c r="J23" s="7" t="s">
        <v>11</v>
      </c>
      <c r="K23" s="7"/>
      <c r="L23" s="7"/>
      <c r="M23" s="7">
        <v>634.07</v>
      </c>
      <c r="N23" s="7"/>
    </row>
    <row r="24" spans="1:14" ht="12.75">
      <c r="A24" s="9" t="s">
        <v>15</v>
      </c>
      <c r="B24" s="9"/>
      <c r="C24" s="9" t="s">
        <v>14</v>
      </c>
      <c r="D24" s="9"/>
      <c r="E24" s="9"/>
      <c r="F24" s="9">
        <f>+F22+F23</f>
        <v>7338.200000000001</v>
      </c>
      <c r="G24" s="9"/>
      <c r="H24" s="11">
        <v>40973</v>
      </c>
      <c r="I24" s="7"/>
      <c r="J24" s="7" t="s">
        <v>11</v>
      </c>
      <c r="K24" s="7"/>
      <c r="L24" s="7"/>
      <c r="M24" s="7">
        <v>633.97</v>
      </c>
      <c r="N24" s="7"/>
    </row>
    <row r="25" spans="1:14" ht="12.75">
      <c r="A25" s="11">
        <v>40744</v>
      </c>
      <c r="B25" s="7"/>
      <c r="C25" s="7" t="s">
        <v>16</v>
      </c>
      <c r="D25" s="7"/>
      <c r="E25" s="7"/>
      <c r="F25" s="7">
        <v>3806.68</v>
      </c>
      <c r="G25" s="7"/>
      <c r="H25" s="11">
        <v>41002</v>
      </c>
      <c r="I25" s="7"/>
      <c r="J25" s="7" t="s">
        <v>11</v>
      </c>
      <c r="K25" s="7"/>
      <c r="L25" s="7"/>
      <c r="M25" s="7">
        <v>630.89</v>
      </c>
      <c r="N25" s="7"/>
    </row>
    <row r="26" spans="1:14" ht="12.75">
      <c r="A26" s="11">
        <v>40751</v>
      </c>
      <c r="B26" s="7"/>
      <c r="C26" s="7" t="s">
        <v>16</v>
      </c>
      <c r="D26" s="7"/>
      <c r="E26" s="7"/>
      <c r="F26" s="7">
        <v>85.86</v>
      </c>
      <c r="G26" s="7"/>
      <c r="H26" s="11">
        <v>41032</v>
      </c>
      <c r="I26" s="7"/>
      <c r="J26" s="7" t="s">
        <v>11</v>
      </c>
      <c r="K26" s="7"/>
      <c r="L26" s="7"/>
      <c r="M26" s="7">
        <v>623.97</v>
      </c>
      <c r="N26" s="7"/>
    </row>
    <row r="27" spans="1:14" ht="12.75">
      <c r="A27" s="11">
        <v>40764</v>
      </c>
      <c r="B27" s="7"/>
      <c r="C27" s="7" t="s">
        <v>16</v>
      </c>
      <c r="D27" s="7"/>
      <c r="E27" s="7"/>
      <c r="F27" s="7">
        <v>343.43</v>
      </c>
      <c r="G27" s="7"/>
      <c r="H27" s="11">
        <v>41064</v>
      </c>
      <c r="I27" s="7"/>
      <c r="J27" s="7" t="s">
        <v>11</v>
      </c>
      <c r="K27" s="7"/>
      <c r="L27" s="7"/>
      <c r="M27" s="7">
        <v>623.97</v>
      </c>
      <c r="N27" s="7"/>
    </row>
    <row r="28" spans="1:14" ht="12.75">
      <c r="A28" s="11">
        <v>40826</v>
      </c>
      <c r="B28" s="7"/>
      <c r="C28" s="7" t="s">
        <v>16</v>
      </c>
      <c r="D28" s="7"/>
      <c r="E28" s="7"/>
      <c r="F28" s="7">
        <v>3806.68</v>
      </c>
      <c r="G28" s="7"/>
      <c r="H28" s="11">
        <v>41094</v>
      </c>
      <c r="I28" s="7"/>
      <c r="J28" s="7" t="s">
        <v>11</v>
      </c>
      <c r="K28" s="7"/>
      <c r="L28" s="7"/>
      <c r="M28" s="7">
        <v>623.97</v>
      </c>
      <c r="N28" s="7"/>
    </row>
    <row r="29" spans="1:14" ht="12.75">
      <c r="A29" s="11">
        <v>40875</v>
      </c>
      <c r="B29" s="7"/>
      <c r="C29" s="7" t="s">
        <v>16</v>
      </c>
      <c r="D29" s="7"/>
      <c r="E29" s="7"/>
      <c r="F29" s="7">
        <v>429.28</v>
      </c>
      <c r="G29" s="7"/>
      <c r="H29" s="11">
        <v>41123</v>
      </c>
      <c r="I29" s="7"/>
      <c r="J29" s="7" t="s">
        <v>11</v>
      </c>
      <c r="K29" s="7"/>
      <c r="L29" s="7"/>
      <c r="M29" s="7">
        <v>623.97</v>
      </c>
      <c r="N29" s="7"/>
    </row>
    <row r="30" spans="1:14" ht="12.75">
      <c r="A30" s="7"/>
      <c r="B30" s="7"/>
      <c r="C30" s="8" t="s">
        <v>17</v>
      </c>
      <c r="D30" s="8"/>
      <c r="E30" s="8"/>
      <c r="F30" s="8">
        <f>+F25+F26+F27+F28+F29</f>
        <v>8471.93</v>
      </c>
      <c r="G30" s="8"/>
      <c r="H30" s="11">
        <v>41155</v>
      </c>
      <c r="I30" s="7"/>
      <c r="J30" s="7" t="s">
        <v>11</v>
      </c>
      <c r="K30" s="7"/>
      <c r="L30" s="7"/>
      <c r="M30" s="7">
        <v>623.97</v>
      </c>
      <c r="N30" s="7"/>
    </row>
    <row r="31" spans="1:14" ht="12.75">
      <c r="A31" s="11">
        <v>40878</v>
      </c>
      <c r="B31" s="7"/>
      <c r="C31" s="7" t="s">
        <v>18</v>
      </c>
      <c r="D31" s="7"/>
      <c r="E31" s="7"/>
      <c r="F31" s="7">
        <v>3428.54</v>
      </c>
      <c r="G31" s="7"/>
      <c r="H31" s="11">
        <v>41185</v>
      </c>
      <c r="I31" s="7"/>
      <c r="J31" s="7" t="s">
        <v>11</v>
      </c>
      <c r="K31" s="7"/>
      <c r="L31" s="7"/>
      <c r="M31" s="7">
        <v>639.88</v>
      </c>
      <c r="N31" s="7"/>
    </row>
    <row r="32" spans="1:14" ht="12.75">
      <c r="A32" s="7"/>
      <c r="B32" s="7"/>
      <c r="C32" s="8" t="s">
        <v>19</v>
      </c>
      <c r="D32" s="8"/>
      <c r="E32" s="8"/>
      <c r="F32" s="8">
        <f>+F31</f>
        <v>3428.54</v>
      </c>
      <c r="G32" s="8"/>
      <c r="H32" s="7"/>
      <c r="I32" s="7"/>
      <c r="J32" s="8" t="s">
        <v>12</v>
      </c>
      <c r="K32" s="8"/>
      <c r="L32" s="8"/>
      <c r="M32" s="8">
        <f>SUM(M22:N31)</f>
        <v>6268.010000000001</v>
      </c>
      <c r="N32" s="8"/>
    </row>
    <row r="33" spans="1:14" ht="12.75">
      <c r="A33" s="11">
        <v>40711</v>
      </c>
      <c r="B33" s="7"/>
      <c r="C33" s="7" t="s">
        <v>20</v>
      </c>
      <c r="D33" s="7"/>
      <c r="E33" s="7"/>
      <c r="F33" s="7">
        <v>1374.7</v>
      </c>
      <c r="G33" s="7"/>
      <c r="H33" s="7"/>
      <c r="I33" s="7"/>
      <c r="J33" s="7" t="s">
        <v>65</v>
      </c>
      <c r="K33" s="7"/>
      <c r="L33" s="7"/>
      <c r="M33" s="7">
        <f>623.97*2</f>
        <v>1247.94</v>
      </c>
      <c r="N33" s="7"/>
    </row>
    <row r="34" spans="1:14" ht="12.75">
      <c r="A34" s="11">
        <v>40729</v>
      </c>
      <c r="B34" s="7"/>
      <c r="C34" s="7" t="s">
        <v>20</v>
      </c>
      <c r="D34" s="7"/>
      <c r="E34" s="7"/>
      <c r="F34" s="7">
        <v>327.76</v>
      </c>
      <c r="G34" s="7"/>
      <c r="H34" s="9" t="s">
        <v>66</v>
      </c>
      <c r="I34" s="9"/>
      <c r="J34" s="9" t="s">
        <v>67</v>
      </c>
      <c r="K34" s="9"/>
      <c r="L34" s="9"/>
      <c r="M34" s="9">
        <f>+M32+M33</f>
        <v>7515.950000000001</v>
      </c>
      <c r="N34" s="9"/>
    </row>
    <row r="35" spans="1:14" ht="12.75">
      <c r="A35" s="11">
        <v>40793</v>
      </c>
      <c r="B35" s="7"/>
      <c r="C35" s="7" t="s">
        <v>20</v>
      </c>
      <c r="D35" s="7"/>
      <c r="E35" s="7"/>
      <c r="F35" s="7">
        <v>1278.47</v>
      </c>
      <c r="G35" s="7"/>
      <c r="H35" s="11">
        <v>41009</v>
      </c>
      <c r="I35" s="7"/>
      <c r="J35" s="7" t="s">
        <v>16</v>
      </c>
      <c r="K35" s="7"/>
      <c r="L35" s="7"/>
      <c r="M35" s="7">
        <v>3875.17</v>
      </c>
      <c r="N35" s="7"/>
    </row>
    <row r="36" spans="1:14" ht="12.75">
      <c r="A36" s="11">
        <v>40886</v>
      </c>
      <c r="B36" s="7"/>
      <c r="C36" s="7" t="s">
        <v>20</v>
      </c>
      <c r="D36" s="7"/>
      <c r="E36" s="7"/>
      <c r="F36" s="7">
        <v>1278.47</v>
      </c>
      <c r="G36" s="7"/>
      <c r="H36" s="11">
        <v>41100</v>
      </c>
      <c r="I36" s="7"/>
      <c r="J36" s="7" t="s">
        <v>16</v>
      </c>
      <c r="K36" s="7"/>
      <c r="L36" s="7"/>
      <c r="M36" s="7">
        <v>3875.17</v>
      </c>
      <c r="N36" s="7"/>
    </row>
    <row r="37" spans="1:14" ht="12.75">
      <c r="A37" s="11">
        <v>40974</v>
      </c>
      <c r="B37" s="7"/>
      <c r="C37" s="7" t="s">
        <v>21</v>
      </c>
      <c r="D37" s="7"/>
      <c r="E37" s="7"/>
      <c r="F37" s="7">
        <v>1278.47</v>
      </c>
      <c r="G37" s="7"/>
      <c r="H37" s="11">
        <v>41102</v>
      </c>
      <c r="I37" s="7"/>
      <c r="J37" s="7" t="s">
        <v>16</v>
      </c>
      <c r="K37" s="7"/>
      <c r="L37" s="7"/>
      <c r="M37" s="7">
        <v>3875.17</v>
      </c>
      <c r="N37" s="7"/>
    </row>
    <row r="38" spans="1:14" ht="12.75">
      <c r="A38" s="7"/>
      <c r="B38" s="7"/>
      <c r="C38" s="8" t="s">
        <v>22</v>
      </c>
      <c r="D38" s="8"/>
      <c r="E38" s="8"/>
      <c r="F38" s="8">
        <f>+F33+F34+F35+F36+F37</f>
        <v>5537.870000000001</v>
      </c>
      <c r="G38" s="8"/>
      <c r="H38" s="11">
        <v>41192</v>
      </c>
      <c r="I38" s="7"/>
      <c r="J38" s="7" t="s">
        <v>16</v>
      </c>
      <c r="K38" s="7"/>
      <c r="L38" s="7"/>
      <c r="M38" s="7">
        <v>3973.69</v>
      </c>
      <c r="N38" s="7"/>
    </row>
    <row r="39" spans="1:14" ht="12.75">
      <c r="A39" s="11">
        <v>40730</v>
      </c>
      <c r="B39" s="7"/>
      <c r="C39" s="7" t="s">
        <v>23</v>
      </c>
      <c r="D39" s="7"/>
      <c r="E39" s="7"/>
      <c r="F39" s="7">
        <v>98.07</v>
      </c>
      <c r="G39" s="7"/>
      <c r="H39" s="7"/>
      <c r="I39" s="7"/>
      <c r="J39" s="8" t="s">
        <v>68</v>
      </c>
      <c r="K39" s="8"/>
      <c r="L39" s="8"/>
      <c r="M39" s="8">
        <f>SUM(M35:N38)</f>
        <v>15599.2</v>
      </c>
      <c r="N39" s="8"/>
    </row>
    <row r="40" spans="1:14" ht="12.75">
      <c r="A40" s="11">
        <v>40730</v>
      </c>
      <c r="B40" s="7"/>
      <c r="C40" s="7" t="s">
        <v>23</v>
      </c>
      <c r="D40" s="7"/>
      <c r="E40" s="7"/>
      <c r="F40" s="7">
        <v>99.23</v>
      </c>
      <c r="G40" s="7"/>
      <c r="H40" s="11">
        <v>41064</v>
      </c>
      <c r="I40" s="7"/>
      <c r="J40" s="7" t="s">
        <v>18</v>
      </c>
      <c r="K40" s="7"/>
      <c r="L40" s="7"/>
      <c r="M40" s="7">
        <v>5753.58</v>
      </c>
      <c r="N40" s="7"/>
    </row>
    <row r="41" spans="1:14" ht="12.75">
      <c r="A41" s="11">
        <v>40730</v>
      </c>
      <c r="B41" s="7"/>
      <c r="C41" s="7" t="s">
        <v>23</v>
      </c>
      <c r="D41" s="7"/>
      <c r="E41" s="7"/>
      <c r="F41" s="7">
        <v>100.84</v>
      </c>
      <c r="G41" s="7"/>
      <c r="H41" s="7"/>
      <c r="I41" s="7"/>
      <c r="J41" s="8" t="s">
        <v>19</v>
      </c>
      <c r="K41" s="8"/>
      <c r="L41" s="8"/>
      <c r="M41" s="8">
        <f>+M40</f>
        <v>5753.58</v>
      </c>
      <c r="N41" s="8"/>
    </row>
    <row r="42" spans="1:14" ht="12.75">
      <c r="A42" s="11">
        <v>40730</v>
      </c>
      <c r="B42" s="7"/>
      <c r="C42" s="7" t="s">
        <v>23</v>
      </c>
      <c r="D42" s="7"/>
      <c r="E42" s="7"/>
      <c r="F42" s="7">
        <v>102.24</v>
      </c>
      <c r="G42" s="7"/>
      <c r="H42" s="7"/>
      <c r="I42" s="7"/>
      <c r="J42" s="12" t="s">
        <v>69</v>
      </c>
      <c r="K42" s="12"/>
      <c r="L42" s="12"/>
      <c r="M42" s="12" t="s">
        <v>70</v>
      </c>
      <c r="N42" s="12"/>
    </row>
    <row r="43" spans="1:14" ht="12.75">
      <c r="A43" s="11">
        <v>40730</v>
      </c>
      <c r="B43" s="7"/>
      <c r="C43" s="7" t="s">
        <v>23</v>
      </c>
      <c r="D43" s="7"/>
      <c r="E43" s="7"/>
      <c r="F43" s="7">
        <v>105.75</v>
      </c>
      <c r="G43" s="7"/>
      <c r="H43" s="11">
        <v>40938</v>
      </c>
      <c r="I43" s="7"/>
      <c r="J43" s="7" t="s">
        <v>23</v>
      </c>
      <c r="K43" s="7"/>
      <c r="L43" s="7"/>
      <c r="M43" s="7">
        <v>78.85</v>
      </c>
      <c r="N43" s="7"/>
    </row>
    <row r="44" spans="1:14" ht="12.75">
      <c r="A44" s="11">
        <v>40730</v>
      </c>
      <c r="B44" s="7"/>
      <c r="C44" s="7" t="s">
        <v>23</v>
      </c>
      <c r="D44" s="7"/>
      <c r="E44" s="7"/>
      <c r="F44" s="7">
        <v>105.83</v>
      </c>
      <c r="G44" s="7"/>
      <c r="H44" s="11">
        <f aca="true" t="shared" si="0" ref="H44:H53">+H43</f>
        <v>40938</v>
      </c>
      <c r="I44" s="7"/>
      <c r="J44" s="7" t="s">
        <v>23</v>
      </c>
      <c r="K44" s="7"/>
      <c r="L44" s="7"/>
      <c r="M44" s="7">
        <v>101.95</v>
      </c>
      <c r="N44" s="7"/>
    </row>
    <row r="45" spans="1:14" ht="12.75">
      <c r="A45" s="11">
        <v>40730</v>
      </c>
      <c r="B45" s="7"/>
      <c r="C45" s="7" t="s">
        <v>23</v>
      </c>
      <c r="D45" s="7"/>
      <c r="E45" s="7"/>
      <c r="F45" s="7">
        <v>106.26</v>
      </c>
      <c r="G45" s="7"/>
      <c r="H45" s="11">
        <f t="shared" si="0"/>
        <v>40938</v>
      </c>
      <c r="I45" s="7"/>
      <c r="J45" s="7" t="s">
        <v>23</v>
      </c>
      <c r="K45" s="7"/>
      <c r="L45" s="7"/>
      <c r="M45" s="7">
        <v>102.78</v>
      </c>
      <c r="N45" s="7"/>
    </row>
    <row r="46" spans="1:14" ht="12.75">
      <c r="A46" s="11">
        <v>40730</v>
      </c>
      <c r="B46" s="7"/>
      <c r="C46" s="7" t="s">
        <v>23</v>
      </c>
      <c r="D46" s="7"/>
      <c r="E46" s="7"/>
      <c r="F46" s="7">
        <v>111.25</v>
      </c>
      <c r="G46" s="7"/>
      <c r="H46" s="11">
        <f t="shared" si="0"/>
        <v>40938</v>
      </c>
      <c r="I46" s="7"/>
      <c r="J46" s="7" t="s">
        <v>23</v>
      </c>
      <c r="K46" s="7"/>
      <c r="L46" s="7"/>
      <c r="M46" s="7">
        <v>106.35</v>
      </c>
      <c r="N46" s="7"/>
    </row>
    <row r="47" spans="1:14" ht="12.75">
      <c r="A47" s="11">
        <v>40730</v>
      </c>
      <c r="B47" s="7"/>
      <c r="C47" s="7" t="s">
        <v>23</v>
      </c>
      <c r="D47" s="7"/>
      <c r="E47" s="7"/>
      <c r="F47" s="7">
        <v>134.34</v>
      </c>
      <c r="G47" s="7"/>
      <c r="H47" s="11">
        <f t="shared" si="0"/>
        <v>40938</v>
      </c>
      <c r="I47" s="7"/>
      <c r="J47" s="7" t="s">
        <v>23</v>
      </c>
      <c r="K47" s="7"/>
      <c r="L47" s="7"/>
      <c r="M47" s="7">
        <v>108.09</v>
      </c>
      <c r="N47" s="7"/>
    </row>
    <row r="48" spans="1:14" ht="12.75">
      <c r="A48" s="11">
        <v>40730</v>
      </c>
      <c r="B48" s="7"/>
      <c r="C48" s="7" t="s">
        <v>23</v>
      </c>
      <c r="D48" s="7"/>
      <c r="E48" s="7"/>
      <c r="F48" s="7">
        <v>181.61</v>
      </c>
      <c r="G48" s="7"/>
      <c r="H48" s="11">
        <f t="shared" si="0"/>
        <v>40938</v>
      </c>
      <c r="I48" s="7"/>
      <c r="J48" s="7" t="s">
        <v>23</v>
      </c>
      <c r="K48" s="7"/>
      <c r="L48" s="7"/>
      <c r="M48" s="7">
        <v>109.3</v>
      </c>
      <c r="N48" s="7"/>
    </row>
    <row r="49" spans="1:14" ht="12.75">
      <c r="A49" s="11">
        <f>+A48</f>
        <v>40730</v>
      </c>
      <c r="B49" s="7"/>
      <c r="C49" s="7" t="s">
        <v>23</v>
      </c>
      <c r="D49" s="7"/>
      <c r="E49" s="7"/>
      <c r="F49" s="7">
        <v>189.6</v>
      </c>
      <c r="G49" s="7"/>
      <c r="H49" s="11">
        <f t="shared" si="0"/>
        <v>40938</v>
      </c>
      <c r="I49" s="7"/>
      <c r="J49" s="7" t="s">
        <v>23</v>
      </c>
      <c r="K49" s="7"/>
      <c r="L49" s="7"/>
      <c r="M49" s="7">
        <v>109.67</v>
      </c>
      <c r="N49" s="7"/>
    </row>
    <row r="50" spans="1:14" ht="12.75">
      <c r="A50" s="11">
        <f>+A49</f>
        <v>40730</v>
      </c>
      <c r="B50" s="7"/>
      <c r="C50" s="7" t="s">
        <v>23</v>
      </c>
      <c r="D50" s="7"/>
      <c r="E50" s="7"/>
      <c r="F50" s="7">
        <v>193.59</v>
      </c>
      <c r="G50" s="7"/>
      <c r="H50" s="11">
        <f t="shared" si="0"/>
        <v>40938</v>
      </c>
      <c r="I50" s="7"/>
      <c r="J50" s="7" t="s">
        <v>23</v>
      </c>
      <c r="K50" s="7"/>
      <c r="L50" s="7"/>
      <c r="M50" s="7">
        <v>115.64</v>
      </c>
      <c r="N50" s="7"/>
    </row>
    <row r="51" spans="1:14" ht="12.75">
      <c r="A51" s="11">
        <f>+A50</f>
        <v>40730</v>
      </c>
      <c r="B51" s="7"/>
      <c r="C51" s="7" t="s">
        <v>23</v>
      </c>
      <c r="D51" s="7"/>
      <c r="E51" s="7"/>
      <c r="F51" s="7">
        <v>614.17</v>
      </c>
      <c r="G51" s="7"/>
      <c r="H51" s="11">
        <f t="shared" si="0"/>
        <v>40938</v>
      </c>
      <c r="I51" s="7"/>
      <c r="J51" s="7" t="s">
        <v>23</v>
      </c>
      <c r="K51" s="7"/>
      <c r="L51" s="7"/>
      <c r="M51" s="7">
        <v>121.52</v>
      </c>
      <c r="N51" s="7"/>
    </row>
    <row r="52" spans="1:14" ht="12.75">
      <c r="A52" s="11">
        <f>+A51</f>
        <v>40730</v>
      </c>
      <c r="B52" s="7"/>
      <c r="C52" s="7" t="s">
        <v>23</v>
      </c>
      <c r="D52" s="7"/>
      <c r="E52" s="7"/>
      <c r="F52" s="7">
        <v>710.02</v>
      </c>
      <c r="G52" s="7"/>
      <c r="H52" s="11">
        <f t="shared" si="0"/>
        <v>40938</v>
      </c>
      <c r="I52" s="7"/>
      <c r="J52" s="7" t="s">
        <v>23</v>
      </c>
      <c r="K52" s="7"/>
      <c r="L52" s="7"/>
      <c r="M52" s="7">
        <v>162.01</v>
      </c>
      <c r="N52" s="7"/>
    </row>
    <row r="53" spans="1:14" ht="12.75">
      <c r="A53" s="11">
        <v>40756</v>
      </c>
      <c r="B53" s="7"/>
      <c r="C53" s="7" t="s">
        <v>23</v>
      </c>
      <c r="D53" s="7"/>
      <c r="E53" s="7"/>
      <c r="F53" s="7">
        <v>68.79</v>
      </c>
      <c r="G53" s="7"/>
      <c r="H53" s="11">
        <f t="shared" si="0"/>
        <v>40938</v>
      </c>
      <c r="I53" s="7"/>
      <c r="J53" s="7" t="s">
        <v>23</v>
      </c>
      <c r="K53" s="7"/>
      <c r="L53" s="7"/>
      <c r="M53" s="7">
        <v>172.03</v>
      </c>
      <c r="N53" s="7"/>
    </row>
    <row r="54" spans="1:14" ht="12.75">
      <c r="A54" s="11">
        <v>40756</v>
      </c>
      <c r="B54" s="7"/>
      <c r="C54" s="7" t="s">
        <v>23</v>
      </c>
      <c r="D54" s="7"/>
      <c r="E54" s="7"/>
      <c r="F54" s="7">
        <v>73.47</v>
      </c>
      <c r="G54" s="7"/>
      <c r="H54" s="11">
        <v>40938</v>
      </c>
      <c r="I54" s="7"/>
      <c r="J54" s="7" t="s">
        <v>23</v>
      </c>
      <c r="K54" s="7"/>
      <c r="L54" s="7"/>
      <c r="M54" s="7">
        <v>182.85</v>
      </c>
      <c r="N54" s="7"/>
    </row>
    <row r="55" spans="1:14" ht="12.75">
      <c r="A55" s="11">
        <v>40756</v>
      </c>
      <c r="B55" s="7"/>
      <c r="C55" s="7" t="s">
        <v>23</v>
      </c>
      <c r="D55" s="7"/>
      <c r="E55" s="7"/>
      <c r="F55" s="7">
        <v>76.91</v>
      </c>
      <c r="G55" s="7"/>
      <c r="H55" s="11">
        <v>40938</v>
      </c>
      <c r="I55" s="7"/>
      <c r="J55" s="7" t="s">
        <v>23</v>
      </c>
      <c r="K55" s="7"/>
      <c r="L55" s="7"/>
      <c r="M55" s="7">
        <v>195.73</v>
      </c>
      <c r="N55" s="7"/>
    </row>
    <row r="56" spans="1:14" ht="12.75">
      <c r="A56" s="11">
        <v>40760</v>
      </c>
      <c r="B56" s="7"/>
      <c r="C56" s="7" t="s">
        <v>23</v>
      </c>
      <c r="D56" s="7"/>
      <c r="E56" s="7"/>
      <c r="F56" s="7">
        <v>77.61</v>
      </c>
      <c r="G56" s="7"/>
      <c r="H56" s="11">
        <v>40942</v>
      </c>
      <c r="I56" s="7"/>
      <c r="J56" s="7" t="s">
        <v>23</v>
      </c>
      <c r="K56" s="7"/>
      <c r="L56" s="7"/>
      <c r="M56" s="7">
        <v>278.94</v>
      </c>
      <c r="N56" s="7"/>
    </row>
    <row r="57" spans="1:14" ht="12.75">
      <c r="A57" s="11">
        <v>40760</v>
      </c>
      <c r="B57" s="7"/>
      <c r="C57" s="7" t="s">
        <v>23</v>
      </c>
      <c r="D57" s="7"/>
      <c r="E57" s="7"/>
      <c r="F57" s="7">
        <v>79.59</v>
      </c>
      <c r="G57" s="7"/>
      <c r="H57" s="11">
        <v>40942</v>
      </c>
      <c r="I57" s="7"/>
      <c r="J57" s="7" t="s">
        <v>23</v>
      </c>
      <c r="K57" s="7"/>
      <c r="L57" s="7"/>
      <c r="M57" s="7">
        <v>500.74</v>
      </c>
      <c r="N57" s="7"/>
    </row>
    <row r="58" spans="1:14" ht="12.75">
      <c r="A58" s="11">
        <v>40760</v>
      </c>
      <c r="B58" s="7"/>
      <c r="C58" s="7" t="s">
        <v>23</v>
      </c>
      <c r="D58" s="7"/>
      <c r="E58" s="7"/>
      <c r="F58" s="7">
        <v>79.82</v>
      </c>
      <c r="G58" s="7"/>
      <c r="H58" s="11">
        <v>40969</v>
      </c>
      <c r="I58" s="7"/>
      <c r="J58" s="7" t="s">
        <v>23</v>
      </c>
      <c r="K58" s="7"/>
      <c r="L58" s="7"/>
      <c r="M58" s="7">
        <v>87.26</v>
      </c>
      <c r="N58" s="7"/>
    </row>
    <row r="59" spans="1:14" ht="12.75">
      <c r="A59" s="11">
        <f aca="true" t="shared" si="1" ref="A59:A67">+A58</f>
        <v>40760</v>
      </c>
      <c r="B59" s="7"/>
      <c r="C59" s="7" t="s">
        <v>23</v>
      </c>
      <c r="D59" s="7"/>
      <c r="E59" s="7"/>
      <c r="F59" s="7">
        <v>79.83</v>
      </c>
      <c r="G59" s="7"/>
      <c r="H59" s="11">
        <v>40969</v>
      </c>
      <c r="I59" s="7"/>
      <c r="J59" s="7" t="s">
        <v>23</v>
      </c>
      <c r="K59" s="7"/>
      <c r="L59" s="7"/>
      <c r="M59" s="7">
        <v>109.61</v>
      </c>
      <c r="N59" s="7"/>
    </row>
    <row r="60" spans="1:14" ht="12.75">
      <c r="A60" s="11">
        <f t="shared" si="1"/>
        <v>40760</v>
      </c>
      <c r="B60" s="7"/>
      <c r="C60" s="7" t="s">
        <v>23</v>
      </c>
      <c r="D60" s="7"/>
      <c r="E60" s="7"/>
      <c r="F60" s="7">
        <v>86.73</v>
      </c>
      <c r="G60" s="7"/>
      <c r="H60" s="11">
        <f aca="true" t="shared" si="2" ref="H60:H71">+H59</f>
        <v>40969</v>
      </c>
      <c r="I60" s="7"/>
      <c r="J60" s="7" t="s">
        <v>23</v>
      </c>
      <c r="K60" s="7"/>
      <c r="L60" s="7"/>
      <c r="M60" s="7">
        <v>110.42</v>
      </c>
      <c r="N60" s="7"/>
    </row>
    <row r="61" spans="1:14" ht="12.75">
      <c r="A61" s="11">
        <f t="shared" si="1"/>
        <v>40760</v>
      </c>
      <c r="B61" s="7"/>
      <c r="C61" s="7" t="s">
        <v>23</v>
      </c>
      <c r="D61" s="7"/>
      <c r="E61" s="7"/>
      <c r="F61" s="7">
        <v>97.81</v>
      </c>
      <c r="G61" s="7"/>
      <c r="H61" s="11">
        <f t="shared" si="2"/>
        <v>40969</v>
      </c>
      <c r="I61" s="7"/>
      <c r="J61" s="7" t="s">
        <v>23</v>
      </c>
      <c r="K61" s="7"/>
      <c r="L61" s="7"/>
      <c r="M61" s="7">
        <v>112.35</v>
      </c>
      <c r="N61" s="7"/>
    </row>
    <row r="62" spans="1:14" ht="12.75">
      <c r="A62" s="11">
        <f t="shared" si="1"/>
        <v>40760</v>
      </c>
      <c r="B62" s="7"/>
      <c r="C62" s="7" t="s">
        <v>23</v>
      </c>
      <c r="D62" s="7"/>
      <c r="E62" s="7"/>
      <c r="F62" s="7">
        <v>124.05</v>
      </c>
      <c r="G62" s="7"/>
      <c r="H62" s="11">
        <f t="shared" si="2"/>
        <v>40969</v>
      </c>
      <c r="I62" s="7"/>
      <c r="J62" s="7" t="s">
        <v>23</v>
      </c>
      <c r="K62" s="7"/>
      <c r="L62" s="7"/>
      <c r="M62" s="7">
        <v>114.26</v>
      </c>
      <c r="N62" s="7"/>
    </row>
    <row r="63" spans="1:14" ht="12.75">
      <c r="A63" s="11">
        <f t="shared" si="1"/>
        <v>40760</v>
      </c>
      <c r="B63" s="7"/>
      <c r="C63" s="7" t="s">
        <v>23</v>
      </c>
      <c r="D63" s="7"/>
      <c r="E63" s="7"/>
      <c r="F63" s="7">
        <v>139.44</v>
      </c>
      <c r="G63" s="7"/>
      <c r="H63" s="11">
        <f t="shared" si="2"/>
        <v>40969</v>
      </c>
      <c r="I63" s="7"/>
      <c r="J63" s="7" t="s">
        <v>23</v>
      </c>
      <c r="K63" s="7"/>
      <c r="L63" s="7"/>
      <c r="M63" s="7">
        <v>117.69</v>
      </c>
      <c r="N63" s="7"/>
    </row>
    <row r="64" spans="1:14" ht="12.75">
      <c r="A64" s="11">
        <f t="shared" si="1"/>
        <v>40760</v>
      </c>
      <c r="B64" s="7"/>
      <c r="C64" s="7" t="s">
        <v>23</v>
      </c>
      <c r="D64" s="7"/>
      <c r="E64" s="7"/>
      <c r="F64" s="7">
        <v>144.51</v>
      </c>
      <c r="G64" s="7"/>
      <c r="H64" s="11">
        <f t="shared" si="2"/>
        <v>40969</v>
      </c>
      <c r="I64" s="7"/>
      <c r="J64" s="7" t="s">
        <v>23</v>
      </c>
      <c r="K64" s="7"/>
      <c r="L64" s="7"/>
      <c r="M64" s="7">
        <v>118.64</v>
      </c>
      <c r="N64" s="7"/>
    </row>
    <row r="65" spans="1:14" ht="12.75">
      <c r="A65" s="11">
        <f t="shared" si="1"/>
        <v>40760</v>
      </c>
      <c r="B65" s="7"/>
      <c r="C65" s="7" t="s">
        <v>23</v>
      </c>
      <c r="D65" s="7"/>
      <c r="E65" s="7"/>
      <c r="F65" s="7">
        <v>165.96</v>
      </c>
      <c r="G65" s="7"/>
      <c r="H65" s="11">
        <f t="shared" si="2"/>
        <v>40969</v>
      </c>
      <c r="I65" s="7"/>
      <c r="J65" s="7" t="s">
        <v>23</v>
      </c>
      <c r="K65" s="7"/>
      <c r="L65" s="7"/>
      <c r="M65" s="7">
        <v>119.23</v>
      </c>
      <c r="N65" s="7"/>
    </row>
    <row r="66" spans="1:14" ht="12.75">
      <c r="A66" s="11">
        <f t="shared" si="1"/>
        <v>40760</v>
      </c>
      <c r="B66" s="7"/>
      <c r="C66" s="7" t="s">
        <v>23</v>
      </c>
      <c r="D66" s="7"/>
      <c r="E66" s="7"/>
      <c r="F66" s="7">
        <v>392.79</v>
      </c>
      <c r="G66" s="7"/>
      <c r="H66" s="11">
        <f t="shared" si="2"/>
        <v>40969</v>
      </c>
      <c r="I66" s="7"/>
      <c r="J66" s="7" t="s">
        <v>23</v>
      </c>
      <c r="K66" s="7"/>
      <c r="L66" s="7"/>
      <c r="M66" s="7">
        <v>139.77</v>
      </c>
      <c r="N66" s="7"/>
    </row>
    <row r="67" spans="1:14" ht="12.75">
      <c r="A67" s="11">
        <f t="shared" si="1"/>
        <v>40760</v>
      </c>
      <c r="B67" s="7"/>
      <c r="C67" s="7" t="s">
        <v>23</v>
      </c>
      <c r="D67" s="7"/>
      <c r="E67" s="7"/>
      <c r="F67" s="7">
        <v>663.61</v>
      </c>
      <c r="G67" s="7"/>
      <c r="H67" s="11">
        <f t="shared" si="2"/>
        <v>40969</v>
      </c>
      <c r="I67" s="7"/>
      <c r="J67" s="7" t="s">
        <v>23</v>
      </c>
      <c r="K67" s="7"/>
      <c r="L67" s="7"/>
      <c r="M67" s="7">
        <v>183.75</v>
      </c>
      <c r="N67" s="7"/>
    </row>
    <row r="68" spans="1:14" ht="12.75">
      <c r="A68" s="11">
        <v>40788</v>
      </c>
      <c r="B68" s="7"/>
      <c r="C68" s="7" t="s">
        <v>23</v>
      </c>
      <c r="D68" s="7"/>
      <c r="E68" s="7"/>
      <c r="F68" s="7">
        <v>91.05</v>
      </c>
      <c r="G68" s="7"/>
      <c r="H68" s="11">
        <f t="shared" si="2"/>
        <v>40969</v>
      </c>
      <c r="I68" s="7"/>
      <c r="J68" s="7" t="s">
        <v>23</v>
      </c>
      <c r="K68" s="7"/>
      <c r="L68" s="7"/>
      <c r="M68" s="7">
        <v>187.66</v>
      </c>
      <c r="N68" s="7"/>
    </row>
    <row r="69" spans="1:14" ht="12.75">
      <c r="A69" s="11">
        <v>40788</v>
      </c>
      <c r="B69" s="7"/>
      <c r="C69" s="7" t="s">
        <v>23</v>
      </c>
      <c r="D69" s="7"/>
      <c r="E69" s="7"/>
      <c r="F69" s="7">
        <v>97.17</v>
      </c>
      <c r="G69" s="7"/>
      <c r="H69" s="11">
        <f t="shared" si="2"/>
        <v>40969</v>
      </c>
      <c r="I69" s="7"/>
      <c r="J69" s="7" t="s">
        <v>23</v>
      </c>
      <c r="K69" s="7"/>
      <c r="L69" s="7"/>
      <c r="M69" s="7">
        <v>197.26</v>
      </c>
      <c r="N69" s="7"/>
    </row>
    <row r="70" spans="1:14" ht="12.75">
      <c r="A70" s="11">
        <f aca="true" t="shared" si="3" ref="A70:A81">+A69</f>
        <v>40788</v>
      </c>
      <c r="B70" s="7"/>
      <c r="C70" s="7" t="s">
        <v>23</v>
      </c>
      <c r="D70" s="7"/>
      <c r="E70" s="7"/>
      <c r="F70" s="7">
        <v>102.94</v>
      </c>
      <c r="G70" s="7"/>
      <c r="H70" s="11">
        <f t="shared" si="2"/>
        <v>40969</v>
      </c>
      <c r="I70" s="7"/>
      <c r="J70" s="7" t="s">
        <v>23</v>
      </c>
      <c r="K70" s="7"/>
      <c r="L70" s="7"/>
      <c r="M70" s="7">
        <v>285.36</v>
      </c>
      <c r="N70" s="7"/>
    </row>
    <row r="71" spans="1:14" ht="12.75">
      <c r="A71" s="11">
        <f t="shared" si="3"/>
        <v>40788</v>
      </c>
      <c r="B71" s="7"/>
      <c r="C71" s="7" t="s">
        <v>23</v>
      </c>
      <c r="D71" s="7"/>
      <c r="E71" s="7"/>
      <c r="F71" s="7">
        <v>103.91</v>
      </c>
      <c r="G71" s="7"/>
      <c r="H71" s="11">
        <f t="shared" si="2"/>
        <v>40969</v>
      </c>
      <c r="I71" s="7"/>
      <c r="J71" s="7" t="s">
        <v>23</v>
      </c>
      <c r="K71" s="7"/>
      <c r="L71" s="7"/>
      <c r="M71" s="7">
        <v>590.84</v>
      </c>
      <c r="N71" s="7"/>
    </row>
    <row r="72" spans="1:14" ht="12.75">
      <c r="A72" s="11">
        <f t="shared" si="3"/>
        <v>40788</v>
      </c>
      <c r="B72" s="7"/>
      <c r="C72" s="7" t="s">
        <v>23</v>
      </c>
      <c r="D72" s="7"/>
      <c r="E72" s="7"/>
      <c r="F72" s="7">
        <v>104.06</v>
      </c>
      <c r="G72" s="7"/>
      <c r="H72" s="11">
        <v>40998</v>
      </c>
      <c r="I72" s="7"/>
      <c r="J72" s="7" t="s">
        <v>23</v>
      </c>
      <c r="K72" s="7"/>
      <c r="L72" s="7"/>
      <c r="M72" s="7">
        <v>87.97</v>
      </c>
      <c r="N72" s="7"/>
    </row>
    <row r="73" spans="1:14" ht="12.75">
      <c r="A73" s="11">
        <f t="shared" si="3"/>
        <v>40788</v>
      </c>
      <c r="B73" s="7"/>
      <c r="C73" s="7" t="s">
        <v>23</v>
      </c>
      <c r="D73" s="7"/>
      <c r="E73" s="7"/>
      <c r="F73" s="7">
        <v>106</v>
      </c>
      <c r="G73" s="7"/>
      <c r="H73" s="11">
        <f aca="true" t="shared" si="4" ref="H73:H86">+H72</f>
        <v>40998</v>
      </c>
      <c r="I73" s="7"/>
      <c r="J73" s="7" t="s">
        <v>23</v>
      </c>
      <c r="K73" s="7"/>
      <c r="L73" s="7"/>
      <c r="M73" s="7">
        <v>97.72</v>
      </c>
      <c r="N73" s="7"/>
    </row>
    <row r="74" spans="1:14" ht="12.75">
      <c r="A74" s="11">
        <f t="shared" si="3"/>
        <v>40788</v>
      </c>
      <c r="B74" s="7"/>
      <c r="C74" s="7" t="s">
        <v>23</v>
      </c>
      <c r="D74" s="7"/>
      <c r="E74" s="7"/>
      <c r="F74" s="7">
        <v>106.78</v>
      </c>
      <c r="G74" s="7"/>
      <c r="H74" s="11">
        <f t="shared" si="4"/>
        <v>40998</v>
      </c>
      <c r="I74" s="7"/>
      <c r="J74" s="7" t="s">
        <v>23</v>
      </c>
      <c r="K74" s="7"/>
      <c r="L74" s="7"/>
      <c r="M74" s="7">
        <v>103.47</v>
      </c>
      <c r="N74" s="7"/>
    </row>
    <row r="75" spans="1:14" ht="12.75">
      <c r="A75" s="11">
        <f t="shared" si="3"/>
        <v>40788</v>
      </c>
      <c r="B75" s="7"/>
      <c r="C75" s="7" t="s">
        <v>23</v>
      </c>
      <c r="D75" s="7"/>
      <c r="E75" s="7"/>
      <c r="F75" s="7">
        <v>108.3</v>
      </c>
      <c r="G75" s="7"/>
      <c r="H75" s="11">
        <f t="shared" si="4"/>
        <v>40998</v>
      </c>
      <c r="I75" s="7"/>
      <c r="J75" s="7" t="s">
        <v>23</v>
      </c>
      <c r="K75" s="7"/>
      <c r="L75" s="7"/>
      <c r="M75" s="7">
        <v>104.26</v>
      </c>
      <c r="N75" s="7"/>
    </row>
    <row r="76" spans="1:14" ht="12.75">
      <c r="A76" s="11">
        <f t="shared" si="3"/>
        <v>40788</v>
      </c>
      <c r="B76" s="7"/>
      <c r="C76" s="7" t="s">
        <v>23</v>
      </c>
      <c r="D76" s="7"/>
      <c r="E76" s="7"/>
      <c r="F76" s="7">
        <v>129.88</v>
      </c>
      <c r="G76" s="7"/>
      <c r="H76" s="11">
        <f t="shared" si="4"/>
        <v>40998</v>
      </c>
      <c r="I76" s="7"/>
      <c r="J76" s="7" t="s">
        <v>23</v>
      </c>
      <c r="K76" s="7"/>
      <c r="L76" s="7"/>
      <c r="M76" s="7">
        <v>105.3</v>
      </c>
      <c r="N76" s="7"/>
    </row>
    <row r="77" spans="1:14" ht="12.75">
      <c r="A77" s="11">
        <f t="shared" si="3"/>
        <v>40788</v>
      </c>
      <c r="B77" s="7"/>
      <c r="C77" s="7" t="s">
        <v>23</v>
      </c>
      <c r="D77" s="7"/>
      <c r="E77" s="7"/>
      <c r="F77" s="7">
        <v>152.33</v>
      </c>
      <c r="G77" s="7"/>
      <c r="H77" s="11">
        <f t="shared" si="4"/>
        <v>40998</v>
      </c>
      <c r="I77" s="7"/>
      <c r="J77" s="7" t="s">
        <v>23</v>
      </c>
      <c r="K77" s="7"/>
      <c r="L77" s="7"/>
      <c r="M77" s="7">
        <v>106.03</v>
      </c>
      <c r="N77" s="7"/>
    </row>
    <row r="78" spans="1:14" ht="12.75">
      <c r="A78" s="11">
        <f t="shared" si="3"/>
        <v>40788</v>
      </c>
      <c r="B78" s="7"/>
      <c r="C78" s="7" t="s">
        <v>23</v>
      </c>
      <c r="D78" s="7"/>
      <c r="E78" s="7"/>
      <c r="F78" s="7">
        <v>191.75</v>
      </c>
      <c r="G78" s="7"/>
      <c r="H78" s="11">
        <f t="shared" si="4"/>
        <v>40998</v>
      </c>
      <c r="I78" s="7"/>
      <c r="J78" s="7" t="s">
        <v>23</v>
      </c>
      <c r="K78" s="7"/>
      <c r="L78" s="7"/>
      <c r="M78" s="7">
        <v>108.48</v>
      </c>
      <c r="N78" s="7"/>
    </row>
    <row r="79" spans="1:14" ht="12.75">
      <c r="A79" s="11">
        <f t="shared" si="3"/>
        <v>40788</v>
      </c>
      <c r="B79" s="7"/>
      <c r="C79" s="7" t="s">
        <v>23</v>
      </c>
      <c r="D79" s="7"/>
      <c r="E79" s="7"/>
      <c r="F79" s="7">
        <v>201.92</v>
      </c>
      <c r="G79" s="7"/>
      <c r="H79" s="11">
        <f t="shared" si="4"/>
        <v>40998</v>
      </c>
      <c r="I79" s="7"/>
      <c r="J79" s="7" t="s">
        <v>23</v>
      </c>
      <c r="K79" s="7"/>
      <c r="L79" s="7"/>
      <c r="M79" s="7">
        <v>109.3</v>
      </c>
      <c r="N79" s="7"/>
    </row>
    <row r="80" spans="1:14" ht="12.75">
      <c r="A80" s="11">
        <f t="shared" si="3"/>
        <v>40788</v>
      </c>
      <c r="B80" s="7"/>
      <c r="C80" s="7" t="s">
        <v>23</v>
      </c>
      <c r="D80" s="7"/>
      <c r="E80" s="7"/>
      <c r="F80" s="7">
        <v>519.16</v>
      </c>
      <c r="G80" s="7"/>
      <c r="H80" s="11">
        <f t="shared" si="4"/>
        <v>40998</v>
      </c>
      <c r="I80" s="7"/>
      <c r="J80" s="7" t="s">
        <v>23</v>
      </c>
      <c r="K80" s="7"/>
      <c r="L80" s="7"/>
      <c r="M80" s="7">
        <v>126.01</v>
      </c>
      <c r="N80" s="7"/>
    </row>
    <row r="81" spans="1:14" ht="12.75">
      <c r="A81" s="11">
        <f t="shared" si="3"/>
        <v>40788</v>
      </c>
      <c r="B81" s="7"/>
      <c r="C81" s="7" t="s">
        <v>23</v>
      </c>
      <c r="D81" s="7"/>
      <c r="E81" s="7"/>
      <c r="F81" s="7">
        <v>898.05</v>
      </c>
      <c r="G81" s="7"/>
      <c r="H81" s="11">
        <f t="shared" si="4"/>
        <v>40998</v>
      </c>
      <c r="I81" s="7"/>
      <c r="J81" s="7" t="s">
        <v>23</v>
      </c>
      <c r="K81" s="7"/>
      <c r="L81" s="7"/>
      <c r="M81" s="7">
        <v>156.67</v>
      </c>
      <c r="N81" s="7"/>
    </row>
    <row r="82" spans="1:14" ht="12.75">
      <c r="A82" s="11">
        <v>40820</v>
      </c>
      <c r="B82" s="7"/>
      <c r="C82" s="7" t="s">
        <v>23</v>
      </c>
      <c r="D82" s="7"/>
      <c r="E82" s="7"/>
      <c r="F82" s="7">
        <v>92.05</v>
      </c>
      <c r="G82" s="7"/>
      <c r="H82" s="11">
        <f t="shared" si="4"/>
        <v>40998</v>
      </c>
      <c r="I82" s="7"/>
      <c r="J82" s="7" t="s">
        <v>23</v>
      </c>
      <c r="K82" s="7"/>
      <c r="L82" s="7"/>
      <c r="M82" s="7">
        <v>172.95</v>
      </c>
      <c r="N82" s="7"/>
    </row>
    <row r="83" spans="1:14" ht="12.75">
      <c r="A83" s="11">
        <f aca="true" t="shared" si="5" ref="A83:A92">+A82</f>
        <v>40820</v>
      </c>
      <c r="B83" s="7"/>
      <c r="C83" s="7" t="s">
        <v>23</v>
      </c>
      <c r="D83" s="7"/>
      <c r="E83" s="7"/>
      <c r="F83" s="7">
        <v>97.43</v>
      </c>
      <c r="G83" s="7"/>
      <c r="H83" s="11">
        <f t="shared" si="4"/>
        <v>40998</v>
      </c>
      <c r="I83" s="7"/>
      <c r="J83" s="7" t="s">
        <v>23</v>
      </c>
      <c r="K83" s="7"/>
      <c r="L83" s="7"/>
      <c r="M83" s="7">
        <v>192.14</v>
      </c>
      <c r="N83" s="7"/>
    </row>
    <row r="84" spans="1:14" ht="12.75">
      <c r="A84" s="11">
        <f t="shared" si="5"/>
        <v>40820</v>
      </c>
      <c r="B84" s="7"/>
      <c r="C84" s="7" t="s">
        <v>23</v>
      </c>
      <c r="D84" s="7"/>
      <c r="E84" s="7"/>
      <c r="F84" s="7">
        <v>103.46</v>
      </c>
      <c r="G84" s="7"/>
      <c r="H84" s="11">
        <f t="shared" si="4"/>
        <v>40998</v>
      </c>
      <c r="I84" s="7"/>
      <c r="J84" s="7" t="s">
        <v>23</v>
      </c>
      <c r="K84" s="7"/>
      <c r="L84" s="7"/>
      <c r="M84" s="7">
        <v>195.87</v>
      </c>
      <c r="N84" s="7"/>
    </row>
    <row r="85" spans="1:14" ht="12.75">
      <c r="A85" s="11">
        <f t="shared" si="5"/>
        <v>40820</v>
      </c>
      <c r="B85" s="7"/>
      <c r="C85" s="7" t="s">
        <v>23</v>
      </c>
      <c r="D85" s="7"/>
      <c r="E85" s="7"/>
      <c r="F85" s="7">
        <v>104.19</v>
      </c>
      <c r="G85" s="7"/>
      <c r="H85" s="11">
        <f t="shared" si="4"/>
        <v>40998</v>
      </c>
      <c r="I85" s="7"/>
      <c r="J85" s="7" t="s">
        <v>23</v>
      </c>
      <c r="K85" s="7"/>
      <c r="L85" s="7"/>
      <c r="M85" s="7">
        <v>246.18</v>
      </c>
      <c r="N85" s="7"/>
    </row>
    <row r="86" spans="1:14" ht="12.75">
      <c r="A86" s="11">
        <f t="shared" si="5"/>
        <v>40820</v>
      </c>
      <c r="B86" s="7"/>
      <c r="C86" s="7" t="s">
        <v>23</v>
      </c>
      <c r="D86" s="7"/>
      <c r="E86" s="7"/>
      <c r="F86" s="7">
        <v>105.22</v>
      </c>
      <c r="G86" s="7"/>
      <c r="H86" s="11">
        <f t="shared" si="4"/>
        <v>40998</v>
      </c>
      <c r="I86" s="7"/>
      <c r="J86" s="7" t="s">
        <v>23</v>
      </c>
      <c r="K86" s="7"/>
      <c r="L86" s="7"/>
      <c r="M86" s="7">
        <v>534.65</v>
      </c>
      <c r="N86" s="7"/>
    </row>
    <row r="87" spans="1:14" ht="12.75">
      <c r="A87" s="11">
        <f t="shared" si="5"/>
        <v>40820</v>
      </c>
      <c r="B87" s="7"/>
      <c r="C87" s="7" t="s">
        <v>23</v>
      </c>
      <c r="D87" s="7"/>
      <c r="E87" s="7"/>
      <c r="F87" s="7">
        <v>105.47</v>
      </c>
      <c r="G87" s="7"/>
      <c r="H87" s="11">
        <v>41032</v>
      </c>
      <c r="I87" s="7"/>
      <c r="J87" s="7" t="s">
        <v>23</v>
      </c>
      <c r="K87" s="7"/>
      <c r="L87" s="7"/>
      <c r="M87" s="7">
        <v>109.49</v>
      </c>
      <c r="N87" s="7"/>
    </row>
    <row r="88" spans="1:14" ht="12.75">
      <c r="A88" s="11">
        <f t="shared" si="5"/>
        <v>40820</v>
      </c>
      <c r="B88" s="7"/>
      <c r="C88" s="7" t="s">
        <v>23</v>
      </c>
      <c r="D88" s="7"/>
      <c r="E88" s="7"/>
      <c r="F88" s="7">
        <v>106.07</v>
      </c>
      <c r="G88" s="7"/>
      <c r="H88" s="11">
        <f aca="true" t="shared" si="6" ref="H88:H99">+H87</f>
        <v>41032</v>
      </c>
      <c r="I88" s="7"/>
      <c r="J88" s="7" t="s">
        <v>23</v>
      </c>
      <c r="K88" s="7"/>
      <c r="L88" s="7"/>
      <c r="M88" s="7">
        <v>115.26</v>
      </c>
      <c r="N88" s="7"/>
    </row>
    <row r="89" spans="1:14" ht="12.75">
      <c r="A89" s="11">
        <f t="shared" si="5"/>
        <v>40820</v>
      </c>
      <c r="B89" s="7"/>
      <c r="C89" s="7" t="s">
        <v>23</v>
      </c>
      <c r="D89" s="7"/>
      <c r="E89" s="7"/>
      <c r="F89" s="7">
        <v>113.86</v>
      </c>
      <c r="G89" s="7"/>
      <c r="H89" s="11">
        <f t="shared" si="6"/>
        <v>41032</v>
      </c>
      <c r="I89" s="7"/>
      <c r="J89" s="7" t="s">
        <v>23</v>
      </c>
      <c r="K89" s="7"/>
      <c r="L89" s="7"/>
      <c r="M89" s="7">
        <v>116.77</v>
      </c>
      <c r="N89" s="7"/>
    </row>
    <row r="90" spans="1:14" ht="12.75">
      <c r="A90" s="11">
        <f t="shared" si="5"/>
        <v>40820</v>
      </c>
      <c r="B90" s="7"/>
      <c r="C90" s="7" t="s">
        <v>23</v>
      </c>
      <c r="D90" s="7"/>
      <c r="E90" s="7"/>
      <c r="F90" s="7">
        <v>130.84</v>
      </c>
      <c r="G90" s="7"/>
      <c r="H90" s="11">
        <f t="shared" si="6"/>
        <v>41032</v>
      </c>
      <c r="I90" s="7"/>
      <c r="J90" s="7" t="s">
        <v>23</v>
      </c>
      <c r="K90" s="7"/>
      <c r="L90" s="7"/>
      <c r="M90" s="7">
        <v>120.6</v>
      </c>
      <c r="N90" s="7"/>
    </row>
    <row r="91" spans="1:14" ht="12.75">
      <c r="A91" s="11">
        <f t="shared" si="5"/>
        <v>40820</v>
      </c>
      <c r="B91" s="7"/>
      <c r="C91" s="7" t="s">
        <v>23</v>
      </c>
      <c r="D91" s="7"/>
      <c r="E91" s="7"/>
      <c r="F91" s="7">
        <v>147.82</v>
      </c>
      <c r="G91" s="7"/>
      <c r="H91" s="11">
        <f t="shared" si="6"/>
        <v>41032</v>
      </c>
      <c r="I91" s="7"/>
      <c r="J91" s="7" t="s">
        <v>23</v>
      </c>
      <c r="K91" s="7"/>
      <c r="L91" s="7"/>
      <c r="M91" s="7">
        <v>121.07</v>
      </c>
      <c r="N91" s="7"/>
    </row>
    <row r="92" spans="1:14" ht="12.75">
      <c r="A92" s="11">
        <f t="shared" si="5"/>
        <v>40820</v>
      </c>
      <c r="B92" s="7"/>
      <c r="C92" s="7" t="s">
        <v>23</v>
      </c>
      <c r="D92" s="7"/>
      <c r="E92" s="7"/>
      <c r="F92" s="7">
        <v>189.74</v>
      </c>
      <c r="G92" s="7"/>
      <c r="H92" s="11">
        <f t="shared" si="6"/>
        <v>41032</v>
      </c>
      <c r="I92" s="7"/>
      <c r="J92" s="7" t="s">
        <v>23</v>
      </c>
      <c r="K92" s="7"/>
      <c r="L92" s="7"/>
      <c r="M92" s="7">
        <v>121.29</v>
      </c>
      <c r="N92" s="7"/>
    </row>
    <row r="93" spans="1:14" ht="12.75">
      <c r="A93" s="11">
        <v>40821</v>
      </c>
      <c r="B93" s="7"/>
      <c r="C93" s="7" t="s">
        <v>23</v>
      </c>
      <c r="D93" s="7"/>
      <c r="E93" s="7"/>
      <c r="F93" s="7">
        <v>891.81</v>
      </c>
      <c r="G93" s="7"/>
      <c r="H93" s="11">
        <f t="shared" si="6"/>
        <v>41032</v>
      </c>
      <c r="I93" s="7"/>
      <c r="J93" s="7" t="s">
        <v>23</v>
      </c>
      <c r="K93" s="7"/>
      <c r="L93" s="7"/>
      <c r="M93" s="7">
        <v>122.09</v>
      </c>
      <c r="N93" s="7"/>
    </row>
    <row r="94" spans="1:14" ht="12.75">
      <c r="A94" s="11">
        <v>40821</v>
      </c>
      <c r="B94" s="7"/>
      <c r="C94" s="7" t="s">
        <v>23</v>
      </c>
      <c r="D94" s="7"/>
      <c r="E94" s="7"/>
      <c r="F94" s="7">
        <v>190.63</v>
      </c>
      <c r="G94" s="7"/>
      <c r="H94" s="11">
        <f t="shared" si="6"/>
        <v>41032</v>
      </c>
      <c r="I94" s="7"/>
      <c r="J94" s="7" t="s">
        <v>23</v>
      </c>
      <c r="K94" s="7"/>
      <c r="L94" s="7"/>
      <c r="M94" s="7">
        <v>123.1</v>
      </c>
      <c r="N94" s="7"/>
    </row>
    <row r="95" spans="1:14" ht="12.75">
      <c r="A95" s="11">
        <v>40821</v>
      </c>
      <c r="B95" s="7"/>
      <c r="C95" s="7" t="s">
        <v>23</v>
      </c>
      <c r="D95" s="7"/>
      <c r="E95" s="7"/>
      <c r="F95" s="7">
        <v>536.22</v>
      </c>
      <c r="G95" s="7"/>
      <c r="H95" s="11">
        <f t="shared" si="6"/>
        <v>41032</v>
      </c>
      <c r="I95" s="7"/>
      <c r="J95" s="7" t="s">
        <v>23</v>
      </c>
      <c r="K95" s="7"/>
      <c r="L95" s="7"/>
      <c r="M95" s="7">
        <v>167.18</v>
      </c>
      <c r="N95" s="7"/>
    </row>
    <row r="96" spans="1:14" ht="12.75">
      <c r="A96" s="11">
        <v>40821</v>
      </c>
      <c r="B96" s="7"/>
      <c r="C96" s="7" t="s">
        <v>23</v>
      </c>
      <c r="D96" s="7"/>
      <c r="E96" s="7"/>
      <c r="F96" s="7">
        <v>191.3</v>
      </c>
      <c r="G96" s="7"/>
      <c r="H96" s="11">
        <f t="shared" si="6"/>
        <v>41032</v>
      </c>
      <c r="I96" s="7"/>
      <c r="J96" s="7" t="s">
        <v>23</v>
      </c>
      <c r="K96" s="7"/>
      <c r="L96" s="7"/>
      <c r="M96" s="7">
        <v>196.03</v>
      </c>
      <c r="N96" s="7"/>
    </row>
    <row r="97" spans="1:14" ht="12.75">
      <c r="A97" s="11">
        <v>40851</v>
      </c>
      <c r="B97" s="7"/>
      <c r="C97" s="7" t="s">
        <v>23</v>
      </c>
      <c r="D97" s="7"/>
      <c r="E97" s="7"/>
      <c r="F97" s="7">
        <v>82.16</v>
      </c>
      <c r="G97" s="7"/>
      <c r="H97" s="11">
        <f t="shared" si="6"/>
        <v>41032</v>
      </c>
      <c r="I97" s="7"/>
      <c r="J97" s="7" t="s">
        <v>23</v>
      </c>
      <c r="K97" s="7"/>
      <c r="L97" s="7"/>
      <c r="M97" s="7">
        <v>198.56</v>
      </c>
      <c r="N97" s="7"/>
    </row>
    <row r="98" spans="1:14" ht="12.75">
      <c r="A98" s="11">
        <v>40851</v>
      </c>
      <c r="B98" s="7"/>
      <c r="C98" s="7" t="s">
        <v>23</v>
      </c>
      <c r="D98" s="7"/>
      <c r="E98" s="7"/>
      <c r="F98" s="7">
        <v>82.61</v>
      </c>
      <c r="G98" s="7"/>
      <c r="H98" s="11">
        <f t="shared" si="6"/>
        <v>41032</v>
      </c>
      <c r="I98" s="7"/>
      <c r="J98" s="7" t="s">
        <v>23</v>
      </c>
      <c r="K98" s="7"/>
      <c r="L98" s="7"/>
      <c r="M98" s="7">
        <v>341.5</v>
      </c>
      <c r="N98" s="7"/>
    </row>
    <row r="99" spans="1:14" ht="12.75">
      <c r="A99" s="11">
        <v>40851</v>
      </c>
      <c r="B99" s="7"/>
      <c r="C99" s="7" t="s">
        <v>23</v>
      </c>
      <c r="D99" s="7"/>
      <c r="E99" s="7"/>
      <c r="F99" s="7">
        <v>86.07</v>
      </c>
      <c r="G99" s="7"/>
      <c r="H99" s="11">
        <f t="shared" si="6"/>
        <v>41032</v>
      </c>
      <c r="I99" s="7"/>
      <c r="J99" s="7" t="s">
        <v>23</v>
      </c>
      <c r="K99" s="7"/>
      <c r="L99" s="7"/>
      <c r="M99" s="7">
        <v>592.14</v>
      </c>
      <c r="N99" s="7"/>
    </row>
    <row r="100" spans="1:14" ht="12.75">
      <c r="A100" s="11">
        <f aca="true" t="shared" si="7" ref="A100:A110">+A99</f>
        <v>40851</v>
      </c>
      <c r="B100" s="7"/>
      <c r="C100" s="7" t="s">
        <v>23</v>
      </c>
      <c r="D100" s="7"/>
      <c r="E100" s="7"/>
      <c r="F100" s="7">
        <v>87.1</v>
      </c>
      <c r="G100" s="7"/>
      <c r="H100" s="11">
        <v>41033</v>
      </c>
      <c r="I100" s="7"/>
      <c r="J100" s="7" t="s">
        <v>23</v>
      </c>
      <c r="K100" s="7"/>
      <c r="L100" s="7"/>
      <c r="M100" s="7">
        <v>27.13</v>
      </c>
      <c r="N100" s="7"/>
    </row>
    <row r="101" spans="1:14" ht="12.75">
      <c r="A101" s="11">
        <f t="shared" si="7"/>
        <v>40851</v>
      </c>
      <c r="B101" s="7"/>
      <c r="C101" s="7" t="s">
        <v>23</v>
      </c>
      <c r="D101" s="7"/>
      <c r="E101" s="7"/>
      <c r="F101" s="7">
        <v>88.02</v>
      </c>
      <c r="G101" s="7"/>
      <c r="H101" s="11">
        <v>41033</v>
      </c>
      <c r="I101" s="7"/>
      <c r="J101" s="7" t="s">
        <v>23</v>
      </c>
      <c r="K101" s="7"/>
      <c r="L101" s="7"/>
      <c r="M101" s="7">
        <v>169.72</v>
      </c>
      <c r="N101" s="7"/>
    </row>
    <row r="102" spans="1:14" ht="12.75">
      <c r="A102" s="11">
        <f t="shared" si="7"/>
        <v>40851</v>
      </c>
      <c r="B102" s="7"/>
      <c r="C102" s="7" t="s">
        <v>23</v>
      </c>
      <c r="D102" s="7"/>
      <c r="E102" s="7"/>
      <c r="F102" s="7">
        <v>89.39</v>
      </c>
      <c r="G102" s="7"/>
      <c r="H102" s="11">
        <v>41054</v>
      </c>
      <c r="I102" s="7"/>
      <c r="J102" s="7" t="s">
        <v>23</v>
      </c>
      <c r="K102" s="7"/>
      <c r="L102" s="7"/>
      <c r="M102" s="7">
        <v>81.7</v>
      </c>
      <c r="N102" s="7"/>
    </row>
    <row r="103" spans="1:14" ht="12.75">
      <c r="A103" s="11">
        <f t="shared" si="7"/>
        <v>40851</v>
      </c>
      <c r="B103" s="7"/>
      <c r="C103" s="7" t="s">
        <v>23</v>
      </c>
      <c r="D103" s="7"/>
      <c r="E103" s="7"/>
      <c r="F103" s="7">
        <v>89.94</v>
      </c>
      <c r="G103" s="7"/>
      <c r="H103" s="11">
        <f aca="true" t="shared" si="8" ref="H103:H114">+H102</f>
        <v>41054</v>
      </c>
      <c r="I103" s="7"/>
      <c r="J103" s="7" t="s">
        <v>23</v>
      </c>
      <c r="K103" s="7"/>
      <c r="L103" s="7"/>
      <c r="M103" s="7">
        <v>87.08</v>
      </c>
      <c r="N103" s="7"/>
    </row>
    <row r="104" spans="1:14" ht="12.75">
      <c r="A104" s="11">
        <f t="shared" si="7"/>
        <v>40851</v>
      </c>
      <c r="B104" s="7"/>
      <c r="C104" s="7" t="s">
        <v>23</v>
      </c>
      <c r="D104" s="7"/>
      <c r="E104" s="7"/>
      <c r="F104" s="7">
        <v>91.75</v>
      </c>
      <c r="G104" s="7"/>
      <c r="H104" s="11">
        <f t="shared" si="8"/>
        <v>41054</v>
      </c>
      <c r="I104" s="7"/>
      <c r="J104" s="7" t="s">
        <v>23</v>
      </c>
      <c r="K104" s="7"/>
      <c r="L104" s="7"/>
      <c r="M104" s="7">
        <v>87.25</v>
      </c>
      <c r="N104" s="7"/>
    </row>
    <row r="105" spans="1:14" ht="12.75">
      <c r="A105" s="11">
        <f t="shared" si="7"/>
        <v>40851</v>
      </c>
      <c r="B105" s="7"/>
      <c r="C105" s="7" t="s">
        <v>23</v>
      </c>
      <c r="D105" s="7"/>
      <c r="E105" s="7"/>
      <c r="F105" s="7">
        <v>110.33</v>
      </c>
      <c r="G105" s="7"/>
      <c r="H105" s="11">
        <f t="shared" si="8"/>
        <v>41054</v>
      </c>
      <c r="I105" s="7"/>
      <c r="J105" s="7" t="s">
        <v>23</v>
      </c>
      <c r="K105" s="7"/>
      <c r="L105" s="7"/>
      <c r="M105" s="7">
        <v>89.63</v>
      </c>
      <c r="N105" s="7"/>
    </row>
    <row r="106" spans="1:14" ht="12.75">
      <c r="A106" s="11">
        <f t="shared" si="7"/>
        <v>40851</v>
      </c>
      <c r="B106" s="7"/>
      <c r="C106" s="7" t="s">
        <v>23</v>
      </c>
      <c r="D106" s="7"/>
      <c r="E106" s="7"/>
      <c r="F106" s="7">
        <v>111.34</v>
      </c>
      <c r="G106" s="7"/>
      <c r="H106" s="11">
        <f t="shared" si="8"/>
        <v>41054</v>
      </c>
      <c r="I106" s="7"/>
      <c r="J106" s="7" t="s">
        <v>23</v>
      </c>
      <c r="K106" s="7"/>
      <c r="L106" s="7"/>
      <c r="M106" s="7">
        <v>90.29</v>
      </c>
      <c r="N106" s="7"/>
    </row>
    <row r="107" spans="1:14" ht="12.75">
      <c r="A107" s="11">
        <f t="shared" si="7"/>
        <v>40851</v>
      </c>
      <c r="B107" s="7"/>
      <c r="C107" s="7" t="s">
        <v>23</v>
      </c>
      <c r="D107" s="7"/>
      <c r="E107" s="7"/>
      <c r="F107" s="7">
        <v>147.3</v>
      </c>
      <c r="G107" s="7"/>
      <c r="H107" s="11">
        <f t="shared" si="8"/>
        <v>41054</v>
      </c>
      <c r="I107" s="7"/>
      <c r="J107" s="7" t="s">
        <v>23</v>
      </c>
      <c r="K107" s="7"/>
      <c r="L107" s="7"/>
      <c r="M107" s="7">
        <v>90.68</v>
      </c>
      <c r="N107" s="7"/>
    </row>
    <row r="108" spans="1:14" ht="12.75">
      <c r="A108" s="11">
        <f t="shared" si="7"/>
        <v>40851</v>
      </c>
      <c r="B108" s="7"/>
      <c r="C108" s="7" t="s">
        <v>23</v>
      </c>
      <c r="D108" s="7"/>
      <c r="E108" s="7"/>
      <c r="F108" s="7">
        <v>153.57</v>
      </c>
      <c r="G108" s="7"/>
      <c r="H108" s="11">
        <f t="shared" si="8"/>
        <v>41054</v>
      </c>
      <c r="I108" s="7"/>
      <c r="J108" s="7" t="s">
        <v>23</v>
      </c>
      <c r="K108" s="7"/>
      <c r="L108" s="7"/>
      <c r="M108" s="7">
        <v>91.7</v>
      </c>
      <c r="N108" s="7"/>
    </row>
    <row r="109" spans="1:14" ht="12.75">
      <c r="A109" s="11">
        <f t="shared" si="7"/>
        <v>40851</v>
      </c>
      <c r="B109" s="7"/>
      <c r="C109" s="7" t="s">
        <v>23</v>
      </c>
      <c r="D109" s="7"/>
      <c r="E109" s="7"/>
      <c r="F109" s="7">
        <v>307.05</v>
      </c>
      <c r="G109" s="7"/>
      <c r="H109" s="11">
        <f t="shared" si="8"/>
        <v>41054</v>
      </c>
      <c r="I109" s="7"/>
      <c r="J109" s="7" t="s">
        <v>23</v>
      </c>
      <c r="K109" s="7"/>
      <c r="L109" s="7"/>
      <c r="M109" s="7">
        <v>92.12</v>
      </c>
      <c r="N109" s="7"/>
    </row>
    <row r="110" spans="1:14" ht="12.75">
      <c r="A110" s="11">
        <f t="shared" si="7"/>
        <v>40851</v>
      </c>
      <c r="B110" s="7"/>
      <c r="C110" s="7" t="s">
        <v>23</v>
      </c>
      <c r="D110" s="7"/>
      <c r="E110" s="7"/>
      <c r="F110" s="7">
        <v>406.26</v>
      </c>
      <c r="G110" s="7"/>
      <c r="H110" s="11">
        <f t="shared" si="8"/>
        <v>41054</v>
      </c>
      <c r="I110" s="7"/>
      <c r="J110" s="7" t="s">
        <v>23</v>
      </c>
      <c r="K110" s="7"/>
      <c r="L110" s="7"/>
      <c r="M110" s="7">
        <v>115.05</v>
      </c>
      <c r="N110" s="7"/>
    </row>
    <row r="111" spans="1:14" ht="12.75">
      <c r="A111" s="11">
        <v>40882</v>
      </c>
      <c r="B111" s="7"/>
      <c r="C111" s="7" t="s">
        <v>23</v>
      </c>
      <c r="D111" s="7"/>
      <c r="E111" s="7"/>
      <c r="F111" s="7">
        <v>93.46</v>
      </c>
      <c r="G111" s="7"/>
      <c r="H111" s="11">
        <f t="shared" si="8"/>
        <v>41054</v>
      </c>
      <c r="I111" s="7"/>
      <c r="J111" s="7" t="s">
        <v>23</v>
      </c>
      <c r="K111" s="7"/>
      <c r="L111" s="7"/>
      <c r="M111" s="7">
        <v>120.47</v>
      </c>
      <c r="N111" s="7"/>
    </row>
    <row r="112" spans="1:14" ht="12.75">
      <c r="A112" s="11">
        <f aca="true" t="shared" si="9" ref="A112:A125">+A111</f>
        <v>40882</v>
      </c>
      <c r="B112" s="7"/>
      <c r="C112" s="7" t="s">
        <v>23</v>
      </c>
      <c r="D112" s="7"/>
      <c r="E112" s="7"/>
      <c r="F112" s="7">
        <v>103.26</v>
      </c>
      <c r="G112" s="7"/>
      <c r="H112" s="11">
        <f t="shared" si="8"/>
        <v>41054</v>
      </c>
      <c r="I112" s="7"/>
      <c r="J112" s="7" t="s">
        <v>23</v>
      </c>
      <c r="K112" s="7"/>
      <c r="L112" s="7"/>
      <c r="M112" s="7">
        <v>140.36</v>
      </c>
      <c r="N112" s="7"/>
    </row>
    <row r="113" spans="1:14" ht="12.75">
      <c r="A113" s="11">
        <f t="shared" si="9"/>
        <v>40882</v>
      </c>
      <c r="B113" s="7"/>
      <c r="C113" s="7" t="s">
        <v>23</v>
      </c>
      <c r="D113" s="7"/>
      <c r="E113" s="7"/>
      <c r="F113" s="7">
        <v>108.86</v>
      </c>
      <c r="G113" s="7"/>
      <c r="H113" s="11">
        <f t="shared" si="8"/>
        <v>41054</v>
      </c>
      <c r="I113" s="7"/>
      <c r="J113" s="7" t="s">
        <v>23</v>
      </c>
      <c r="K113" s="7"/>
      <c r="L113" s="7"/>
      <c r="M113" s="7">
        <v>158.21</v>
      </c>
      <c r="N113" s="7"/>
    </row>
    <row r="114" spans="1:14" ht="12.75">
      <c r="A114" s="11">
        <f t="shared" si="9"/>
        <v>40882</v>
      </c>
      <c r="B114" s="7"/>
      <c r="C114" s="7" t="s">
        <v>23</v>
      </c>
      <c r="D114" s="7"/>
      <c r="E114" s="7"/>
      <c r="F114" s="7">
        <v>108.12</v>
      </c>
      <c r="G114" s="7"/>
      <c r="H114" s="11">
        <f t="shared" si="8"/>
        <v>41054</v>
      </c>
      <c r="I114" s="7"/>
      <c r="J114" s="7" t="s">
        <v>23</v>
      </c>
      <c r="K114" s="7"/>
      <c r="L114" s="7"/>
      <c r="M114" s="7">
        <v>189.96</v>
      </c>
      <c r="N114" s="7"/>
    </row>
    <row r="115" spans="1:14" ht="12.75">
      <c r="A115" s="11">
        <f t="shared" si="9"/>
        <v>40882</v>
      </c>
      <c r="B115" s="7"/>
      <c r="C115" s="7" t="s">
        <v>23</v>
      </c>
      <c r="D115" s="7"/>
      <c r="E115" s="7"/>
      <c r="F115" s="7">
        <v>109.86</v>
      </c>
      <c r="G115" s="7"/>
      <c r="H115" s="11">
        <v>41054</v>
      </c>
      <c r="I115" s="7"/>
      <c r="J115" s="7" t="s">
        <v>23</v>
      </c>
      <c r="K115" s="7"/>
      <c r="L115" s="7"/>
      <c r="M115" s="7">
        <v>448.81</v>
      </c>
      <c r="N115" s="7"/>
    </row>
    <row r="116" spans="1:14" ht="12.75">
      <c r="A116" s="11">
        <f t="shared" si="9"/>
        <v>40882</v>
      </c>
      <c r="B116" s="7"/>
      <c r="C116" s="7" t="s">
        <v>23</v>
      </c>
      <c r="D116" s="7"/>
      <c r="E116" s="7"/>
      <c r="F116" s="7">
        <v>110.15</v>
      </c>
      <c r="G116" s="7"/>
      <c r="H116" s="11">
        <v>41054</v>
      </c>
      <c r="I116" s="7"/>
      <c r="J116" s="7" t="s">
        <v>23</v>
      </c>
      <c r="K116" s="7"/>
      <c r="L116" s="7"/>
      <c r="M116" s="7">
        <v>525.29</v>
      </c>
      <c r="N116" s="7"/>
    </row>
    <row r="117" spans="1:14" ht="12.75">
      <c r="A117" s="11">
        <f t="shared" si="9"/>
        <v>40882</v>
      </c>
      <c r="B117" s="7"/>
      <c r="C117" s="7" t="s">
        <v>23</v>
      </c>
      <c r="D117" s="7"/>
      <c r="E117" s="7"/>
      <c r="F117" s="7">
        <v>110.99</v>
      </c>
      <c r="G117" s="7"/>
      <c r="H117" s="11">
        <v>41093</v>
      </c>
      <c r="I117" s="7"/>
      <c r="J117" s="7" t="s">
        <v>23</v>
      </c>
      <c r="K117" s="7"/>
      <c r="L117" s="7"/>
      <c r="M117" s="7">
        <v>118.47</v>
      </c>
      <c r="N117" s="7"/>
    </row>
    <row r="118" spans="1:14" ht="12.75">
      <c r="A118" s="11">
        <f t="shared" si="9"/>
        <v>40882</v>
      </c>
      <c r="B118" s="7"/>
      <c r="C118" s="7" t="s">
        <v>23</v>
      </c>
      <c r="D118" s="7"/>
      <c r="E118" s="7"/>
      <c r="F118" s="7">
        <v>111.57</v>
      </c>
      <c r="G118" s="7"/>
      <c r="H118" s="11">
        <f aca="true" t="shared" si="10" ref="H118:H127">+H117</f>
        <v>41093</v>
      </c>
      <c r="I118" s="7"/>
      <c r="J118" s="7" t="s">
        <v>23</v>
      </c>
      <c r="K118" s="7"/>
      <c r="L118" s="7"/>
      <c r="M118" s="7">
        <v>127.92</v>
      </c>
      <c r="N118" s="7"/>
    </row>
    <row r="119" spans="1:14" ht="12.75">
      <c r="A119" s="11">
        <f t="shared" si="9"/>
        <v>40882</v>
      </c>
      <c r="B119" s="7"/>
      <c r="C119" s="7" t="s">
        <v>23</v>
      </c>
      <c r="D119" s="7"/>
      <c r="E119" s="7"/>
      <c r="F119" s="7">
        <v>126.22</v>
      </c>
      <c r="G119" s="7"/>
      <c r="H119" s="11">
        <f t="shared" si="10"/>
        <v>41093</v>
      </c>
      <c r="I119" s="7"/>
      <c r="J119" s="7" t="s">
        <v>23</v>
      </c>
      <c r="K119" s="7"/>
      <c r="L119" s="7"/>
      <c r="M119" s="7">
        <v>127.18</v>
      </c>
      <c r="N119" s="7"/>
    </row>
    <row r="120" spans="1:14" ht="12.75">
      <c r="A120" s="11">
        <f t="shared" si="9"/>
        <v>40882</v>
      </c>
      <c r="B120" s="7"/>
      <c r="C120" s="7" t="s">
        <v>23</v>
      </c>
      <c r="D120" s="7"/>
      <c r="E120" s="7"/>
      <c r="F120" s="7">
        <v>163.44</v>
      </c>
      <c r="G120" s="7"/>
      <c r="H120" s="11">
        <f t="shared" si="10"/>
        <v>41093</v>
      </c>
      <c r="I120" s="7"/>
      <c r="J120" s="7" t="s">
        <v>23</v>
      </c>
      <c r="K120" s="7"/>
      <c r="L120" s="7"/>
      <c r="M120" s="7">
        <v>132.07</v>
      </c>
      <c r="N120" s="7"/>
    </row>
    <row r="121" spans="1:14" ht="12.75">
      <c r="A121" s="11">
        <f t="shared" si="9"/>
        <v>40882</v>
      </c>
      <c r="B121" s="7"/>
      <c r="C121" s="7" t="s">
        <v>23</v>
      </c>
      <c r="D121" s="7"/>
      <c r="E121" s="7"/>
      <c r="F121" s="7">
        <v>174.79</v>
      </c>
      <c r="G121" s="7"/>
      <c r="H121" s="11">
        <f t="shared" si="10"/>
        <v>41093</v>
      </c>
      <c r="I121" s="7"/>
      <c r="J121" s="7" t="s">
        <v>23</v>
      </c>
      <c r="K121" s="7"/>
      <c r="L121" s="7"/>
      <c r="M121" s="7">
        <v>133.01</v>
      </c>
      <c r="N121" s="7"/>
    </row>
    <row r="122" spans="1:14" ht="12.75">
      <c r="A122" s="11">
        <f t="shared" si="9"/>
        <v>40882</v>
      </c>
      <c r="B122" s="7"/>
      <c r="C122" s="7" t="s">
        <v>23</v>
      </c>
      <c r="D122" s="7"/>
      <c r="E122" s="7"/>
      <c r="F122" s="7">
        <v>191.05</v>
      </c>
      <c r="G122" s="7"/>
      <c r="H122" s="11">
        <f t="shared" si="10"/>
        <v>41093</v>
      </c>
      <c r="I122" s="7"/>
      <c r="J122" s="7" t="s">
        <v>23</v>
      </c>
      <c r="K122" s="7"/>
      <c r="L122" s="7"/>
      <c r="M122" s="7">
        <v>134.82</v>
      </c>
      <c r="N122" s="7"/>
    </row>
    <row r="123" spans="1:14" ht="12.75">
      <c r="A123" s="11">
        <f t="shared" si="9"/>
        <v>40882</v>
      </c>
      <c r="B123" s="7"/>
      <c r="C123" s="7" t="s">
        <v>23</v>
      </c>
      <c r="D123" s="7"/>
      <c r="E123" s="7"/>
      <c r="F123" s="7">
        <v>198.56</v>
      </c>
      <c r="G123" s="7"/>
      <c r="H123" s="11">
        <f t="shared" si="10"/>
        <v>41093</v>
      </c>
      <c r="I123" s="7"/>
      <c r="J123" s="7" t="s">
        <v>23</v>
      </c>
      <c r="K123" s="7"/>
      <c r="L123" s="7"/>
      <c r="M123" s="7">
        <v>137.38</v>
      </c>
      <c r="N123" s="7"/>
    </row>
    <row r="124" spans="1:14" ht="12.75">
      <c r="A124" s="11">
        <f t="shared" si="9"/>
        <v>40882</v>
      </c>
      <c r="B124" s="7"/>
      <c r="C124" s="7" t="s">
        <v>23</v>
      </c>
      <c r="D124" s="7"/>
      <c r="E124" s="7"/>
      <c r="F124" s="7">
        <v>277.54</v>
      </c>
      <c r="G124" s="7"/>
      <c r="H124" s="11">
        <f t="shared" si="10"/>
        <v>41093</v>
      </c>
      <c r="I124" s="7"/>
      <c r="J124" s="7" t="s">
        <v>23</v>
      </c>
      <c r="K124" s="7"/>
      <c r="L124" s="7"/>
      <c r="M124" s="7">
        <v>164.81</v>
      </c>
      <c r="N124" s="7"/>
    </row>
    <row r="125" spans="1:14" ht="12.75">
      <c r="A125" s="11">
        <f t="shared" si="9"/>
        <v>40882</v>
      </c>
      <c r="B125" s="11"/>
      <c r="C125" s="7" t="s">
        <v>23</v>
      </c>
      <c r="D125" s="7"/>
      <c r="E125" s="7"/>
      <c r="F125" s="7">
        <v>496.51</v>
      </c>
      <c r="G125" s="7"/>
      <c r="H125" s="11">
        <f t="shared" si="10"/>
        <v>41093</v>
      </c>
      <c r="I125" s="7"/>
      <c r="J125" s="7" t="s">
        <v>23</v>
      </c>
      <c r="K125" s="7"/>
      <c r="L125" s="7"/>
      <c r="M125" s="7">
        <v>166.45</v>
      </c>
      <c r="N125" s="7"/>
    </row>
    <row r="126" spans="1:14" ht="12.75">
      <c r="A126" s="11">
        <v>40911</v>
      </c>
      <c r="B126" s="7"/>
      <c r="C126" s="7" t="s">
        <v>24</v>
      </c>
      <c r="D126" s="7"/>
      <c r="E126" s="7"/>
      <c r="F126" s="7">
        <v>82.86</v>
      </c>
      <c r="G126" s="7"/>
      <c r="H126" s="11">
        <f t="shared" si="10"/>
        <v>41093</v>
      </c>
      <c r="I126" s="7"/>
      <c r="J126" s="7" t="s">
        <v>23</v>
      </c>
      <c r="K126" s="7"/>
      <c r="L126" s="7"/>
      <c r="M126" s="7">
        <v>223</v>
      </c>
      <c r="N126" s="7"/>
    </row>
    <row r="127" spans="1:14" ht="12.75">
      <c r="A127" s="11">
        <f aca="true" t="shared" si="11" ref="A127:A139">+A126</f>
        <v>40911</v>
      </c>
      <c r="B127" s="7"/>
      <c r="C127" s="7" t="str">
        <f>+C126</f>
        <v>ELECTRICIDAD FAC 2011</v>
      </c>
      <c r="D127" s="7"/>
      <c r="E127" s="7"/>
      <c r="F127" s="7">
        <v>96.41</v>
      </c>
      <c r="G127" s="7"/>
      <c r="H127" s="11">
        <f t="shared" si="10"/>
        <v>41093</v>
      </c>
      <c r="I127" s="7"/>
      <c r="J127" s="7" t="s">
        <v>23</v>
      </c>
      <c r="K127" s="7"/>
      <c r="L127" s="7"/>
      <c r="M127" s="7">
        <v>236.22</v>
      </c>
      <c r="N127" s="7"/>
    </row>
    <row r="128" spans="1:14" ht="12.75">
      <c r="A128" s="11">
        <f t="shared" si="11"/>
        <v>40911</v>
      </c>
      <c r="B128" s="7"/>
      <c r="C128" s="7" t="str">
        <f aca="true" t="shared" si="12" ref="C128:C139">+C127</f>
        <v>ELECTRICIDAD FAC 2011</v>
      </c>
      <c r="D128" s="7"/>
      <c r="E128" s="7"/>
      <c r="F128" s="7">
        <v>96.96</v>
      </c>
      <c r="G128" s="7"/>
      <c r="H128" s="11">
        <v>41093</v>
      </c>
      <c r="I128" s="7"/>
      <c r="J128" s="7" t="s">
        <v>23</v>
      </c>
      <c r="K128" s="7"/>
      <c r="L128" s="7"/>
      <c r="M128" s="7">
        <v>243.17</v>
      </c>
      <c r="N128" s="7"/>
    </row>
    <row r="129" spans="1:14" ht="12.75">
      <c r="A129" s="11">
        <f t="shared" si="11"/>
        <v>40911</v>
      </c>
      <c r="B129" s="7"/>
      <c r="C129" s="7" t="str">
        <f t="shared" si="12"/>
        <v>ELECTRICIDAD FAC 2011</v>
      </c>
      <c r="D129" s="7"/>
      <c r="E129" s="7"/>
      <c r="F129" s="7">
        <v>97.86</v>
      </c>
      <c r="G129" s="7"/>
      <c r="H129" s="11">
        <f>+H128</f>
        <v>41093</v>
      </c>
      <c r="I129" s="7"/>
      <c r="J129" s="7" t="s">
        <v>23</v>
      </c>
      <c r="K129" s="7"/>
      <c r="L129" s="7"/>
      <c r="M129" s="7">
        <v>717.94</v>
      </c>
      <c r="N129" s="7"/>
    </row>
    <row r="130" spans="1:14" ht="12.75">
      <c r="A130" s="11">
        <f t="shared" si="11"/>
        <v>40911</v>
      </c>
      <c r="B130" s="7"/>
      <c r="C130" s="7" t="str">
        <f t="shared" si="12"/>
        <v>ELECTRICIDAD FAC 2011</v>
      </c>
      <c r="D130" s="7"/>
      <c r="E130" s="7"/>
      <c r="F130" s="7">
        <v>98.59</v>
      </c>
      <c r="G130" s="7"/>
      <c r="H130" s="11">
        <f>+H129</f>
        <v>41093</v>
      </c>
      <c r="I130" s="7"/>
      <c r="J130" s="7" t="s">
        <v>23</v>
      </c>
      <c r="K130" s="7"/>
      <c r="L130" s="7"/>
      <c r="M130" s="7">
        <v>920.35</v>
      </c>
      <c r="N130" s="7"/>
    </row>
    <row r="131" spans="1:14" ht="12.75">
      <c r="A131" s="11">
        <f t="shared" si="11"/>
        <v>40911</v>
      </c>
      <c r="B131" s="7"/>
      <c r="C131" s="7" t="str">
        <f t="shared" si="12"/>
        <v>ELECTRICIDAD FAC 2011</v>
      </c>
      <c r="D131" s="7"/>
      <c r="E131" s="7"/>
      <c r="F131" s="7">
        <v>100.02</v>
      </c>
      <c r="G131" s="7"/>
      <c r="H131" s="11">
        <v>41121</v>
      </c>
      <c r="I131" s="7"/>
      <c r="J131" s="7" t="s">
        <v>23</v>
      </c>
      <c r="K131" s="7"/>
      <c r="L131" s="7"/>
      <c r="M131" s="7">
        <v>96.18</v>
      </c>
      <c r="N131" s="7"/>
    </row>
    <row r="132" spans="1:14" ht="12.75">
      <c r="A132" s="11">
        <f t="shared" si="11"/>
        <v>40911</v>
      </c>
      <c r="B132" s="7"/>
      <c r="C132" s="7" t="str">
        <f t="shared" si="12"/>
        <v>ELECTRICIDAD FAC 2011</v>
      </c>
      <c r="D132" s="7"/>
      <c r="E132" s="7"/>
      <c r="F132" s="7">
        <v>100.37</v>
      </c>
      <c r="G132" s="7"/>
      <c r="H132" s="11">
        <f aca="true" t="shared" si="13" ref="H132:H142">+H131</f>
        <v>41121</v>
      </c>
      <c r="I132" s="7"/>
      <c r="J132" s="7" t="s">
        <v>23</v>
      </c>
      <c r="K132" s="7"/>
      <c r="L132" s="7"/>
      <c r="M132" s="7">
        <v>105.06</v>
      </c>
      <c r="N132" s="7"/>
    </row>
    <row r="133" spans="1:14" ht="12.75">
      <c r="A133" s="11">
        <f t="shared" si="11"/>
        <v>40911</v>
      </c>
      <c r="B133" s="7"/>
      <c r="C133" s="7" t="str">
        <f t="shared" si="12"/>
        <v>ELECTRICIDAD FAC 2011</v>
      </c>
      <c r="D133" s="7"/>
      <c r="E133" s="7"/>
      <c r="F133" s="7">
        <v>101.88</v>
      </c>
      <c r="G133" s="7"/>
      <c r="H133" s="11">
        <f t="shared" si="13"/>
        <v>41121</v>
      </c>
      <c r="I133" s="7"/>
      <c r="J133" s="7" t="s">
        <v>23</v>
      </c>
      <c r="K133" s="7"/>
      <c r="L133" s="7"/>
      <c r="M133" s="7">
        <v>105.27</v>
      </c>
      <c r="N133" s="7"/>
    </row>
    <row r="134" spans="1:14" ht="12.75">
      <c r="A134" s="11">
        <f t="shared" si="11"/>
        <v>40911</v>
      </c>
      <c r="B134" s="7"/>
      <c r="C134" s="7" t="str">
        <f t="shared" si="12"/>
        <v>ELECTRICIDAD FAC 2011</v>
      </c>
      <c r="D134" s="7"/>
      <c r="E134" s="7"/>
      <c r="F134" s="7">
        <v>102.66</v>
      </c>
      <c r="G134" s="7"/>
      <c r="H134" s="11">
        <f t="shared" si="13"/>
        <v>41121</v>
      </c>
      <c r="I134" s="7"/>
      <c r="J134" s="7" t="s">
        <v>23</v>
      </c>
      <c r="K134" s="7"/>
      <c r="L134" s="7"/>
      <c r="M134" s="7">
        <v>109.34</v>
      </c>
      <c r="N134" s="7"/>
    </row>
    <row r="135" spans="1:14" ht="12.75">
      <c r="A135" s="11">
        <f t="shared" si="11"/>
        <v>40911</v>
      </c>
      <c r="B135" s="7"/>
      <c r="C135" s="7" t="str">
        <f t="shared" si="12"/>
        <v>ELECTRICIDAD FAC 2011</v>
      </c>
      <c r="D135" s="7"/>
      <c r="E135" s="7"/>
      <c r="F135" s="7">
        <v>153.49</v>
      </c>
      <c r="G135" s="7"/>
      <c r="H135" s="11">
        <f t="shared" si="13"/>
        <v>41121</v>
      </c>
      <c r="I135" s="7"/>
      <c r="J135" s="7" t="s">
        <v>23</v>
      </c>
      <c r="K135" s="7"/>
      <c r="L135" s="7"/>
      <c r="M135" s="7">
        <v>109.74</v>
      </c>
      <c r="N135" s="7"/>
    </row>
    <row r="136" spans="1:14" ht="12.75">
      <c r="A136" s="11">
        <f t="shared" si="11"/>
        <v>40911</v>
      </c>
      <c r="B136" s="7"/>
      <c r="C136" s="7" t="str">
        <f t="shared" si="12"/>
        <v>ELECTRICIDAD FAC 2011</v>
      </c>
      <c r="D136" s="7"/>
      <c r="E136" s="7"/>
      <c r="F136" s="7">
        <v>154.4</v>
      </c>
      <c r="G136" s="7"/>
      <c r="H136" s="11">
        <f t="shared" si="13"/>
        <v>41121</v>
      </c>
      <c r="I136" s="7"/>
      <c r="J136" s="7" t="s">
        <v>23</v>
      </c>
      <c r="K136" s="7"/>
      <c r="L136" s="7"/>
      <c r="M136" s="7">
        <v>110.46</v>
      </c>
      <c r="N136" s="7"/>
    </row>
    <row r="137" spans="1:14" ht="12.75">
      <c r="A137" s="11">
        <f t="shared" si="11"/>
        <v>40911</v>
      </c>
      <c r="B137" s="7"/>
      <c r="C137" s="7" t="str">
        <f t="shared" si="12"/>
        <v>ELECTRICIDAD FAC 2011</v>
      </c>
      <c r="D137" s="7"/>
      <c r="E137" s="7"/>
      <c r="F137" s="7">
        <v>172.34</v>
      </c>
      <c r="G137" s="7"/>
      <c r="H137" s="11">
        <f t="shared" si="13"/>
        <v>41121</v>
      </c>
      <c r="I137" s="7"/>
      <c r="J137" s="7" t="s">
        <v>23</v>
      </c>
      <c r="K137" s="7"/>
      <c r="L137" s="7"/>
      <c r="M137" s="7">
        <v>112.4</v>
      </c>
      <c r="N137" s="7"/>
    </row>
    <row r="138" spans="1:14" ht="12.75">
      <c r="A138" s="11">
        <f t="shared" si="11"/>
        <v>40911</v>
      </c>
      <c r="B138" s="7"/>
      <c r="C138" s="7" t="str">
        <f t="shared" si="12"/>
        <v>ELECTRICIDAD FAC 2011</v>
      </c>
      <c r="D138" s="7"/>
      <c r="E138" s="7"/>
      <c r="F138" s="7">
        <v>253.38</v>
      </c>
      <c r="G138" s="7"/>
      <c r="H138" s="11">
        <f t="shared" si="13"/>
        <v>41121</v>
      </c>
      <c r="I138" s="7"/>
      <c r="J138" s="7" t="s">
        <v>23</v>
      </c>
      <c r="K138" s="7"/>
      <c r="L138" s="7"/>
      <c r="M138" s="7">
        <v>134.11</v>
      </c>
      <c r="N138" s="7"/>
    </row>
    <row r="139" spans="1:14" ht="12.75">
      <c r="A139" s="11">
        <f t="shared" si="11"/>
        <v>40911</v>
      </c>
      <c r="B139" s="7"/>
      <c r="C139" s="7" t="str">
        <f t="shared" si="12"/>
        <v>ELECTRICIDAD FAC 2011</v>
      </c>
      <c r="D139" s="7"/>
      <c r="E139" s="7"/>
      <c r="F139" s="7">
        <v>436.45</v>
      </c>
      <c r="G139" s="7"/>
      <c r="H139" s="11">
        <f t="shared" si="13"/>
        <v>41121</v>
      </c>
      <c r="I139" s="7"/>
      <c r="J139" s="7" t="s">
        <v>23</v>
      </c>
      <c r="K139" s="7"/>
      <c r="L139" s="7"/>
      <c r="M139" s="7">
        <v>135.06</v>
      </c>
      <c r="N139" s="7"/>
    </row>
    <row r="140" spans="1:14" ht="12.75">
      <c r="A140" s="14"/>
      <c r="B140" s="8"/>
      <c r="C140" s="8" t="s">
        <v>25</v>
      </c>
      <c r="D140" s="8"/>
      <c r="E140" s="8"/>
      <c r="F140" s="8">
        <f>SUM(F39:G139)</f>
        <v>17688.070000000003</v>
      </c>
      <c r="G140" s="8"/>
      <c r="H140" s="11">
        <f t="shared" si="13"/>
        <v>41121</v>
      </c>
      <c r="I140" s="7"/>
      <c r="J140" s="7" t="s">
        <v>23</v>
      </c>
      <c r="K140" s="7"/>
      <c r="L140" s="7"/>
      <c r="M140" s="7">
        <v>169.27</v>
      </c>
      <c r="N140" s="7"/>
    </row>
    <row r="141" spans="1:14" ht="12.75">
      <c r="A141" s="11">
        <v>40736</v>
      </c>
      <c r="B141" s="7"/>
      <c r="C141" s="7" t="s">
        <v>26</v>
      </c>
      <c r="D141" s="7"/>
      <c r="E141" s="7"/>
      <c r="F141" s="7">
        <v>267.39</v>
      </c>
      <c r="G141" s="7"/>
      <c r="H141" s="11">
        <f t="shared" si="13"/>
        <v>41121</v>
      </c>
      <c r="I141" s="7"/>
      <c r="J141" s="7" t="s">
        <v>23</v>
      </c>
      <c r="K141" s="7"/>
      <c r="L141" s="7"/>
      <c r="M141" s="7">
        <v>181.78</v>
      </c>
      <c r="N141" s="7"/>
    </row>
    <row r="142" spans="1:14" ht="12.75">
      <c r="A142" s="11">
        <v>40792</v>
      </c>
      <c r="B142" s="7"/>
      <c r="C142" s="7" t="s">
        <v>26</v>
      </c>
      <c r="D142" s="7"/>
      <c r="E142" s="7"/>
      <c r="F142" s="7">
        <v>5606.18</v>
      </c>
      <c r="G142" s="7"/>
      <c r="H142" s="11">
        <f t="shared" si="13"/>
        <v>41121</v>
      </c>
      <c r="I142" s="7"/>
      <c r="J142" s="7" t="s">
        <v>23</v>
      </c>
      <c r="K142" s="7"/>
      <c r="L142" s="7"/>
      <c r="M142" s="7">
        <v>210.39</v>
      </c>
      <c r="N142" s="7"/>
    </row>
    <row r="143" spans="1:14" ht="12.75">
      <c r="A143" s="11">
        <v>40864</v>
      </c>
      <c r="B143" s="7"/>
      <c r="C143" s="7" t="s">
        <v>26</v>
      </c>
      <c r="D143" s="7"/>
      <c r="E143" s="7"/>
      <c r="F143" s="7">
        <v>2018.98</v>
      </c>
      <c r="G143" s="7"/>
      <c r="H143" s="11">
        <v>41121</v>
      </c>
      <c r="I143" s="7"/>
      <c r="J143" s="7" t="s">
        <v>23</v>
      </c>
      <c r="K143" s="7"/>
      <c r="L143" s="7"/>
      <c r="M143" s="7">
        <v>210.52</v>
      </c>
      <c r="N143" s="7"/>
    </row>
    <row r="144" spans="1:14" ht="12.75">
      <c r="A144" s="11">
        <v>41032</v>
      </c>
      <c r="B144" s="7"/>
      <c r="C144" s="7" t="s">
        <v>27</v>
      </c>
      <c r="D144" s="7"/>
      <c r="E144" s="7"/>
      <c r="F144" s="7">
        <v>3575.4</v>
      </c>
      <c r="G144" s="7"/>
      <c r="H144" s="11">
        <f>+H143</f>
        <v>41121</v>
      </c>
      <c r="I144" s="7"/>
      <c r="J144" s="7" t="s">
        <v>23</v>
      </c>
      <c r="K144" s="7"/>
      <c r="L144" s="7"/>
      <c r="M144" s="7">
        <v>571.2</v>
      </c>
      <c r="N144" s="7"/>
    </row>
    <row r="145" spans="1:14" ht="12.75">
      <c r="A145" s="8"/>
      <c r="B145" s="8"/>
      <c r="C145" s="8" t="s">
        <v>28</v>
      </c>
      <c r="D145" s="8"/>
      <c r="E145" s="8"/>
      <c r="F145" s="8">
        <f>+F141+F142+F143+F144</f>
        <v>11467.95</v>
      </c>
      <c r="G145" s="8"/>
      <c r="H145" s="11">
        <f>+H144</f>
        <v>41121</v>
      </c>
      <c r="I145" s="7"/>
      <c r="J145" s="7" t="s">
        <v>23</v>
      </c>
      <c r="K145" s="7"/>
      <c r="L145" s="7"/>
      <c r="M145" s="7">
        <v>722.46</v>
      </c>
      <c r="N145" s="7"/>
    </row>
    <row r="146" spans="1:14" ht="12.75">
      <c r="A146" s="11">
        <v>40730</v>
      </c>
      <c r="B146" s="7"/>
      <c r="C146" s="7" t="s">
        <v>29</v>
      </c>
      <c r="D146" s="7"/>
      <c r="E146" s="7"/>
      <c r="F146" s="7">
        <v>473.14</v>
      </c>
      <c r="G146" s="7"/>
      <c r="H146" s="11">
        <v>41159</v>
      </c>
      <c r="I146" s="7"/>
      <c r="J146" s="7" t="s">
        <v>23</v>
      </c>
      <c r="K146" s="7"/>
      <c r="L146" s="7"/>
      <c r="M146" s="7">
        <v>131.81</v>
      </c>
      <c r="N146" s="7"/>
    </row>
    <row r="147" spans="1:14" ht="12.75">
      <c r="A147" s="11">
        <v>40758</v>
      </c>
      <c r="B147" s="7"/>
      <c r="C147" s="7" t="s">
        <v>29</v>
      </c>
      <c r="D147" s="7"/>
      <c r="E147" s="7"/>
      <c r="F147" s="7">
        <v>2490.41</v>
      </c>
      <c r="G147" s="7"/>
      <c r="H147" s="11">
        <f aca="true" t="shared" si="14" ref="H147:H156">+H146</f>
        <v>41159</v>
      </c>
      <c r="I147" s="7"/>
      <c r="J147" s="7" t="s">
        <v>23</v>
      </c>
      <c r="K147" s="7"/>
      <c r="L147" s="7"/>
      <c r="M147" s="7">
        <v>144.4</v>
      </c>
      <c r="N147" s="7"/>
    </row>
    <row r="148" spans="1:14" ht="12.75">
      <c r="A148" s="11">
        <v>40820</v>
      </c>
      <c r="B148" s="7"/>
      <c r="C148" s="7" t="s">
        <v>29</v>
      </c>
      <c r="D148" s="7"/>
      <c r="E148" s="7"/>
      <c r="F148" s="7">
        <v>586.36</v>
      </c>
      <c r="G148" s="7"/>
      <c r="H148" s="11">
        <f t="shared" si="14"/>
        <v>41159</v>
      </c>
      <c r="I148" s="7"/>
      <c r="J148" s="7" t="s">
        <v>23</v>
      </c>
      <c r="K148" s="7"/>
      <c r="L148" s="7"/>
      <c r="M148" s="7">
        <v>145.51</v>
      </c>
      <c r="N148" s="7"/>
    </row>
    <row r="149" spans="1:14" ht="12.75">
      <c r="A149" s="11">
        <v>40821</v>
      </c>
      <c r="B149" s="7"/>
      <c r="C149" s="7" t="s">
        <v>29</v>
      </c>
      <c r="D149" s="7"/>
      <c r="E149" s="7"/>
      <c r="F149" s="7">
        <v>748.22</v>
      </c>
      <c r="G149" s="7"/>
      <c r="H149" s="11">
        <f t="shared" si="14"/>
        <v>41159</v>
      </c>
      <c r="I149" s="7"/>
      <c r="J149" s="7" t="s">
        <v>23</v>
      </c>
      <c r="K149" s="7"/>
      <c r="L149" s="7"/>
      <c r="M149" s="7">
        <v>147.32</v>
      </c>
      <c r="N149" s="7"/>
    </row>
    <row r="150" spans="1:14" ht="12.75">
      <c r="A150" s="11">
        <v>40826</v>
      </c>
      <c r="B150" s="7"/>
      <c r="C150" s="7" t="s">
        <v>29</v>
      </c>
      <c r="D150" s="7"/>
      <c r="E150" s="7"/>
      <c r="F150" s="7">
        <v>339.81</v>
      </c>
      <c r="G150" s="7"/>
      <c r="H150" s="11">
        <f t="shared" si="14"/>
        <v>41159</v>
      </c>
      <c r="I150" s="7"/>
      <c r="J150" s="7" t="s">
        <v>23</v>
      </c>
      <c r="K150" s="7"/>
      <c r="L150" s="7"/>
      <c r="M150" s="7">
        <v>148.43</v>
      </c>
      <c r="N150" s="7"/>
    </row>
    <row r="151" spans="1:14" ht="12.75">
      <c r="A151" s="11">
        <v>40826</v>
      </c>
      <c r="B151" s="7"/>
      <c r="C151" s="7" t="s">
        <v>29</v>
      </c>
      <c r="D151" s="7"/>
      <c r="E151" s="7"/>
      <c r="F151" s="7">
        <v>472.91</v>
      </c>
      <c r="G151" s="7"/>
      <c r="H151" s="11">
        <f t="shared" si="14"/>
        <v>41159</v>
      </c>
      <c r="I151" s="7"/>
      <c r="J151" s="7" t="s">
        <v>23</v>
      </c>
      <c r="K151" s="7"/>
      <c r="L151" s="7"/>
      <c r="M151" s="7">
        <v>151.04</v>
      </c>
      <c r="N151" s="7"/>
    </row>
    <row r="152" spans="1:14" ht="12.75">
      <c r="A152" s="11">
        <v>40826</v>
      </c>
      <c r="B152" s="7"/>
      <c r="C152" s="7" t="s">
        <v>29</v>
      </c>
      <c r="D152" s="7"/>
      <c r="E152" s="7"/>
      <c r="F152" s="7">
        <v>474.69</v>
      </c>
      <c r="G152" s="7"/>
      <c r="H152" s="11">
        <f t="shared" si="14"/>
        <v>41159</v>
      </c>
      <c r="I152" s="7"/>
      <c r="J152" s="7" t="s">
        <v>23</v>
      </c>
      <c r="K152" s="7"/>
      <c r="L152" s="7"/>
      <c r="M152" s="7">
        <v>152.7</v>
      </c>
      <c r="N152" s="7"/>
    </row>
    <row r="153" spans="1:14" ht="12.75">
      <c r="A153" s="11">
        <v>40855</v>
      </c>
      <c r="B153" s="7"/>
      <c r="C153" s="7" t="s">
        <v>29</v>
      </c>
      <c r="D153" s="7"/>
      <c r="E153" s="7"/>
      <c r="F153" s="7">
        <v>473.14</v>
      </c>
      <c r="G153" s="7"/>
      <c r="H153" s="11">
        <f t="shared" si="14"/>
        <v>41159</v>
      </c>
      <c r="I153" s="7"/>
      <c r="J153" s="7" t="s">
        <v>23</v>
      </c>
      <c r="K153" s="7"/>
      <c r="L153" s="7"/>
      <c r="M153" s="7">
        <v>187.04</v>
      </c>
      <c r="N153" s="7"/>
    </row>
    <row r="154" spans="1:14" ht="12.75">
      <c r="A154" s="11">
        <v>40855</v>
      </c>
      <c r="B154" s="7"/>
      <c r="C154" s="7" t="s">
        <v>29</v>
      </c>
      <c r="D154" s="7"/>
      <c r="E154" s="7"/>
      <c r="F154" s="7">
        <v>473.14</v>
      </c>
      <c r="G154" s="7"/>
      <c r="H154" s="11">
        <f t="shared" si="14"/>
        <v>41159</v>
      </c>
      <c r="I154" s="7"/>
      <c r="J154" s="7" t="s">
        <v>23</v>
      </c>
      <c r="K154" s="7"/>
      <c r="L154" s="7"/>
      <c r="M154" s="7">
        <v>193.42</v>
      </c>
      <c r="N154" s="7"/>
    </row>
    <row r="155" spans="1:14" ht="12.75">
      <c r="A155" s="11">
        <v>40855</v>
      </c>
      <c r="B155" s="7"/>
      <c r="C155" s="7" t="s">
        <v>29</v>
      </c>
      <c r="D155" s="7"/>
      <c r="E155" s="7"/>
      <c r="F155" s="7">
        <v>473.14</v>
      </c>
      <c r="G155" s="7"/>
      <c r="H155" s="11">
        <f t="shared" si="14"/>
        <v>41159</v>
      </c>
      <c r="I155" s="7"/>
      <c r="J155" s="7" t="s">
        <v>23</v>
      </c>
      <c r="K155" s="7"/>
      <c r="L155" s="7"/>
      <c r="M155" s="7">
        <v>215.44</v>
      </c>
      <c r="N155" s="7"/>
    </row>
    <row r="156" spans="1:14" ht="12.75">
      <c r="A156" s="11">
        <v>40884</v>
      </c>
      <c r="B156" s="7"/>
      <c r="C156" s="7" t="s">
        <v>29</v>
      </c>
      <c r="D156" s="7"/>
      <c r="E156" s="7"/>
      <c r="F156" s="7">
        <v>908.95</v>
      </c>
      <c r="G156" s="7"/>
      <c r="H156" s="11">
        <f t="shared" si="14"/>
        <v>41159</v>
      </c>
      <c r="I156" s="7"/>
      <c r="J156" s="7" t="s">
        <v>23</v>
      </c>
      <c r="K156" s="7"/>
      <c r="L156" s="7"/>
      <c r="M156" s="7">
        <v>258.93</v>
      </c>
      <c r="N156" s="7"/>
    </row>
    <row r="157" spans="1:14" ht="12.75">
      <c r="A157" s="11">
        <v>40884</v>
      </c>
      <c r="B157" s="7"/>
      <c r="C157" s="7" t="s">
        <v>29</v>
      </c>
      <c r="D157" s="7"/>
      <c r="E157" s="7"/>
      <c r="F157" s="7">
        <v>473.14</v>
      </c>
      <c r="G157" s="7"/>
      <c r="H157" s="11">
        <v>41159</v>
      </c>
      <c r="I157" s="7"/>
      <c r="J157" s="7" t="s">
        <v>23</v>
      </c>
      <c r="K157" s="7"/>
      <c r="L157" s="7"/>
      <c r="M157" s="7">
        <v>291.93</v>
      </c>
      <c r="N157" s="7"/>
    </row>
    <row r="158" spans="1:14" ht="12.75">
      <c r="A158" s="11">
        <v>40893</v>
      </c>
      <c r="B158" s="7"/>
      <c r="C158" s="7" t="s">
        <v>29</v>
      </c>
      <c r="D158" s="7"/>
      <c r="E158" s="7"/>
      <c r="F158" s="7">
        <v>473.14</v>
      </c>
      <c r="G158" s="7"/>
      <c r="H158" s="11">
        <f>+H157</f>
        <v>41159</v>
      </c>
      <c r="I158" s="7"/>
      <c r="J158" s="7" t="s">
        <v>23</v>
      </c>
      <c r="K158" s="7"/>
      <c r="L158" s="7"/>
      <c r="M158" s="7">
        <v>785.6</v>
      </c>
      <c r="N158" s="7"/>
    </row>
    <row r="159" spans="1:14" ht="12.75">
      <c r="A159" s="11">
        <v>40942</v>
      </c>
      <c r="B159" s="7"/>
      <c r="C159" s="7" t="s">
        <v>30</v>
      </c>
      <c r="D159" s="7"/>
      <c r="E159" s="7"/>
      <c r="F159" s="7">
        <v>992.08</v>
      </c>
      <c r="G159" s="7"/>
      <c r="H159" s="11">
        <v>41159</v>
      </c>
      <c r="I159" s="7"/>
      <c r="J159" s="7" t="s">
        <v>23</v>
      </c>
      <c r="K159" s="7"/>
      <c r="L159" s="7"/>
      <c r="M159" s="7">
        <v>1091.05</v>
      </c>
      <c r="N159" s="7"/>
    </row>
    <row r="160" spans="1:14" ht="12.75">
      <c r="A160" s="11">
        <v>40942</v>
      </c>
      <c r="B160" s="7"/>
      <c r="C160" s="7" t="s">
        <v>30</v>
      </c>
      <c r="D160" s="7"/>
      <c r="E160" s="7"/>
      <c r="F160" s="7">
        <v>473.14</v>
      </c>
      <c r="G160" s="7"/>
      <c r="H160" s="11">
        <v>41186</v>
      </c>
      <c r="I160" s="7"/>
      <c r="J160" s="7" t="s">
        <v>23</v>
      </c>
      <c r="K160" s="7"/>
      <c r="L160" s="7"/>
      <c r="M160" s="7">
        <v>96.18</v>
      </c>
      <c r="N160" s="7"/>
    </row>
    <row r="161" spans="1:14" ht="12.75">
      <c r="A161" s="8"/>
      <c r="B161" s="8"/>
      <c r="C161" s="8" t="s">
        <v>31</v>
      </c>
      <c r="D161" s="8"/>
      <c r="E161" s="8"/>
      <c r="F161" s="8">
        <f>SUM(F146:G160)</f>
        <v>10325.41</v>
      </c>
      <c r="G161" s="8"/>
      <c r="H161" s="11">
        <f aca="true" t="shared" si="15" ref="H161:H174">+H160</f>
        <v>41186</v>
      </c>
      <c r="I161" s="7"/>
      <c r="J161" s="7" t="s">
        <v>23</v>
      </c>
      <c r="K161" s="7"/>
      <c r="L161" s="7"/>
      <c r="M161" s="7">
        <v>104.66</v>
      </c>
      <c r="N161" s="7"/>
    </row>
    <row r="162" spans="1:14" ht="12.75">
      <c r="A162" s="11">
        <v>40807</v>
      </c>
      <c r="B162" s="7"/>
      <c r="C162" s="7" t="s">
        <v>32</v>
      </c>
      <c r="D162" s="7"/>
      <c r="E162" s="7"/>
      <c r="F162" s="7">
        <v>147.03</v>
      </c>
      <c r="G162" s="7"/>
      <c r="H162" s="11">
        <f t="shared" si="15"/>
        <v>41186</v>
      </c>
      <c r="I162" s="7"/>
      <c r="J162" s="7" t="s">
        <v>23</v>
      </c>
      <c r="K162" s="7"/>
      <c r="L162" s="7"/>
      <c r="M162" s="7">
        <v>105.63</v>
      </c>
      <c r="N162" s="7"/>
    </row>
    <row r="163" spans="1:14" ht="12.75">
      <c r="A163" s="11">
        <v>40807</v>
      </c>
      <c r="B163" s="7"/>
      <c r="C163" s="7" t="s">
        <v>32</v>
      </c>
      <c r="D163" s="7"/>
      <c r="E163" s="7"/>
      <c r="F163" s="7">
        <v>193.99</v>
      </c>
      <c r="G163" s="7"/>
      <c r="H163" s="11">
        <f t="shared" si="15"/>
        <v>41186</v>
      </c>
      <c r="I163" s="7"/>
      <c r="J163" s="7" t="s">
        <v>23</v>
      </c>
      <c r="K163" s="7"/>
      <c r="L163" s="7"/>
      <c r="M163" s="7">
        <v>106.73</v>
      </c>
      <c r="N163" s="7"/>
    </row>
    <row r="164" spans="1:14" ht="12.75">
      <c r="A164" s="11">
        <v>40851</v>
      </c>
      <c r="B164" s="7"/>
      <c r="C164" s="7" t="s">
        <v>32</v>
      </c>
      <c r="D164" s="7"/>
      <c r="E164" s="7"/>
      <c r="F164" s="7">
        <v>32.33</v>
      </c>
      <c r="G164" s="7"/>
      <c r="H164" s="11">
        <f t="shared" si="15"/>
        <v>41186</v>
      </c>
      <c r="I164" s="7"/>
      <c r="J164" s="7" t="s">
        <v>23</v>
      </c>
      <c r="K164" s="7"/>
      <c r="L164" s="7"/>
      <c r="M164" s="7">
        <v>108.44</v>
      </c>
      <c r="N164" s="7"/>
    </row>
    <row r="165" spans="1:14" ht="12.75">
      <c r="A165" s="11">
        <v>40872</v>
      </c>
      <c r="B165" s="7"/>
      <c r="C165" s="7" t="s">
        <v>32</v>
      </c>
      <c r="D165" s="7"/>
      <c r="E165" s="7"/>
      <c r="F165" s="7">
        <v>-701.45</v>
      </c>
      <c r="G165" s="7"/>
      <c r="H165" s="11">
        <f t="shared" si="15"/>
        <v>41186</v>
      </c>
      <c r="I165" s="7"/>
      <c r="J165" s="7" t="s">
        <v>23</v>
      </c>
      <c r="K165" s="7"/>
      <c r="L165" s="7"/>
      <c r="M165" s="7">
        <v>110.02</v>
      </c>
      <c r="N165" s="7"/>
    </row>
    <row r="166" spans="1:14" ht="12.75">
      <c r="A166" s="11">
        <v>40891</v>
      </c>
      <c r="B166" s="7"/>
      <c r="C166" s="7" t="s">
        <v>32</v>
      </c>
      <c r="D166" s="7"/>
      <c r="E166" s="7"/>
      <c r="F166" s="7">
        <v>696.2</v>
      </c>
      <c r="G166" s="7"/>
      <c r="H166" s="11">
        <f t="shared" si="15"/>
        <v>41186</v>
      </c>
      <c r="I166" s="7"/>
      <c r="J166" s="7" t="s">
        <v>23</v>
      </c>
      <c r="K166" s="7"/>
      <c r="L166" s="7"/>
      <c r="M166" s="7">
        <v>110.41</v>
      </c>
      <c r="N166" s="7"/>
    </row>
    <row r="167" spans="1:14" ht="12.75">
      <c r="A167" s="13"/>
      <c r="B167" s="13"/>
      <c r="C167" s="8" t="s">
        <v>33</v>
      </c>
      <c r="D167" s="8"/>
      <c r="E167" s="8"/>
      <c r="F167" s="8">
        <f>SUM(F162:G166)</f>
        <v>368.09999999999997</v>
      </c>
      <c r="G167" s="8"/>
      <c r="H167" s="11">
        <f t="shared" si="15"/>
        <v>41186</v>
      </c>
      <c r="I167" s="7"/>
      <c r="J167" s="7" t="s">
        <v>23</v>
      </c>
      <c r="K167" s="7"/>
      <c r="L167" s="7"/>
      <c r="M167" s="7">
        <v>115.36</v>
      </c>
      <c r="N167" s="7"/>
    </row>
    <row r="168" spans="1:14" ht="12.75">
      <c r="A168" s="11">
        <v>40736</v>
      </c>
      <c r="B168" s="7"/>
      <c r="C168" s="7" t="s">
        <v>34</v>
      </c>
      <c r="D168" s="7"/>
      <c r="E168" s="7"/>
      <c r="F168" s="7">
        <v>1750.18</v>
      </c>
      <c r="G168" s="7"/>
      <c r="H168" s="11">
        <f t="shared" si="15"/>
        <v>41186</v>
      </c>
      <c r="I168" s="7"/>
      <c r="J168" s="7" t="s">
        <v>23</v>
      </c>
      <c r="K168" s="7"/>
      <c r="L168" s="7"/>
      <c r="M168" s="7">
        <v>127.97</v>
      </c>
      <c r="N168" s="7"/>
    </row>
    <row r="169" spans="1:14" ht="12.75">
      <c r="A169" s="11">
        <v>40759</v>
      </c>
      <c r="B169" s="7"/>
      <c r="C169" s="7" t="s">
        <v>34</v>
      </c>
      <c r="D169" s="7"/>
      <c r="E169" s="7"/>
      <c r="F169" s="7">
        <v>1750.18</v>
      </c>
      <c r="G169" s="7"/>
      <c r="H169" s="11">
        <f t="shared" si="15"/>
        <v>41186</v>
      </c>
      <c r="I169" s="7"/>
      <c r="J169" s="7" t="s">
        <v>23</v>
      </c>
      <c r="K169" s="7"/>
      <c r="L169" s="7"/>
      <c r="M169" s="7">
        <v>145.71</v>
      </c>
      <c r="N169" s="7"/>
    </row>
    <row r="170" spans="1:14" ht="12.75">
      <c r="A170" s="11">
        <v>40793</v>
      </c>
      <c r="B170" s="7"/>
      <c r="C170" s="7" t="s">
        <v>34</v>
      </c>
      <c r="D170" s="7"/>
      <c r="E170" s="7"/>
      <c r="F170" s="7">
        <v>1750.18</v>
      </c>
      <c r="G170" s="7"/>
      <c r="H170" s="11">
        <f t="shared" si="15"/>
        <v>41186</v>
      </c>
      <c r="I170" s="7"/>
      <c r="J170" s="7" t="s">
        <v>23</v>
      </c>
      <c r="K170" s="7"/>
      <c r="L170" s="7"/>
      <c r="M170" s="7">
        <v>175.43</v>
      </c>
      <c r="N170" s="7"/>
    </row>
    <row r="171" spans="1:14" ht="12.75">
      <c r="A171" s="11">
        <v>40823</v>
      </c>
      <c r="B171" s="7"/>
      <c r="C171" s="7" t="s">
        <v>34</v>
      </c>
      <c r="D171" s="7"/>
      <c r="E171" s="7"/>
      <c r="F171" s="7">
        <v>1750.18</v>
      </c>
      <c r="G171" s="7"/>
      <c r="H171" s="11">
        <f t="shared" si="15"/>
        <v>41186</v>
      </c>
      <c r="I171" s="7"/>
      <c r="J171" s="7" t="s">
        <v>23</v>
      </c>
      <c r="K171" s="7"/>
      <c r="L171" s="7"/>
      <c r="M171" s="7">
        <v>177.63</v>
      </c>
      <c r="N171" s="7"/>
    </row>
    <row r="172" spans="1:14" ht="12.75">
      <c r="A172" s="11">
        <v>40886</v>
      </c>
      <c r="B172" s="7"/>
      <c r="C172" s="7" t="s">
        <v>34</v>
      </c>
      <c r="D172" s="7"/>
      <c r="E172" s="7"/>
      <c r="F172" s="7">
        <v>1750.18</v>
      </c>
      <c r="G172" s="7"/>
      <c r="H172" s="11">
        <f t="shared" si="15"/>
        <v>41186</v>
      </c>
      <c r="I172" s="7"/>
      <c r="J172" s="7" t="s">
        <v>23</v>
      </c>
      <c r="K172" s="7"/>
      <c r="L172" s="7"/>
      <c r="M172" s="7">
        <v>227.57</v>
      </c>
      <c r="N172" s="7"/>
    </row>
    <row r="173" spans="1:14" ht="12.75">
      <c r="A173" s="11">
        <v>40886</v>
      </c>
      <c r="B173" s="7"/>
      <c r="C173" s="7" t="s">
        <v>34</v>
      </c>
      <c r="D173" s="7"/>
      <c r="E173" s="7"/>
      <c r="F173" s="7">
        <v>1750.18</v>
      </c>
      <c r="G173" s="7"/>
      <c r="H173" s="11">
        <f t="shared" si="15"/>
        <v>41186</v>
      </c>
      <c r="I173" s="7"/>
      <c r="J173" s="7" t="s">
        <v>23</v>
      </c>
      <c r="K173" s="7"/>
      <c r="L173" s="7"/>
      <c r="M173" s="7">
        <v>549.04</v>
      </c>
      <c r="N173" s="7"/>
    </row>
    <row r="174" spans="1:14" ht="12.75">
      <c r="A174" s="11">
        <v>40913</v>
      </c>
      <c r="B174" s="7"/>
      <c r="C174" s="7" t="s">
        <v>35</v>
      </c>
      <c r="D174" s="7"/>
      <c r="E174" s="7"/>
      <c r="F174" s="7">
        <v>1750.18</v>
      </c>
      <c r="G174" s="7"/>
      <c r="H174" s="11">
        <f t="shared" si="15"/>
        <v>41186</v>
      </c>
      <c r="I174" s="7"/>
      <c r="J174" s="7" t="s">
        <v>23</v>
      </c>
      <c r="K174" s="7"/>
      <c r="L174" s="7"/>
      <c r="M174" s="7">
        <v>592.34</v>
      </c>
      <c r="N174" s="7"/>
    </row>
    <row r="175" spans="1:14" ht="12.75">
      <c r="A175" s="13"/>
      <c r="B175" s="13"/>
      <c r="C175" s="8" t="s">
        <v>37</v>
      </c>
      <c r="D175" s="8"/>
      <c r="E175" s="8"/>
      <c r="F175" s="8">
        <f>SUM(F168:G174)</f>
        <v>12251.26</v>
      </c>
      <c r="G175" s="8"/>
      <c r="H175" s="7"/>
      <c r="I175" s="7"/>
      <c r="J175" s="8" t="s">
        <v>71</v>
      </c>
      <c r="K175" s="8"/>
      <c r="L175" s="8"/>
      <c r="M175" s="8">
        <f>SUM(M43:N174)</f>
        <v>25981.850000000002</v>
      </c>
      <c r="N175" s="8"/>
    </row>
    <row r="176" spans="1:14" ht="12.75">
      <c r="A176" s="7"/>
      <c r="B176" s="7"/>
      <c r="C176" s="7" t="s">
        <v>38</v>
      </c>
      <c r="D176" s="7"/>
      <c r="E176" s="7"/>
      <c r="F176" s="7">
        <f>1750.18*5</f>
        <v>8750.9</v>
      </c>
      <c r="G176" s="7"/>
      <c r="H176" s="11">
        <v>41064</v>
      </c>
      <c r="I176" s="7"/>
      <c r="J176" s="7" t="s">
        <v>26</v>
      </c>
      <c r="K176" s="7"/>
      <c r="L176" s="7"/>
      <c r="M176" s="7">
        <v>113.35</v>
      </c>
      <c r="N176" s="7"/>
    </row>
    <row r="177" spans="1:14" ht="12.75">
      <c r="A177" s="15"/>
      <c r="B177" s="15"/>
      <c r="C177" s="9" t="s">
        <v>39</v>
      </c>
      <c r="D177" s="9"/>
      <c r="E177" s="9"/>
      <c r="F177" s="9">
        <f>+F175+F176</f>
        <v>21002.16</v>
      </c>
      <c r="G177" s="9"/>
      <c r="H177" s="11">
        <v>41171</v>
      </c>
      <c r="I177" s="7"/>
      <c r="J177" s="7" t="s">
        <v>26</v>
      </c>
      <c r="K177" s="7"/>
      <c r="L177" s="7"/>
      <c r="M177" s="7">
        <v>3575.4</v>
      </c>
      <c r="N177" s="7"/>
    </row>
    <row r="178" spans="1:14" ht="12.75">
      <c r="A178" s="11">
        <v>40716</v>
      </c>
      <c r="B178" s="7"/>
      <c r="C178" s="7" t="s">
        <v>40</v>
      </c>
      <c r="D178" s="7"/>
      <c r="E178" s="7"/>
      <c r="F178" s="7">
        <v>53.68</v>
      </c>
      <c r="G178" s="7"/>
      <c r="H178" s="11">
        <v>41171</v>
      </c>
      <c r="I178" s="7"/>
      <c r="J178" s="7" t="s">
        <v>26</v>
      </c>
      <c r="K178" s="7"/>
      <c r="L178" s="7"/>
      <c r="M178" s="7">
        <v>3575.4</v>
      </c>
      <c r="N178" s="7"/>
    </row>
    <row r="179" spans="1:14" ht="12.75">
      <c r="A179" s="11">
        <v>40716</v>
      </c>
      <c r="B179" s="7"/>
      <c r="C179" s="7" t="s">
        <v>40</v>
      </c>
      <c r="D179" s="7"/>
      <c r="E179" s="7"/>
      <c r="F179" s="7">
        <v>40.94</v>
      </c>
      <c r="G179" s="7"/>
      <c r="H179" s="11">
        <v>41171</v>
      </c>
      <c r="I179" s="7"/>
      <c r="J179" s="7" t="s">
        <v>26</v>
      </c>
      <c r="K179" s="7"/>
      <c r="L179" s="7"/>
      <c r="M179" s="7">
        <v>188.8</v>
      </c>
      <c r="N179" s="7"/>
    </row>
    <row r="180" spans="1:14" ht="12.75">
      <c r="A180" s="11">
        <v>40716</v>
      </c>
      <c r="B180" s="7"/>
      <c r="C180" s="7" t="s">
        <v>40</v>
      </c>
      <c r="D180" s="7"/>
      <c r="E180" s="7"/>
      <c r="F180" s="7">
        <v>54.49</v>
      </c>
      <c r="G180" s="7"/>
      <c r="H180" s="11">
        <v>41171</v>
      </c>
      <c r="I180" s="7"/>
      <c r="J180" s="7" t="s">
        <v>26</v>
      </c>
      <c r="K180" s="7"/>
      <c r="L180" s="7"/>
      <c r="M180" s="7">
        <v>188.8</v>
      </c>
      <c r="N180" s="7"/>
    </row>
    <row r="181" spans="1:14" ht="12.75">
      <c r="A181" s="11">
        <v>40716</v>
      </c>
      <c r="B181" s="7"/>
      <c r="C181" s="7" t="s">
        <v>40</v>
      </c>
      <c r="D181" s="7"/>
      <c r="E181" s="7"/>
      <c r="F181" s="7">
        <v>46.88</v>
      </c>
      <c r="G181" s="7"/>
      <c r="H181" s="11">
        <v>41198</v>
      </c>
      <c r="I181" s="7"/>
      <c r="J181" s="7" t="s">
        <v>26</v>
      </c>
      <c r="K181" s="7"/>
      <c r="L181" s="7"/>
      <c r="M181" s="7">
        <v>2615.48</v>
      </c>
      <c r="N181" s="7"/>
    </row>
    <row r="182" spans="1:14" ht="12.75">
      <c r="A182" s="11">
        <v>40777</v>
      </c>
      <c r="B182" s="7"/>
      <c r="C182" s="7" t="s">
        <v>40</v>
      </c>
      <c r="D182" s="7"/>
      <c r="E182" s="7"/>
      <c r="F182" s="7">
        <v>40.94</v>
      </c>
      <c r="G182" s="7"/>
      <c r="H182" s="11">
        <v>41198</v>
      </c>
      <c r="I182" s="7"/>
      <c r="J182" s="7" t="s">
        <v>26</v>
      </c>
      <c r="K182" s="7"/>
      <c r="L182" s="7"/>
      <c r="M182" s="7">
        <v>2319.76</v>
      </c>
      <c r="N182" s="7"/>
    </row>
    <row r="183" spans="1:14" ht="12.75">
      <c r="A183" s="11">
        <v>40777</v>
      </c>
      <c r="B183" s="7"/>
      <c r="C183" s="7" t="s">
        <v>40</v>
      </c>
      <c r="D183" s="7"/>
      <c r="E183" s="7"/>
      <c r="F183" s="7">
        <v>48.72</v>
      </c>
      <c r="G183" s="7"/>
      <c r="H183" s="7"/>
      <c r="I183" s="7"/>
      <c r="J183" s="8" t="s">
        <v>28</v>
      </c>
      <c r="K183" s="8"/>
      <c r="L183" s="8"/>
      <c r="M183" s="8">
        <f>SUM(M176:N182)</f>
        <v>12576.99</v>
      </c>
      <c r="N183" s="8"/>
    </row>
    <row r="184" spans="1:14" ht="12.75">
      <c r="A184" s="11">
        <v>40777</v>
      </c>
      <c r="B184" s="7"/>
      <c r="C184" s="7" t="s">
        <v>40</v>
      </c>
      <c r="D184" s="7"/>
      <c r="E184" s="7"/>
      <c r="F184" s="7">
        <v>55.65</v>
      </c>
      <c r="G184" s="7"/>
      <c r="H184" s="11">
        <v>41002</v>
      </c>
      <c r="I184" s="7"/>
      <c r="J184" s="7" t="s">
        <v>72</v>
      </c>
      <c r="K184" s="7"/>
      <c r="L184" s="7"/>
      <c r="M184" s="7">
        <v>1552.11</v>
      </c>
      <c r="N184" s="7"/>
    </row>
    <row r="185" spans="1:14" ht="12.75">
      <c r="A185" s="11">
        <v>40777</v>
      </c>
      <c r="B185" s="7"/>
      <c r="C185" s="7" t="s">
        <v>40</v>
      </c>
      <c r="D185" s="7"/>
      <c r="E185" s="7"/>
      <c r="F185" s="7">
        <v>55.69</v>
      </c>
      <c r="G185" s="7"/>
      <c r="H185" s="11">
        <v>41065</v>
      </c>
      <c r="I185" s="7"/>
      <c r="J185" s="7" t="s">
        <v>72</v>
      </c>
      <c r="K185" s="7"/>
      <c r="L185" s="7"/>
      <c r="M185" s="7">
        <v>1457.09</v>
      </c>
      <c r="N185" s="7"/>
    </row>
    <row r="186" spans="1:14" ht="12.75">
      <c r="A186" s="11">
        <v>40840</v>
      </c>
      <c r="B186" s="7"/>
      <c r="C186" s="7" t="s">
        <v>40</v>
      </c>
      <c r="D186" s="7"/>
      <c r="E186" s="7"/>
      <c r="F186" s="7">
        <v>40.94</v>
      </c>
      <c r="G186" s="7"/>
      <c r="H186" s="11">
        <v>41127</v>
      </c>
      <c r="I186" s="7"/>
      <c r="J186" s="7" t="s">
        <v>72</v>
      </c>
      <c r="K186" s="7"/>
      <c r="L186" s="7"/>
      <c r="M186" s="7">
        <v>1348.16</v>
      </c>
      <c r="N186" s="7"/>
    </row>
    <row r="187" spans="1:14" ht="12.75">
      <c r="A187" s="11">
        <v>40840</v>
      </c>
      <c r="B187" s="7"/>
      <c r="C187" s="7" t="s">
        <v>40</v>
      </c>
      <c r="D187" s="7"/>
      <c r="E187" s="7"/>
      <c r="F187" s="7">
        <v>48.37</v>
      </c>
      <c r="G187" s="7"/>
      <c r="H187" s="11">
        <v>41185</v>
      </c>
      <c r="I187" s="7"/>
      <c r="J187" s="7" t="s">
        <v>72</v>
      </c>
      <c r="K187" s="7"/>
      <c r="L187" s="7"/>
      <c r="M187" s="7">
        <v>1473.35</v>
      </c>
      <c r="N187" s="7"/>
    </row>
    <row r="188" spans="1:14" ht="12.75">
      <c r="A188" s="11">
        <v>40899</v>
      </c>
      <c r="B188" s="7"/>
      <c r="C188" s="7" t="s">
        <v>40</v>
      </c>
      <c r="D188" s="7"/>
      <c r="E188" s="7"/>
      <c r="F188" s="7">
        <v>40.94</v>
      </c>
      <c r="G188" s="7"/>
      <c r="H188" s="13"/>
      <c r="I188" s="13"/>
      <c r="J188" s="8" t="s">
        <v>73</v>
      </c>
      <c r="K188" s="8"/>
      <c r="L188" s="8"/>
      <c r="M188" s="8">
        <f>SUM(M184:N187)</f>
        <v>5830.709999999999</v>
      </c>
      <c r="N188" s="8"/>
    </row>
    <row r="189" spans="1:14" ht="12.75">
      <c r="A189" s="11">
        <v>40899</v>
      </c>
      <c r="B189" s="7"/>
      <c r="C189" s="7" t="s">
        <v>40</v>
      </c>
      <c r="D189" s="7"/>
      <c r="E189" s="7"/>
      <c r="F189" s="7">
        <v>49.84</v>
      </c>
      <c r="G189" s="7"/>
      <c r="H189" s="11">
        <v>41122</v>
      </c>
      <c r="I189" s="7"/>
      <c r="J189" s="7" t="s">
        <v>32</v>
      </c>
      <c r="K189" s="7"/>
      <c r="L189" s="7"/>
      <c r="M189" s="7">
        <v>264.08</v>
      </c>
      <c r="N189" s="7"/>
    </row>
    <row r="190" spans="1:14" ht="12.75">
      <c r="A190" s="11">
        <v>40899</v>
      </c>
      <c r="B190" s="7"/>
      <c r="C190" s="7" t="s">
        <v>40</v>
      </c>
      <c r="D190" s="7"/>
      <c r="E190" s="7"/>
      <c r="F190" s="7">
        <v>57.71</v>
      </c>
      <c r="G190" s="7"/>
      <c r="H190" s="7"/>
      <c r="I190" s="7"/>
      <c r="J190" s="8" t="s">
        <v>33</v>
      </c>
      <c r="K190" s="8"/>
      <c r="L190" s="8"/>
      <c r="M190" s="8">
        <f>+M189</f>
        <v>264.08</v>
      </c>
      <c r="N190" s="8"/>
    </row>
    <row r="191" spans="1:14" ht="12.75">
      <c r="A191" s="11">
        <v>40899</v>
      </c>
      <c r="B191" s="7"/>
      <c r="C191" s="7" t="s">
        <v>40</v>
      </c>
      <c r="D191" s="7"/>
      <c r="E191" s="7"/>
      <c r="F191" s="7">
        <v>61.44</v>
      </c>
      <c r="G191" s="7"/>
      <c r="H191" s="11">
        <v>41180</v>
      </c>
      <c r="I191" s="7"/>
      <c r="J191" s="7" t="s">
        <v>74</v>
      </c>
      <c r="K191" s="7"/>
      <c r="L191" s="7"/>
      <c r="M191" s="7">
        <v>2178</v>
      </c>
      <c r="N191" s="7"/>
    </row>
    <row r="192" spans="1:14" ht="12.75">
      <c r="A192" s="7"/>
      <c r="B192" s="7"/>
      <c r="C192" s="8" t="s">
        <v>41</v>
      </c>
      <c r="D192" s="8"/>
      <c r="E192" s="8"/>
      <c r="F192" s="8">
        <f>SUM(F178:G191)</f>
        <v>696.23</v>
      </c>
      <c r="G192" s="8"/>
      <c r="H192" s="7"/>
      <c r="I192" s="7"/>
      <c r="J192" s="8" t="s">
        <v>75</v>
      </c>
      <c r="K192" s="8"/>
      <c r="L192" s="8"/>
      <c r="M192" s="8">
        <f>+M191</f>
        <v>2178</v>
      </c>
      <c r="N192" s="8"/>
    </row>
    <row r="193" spans="1:14" ht="12.75">
      <c r="A193" s="11">
        <v>40729</v>
      </c>
      <c r="B193" s="7"/>
      <c r="C193" s="7" t="s">
        <v>42</v>
      </c>
      <c r="D193" s="7"/>
      <c r="E193" s="7"/>
      <c r="F193" s="7">
        <v>91.1</v>
      </c>
      <c r="G193" s="7"/>
      <c r="H193" s="11">
        <v>40942</v>
      </c>
      <c r="I193" s="7"/>
      <c r="J193" s="7" t="s">
        <v>76</v>
      </c>
      <c r="K193" s="7"/>
      <c r="L193" s="7"/>
      <c r="M193" s="7">
        <v>1750.18</v>
      </c>
      <c r="N193" s="7"/>
    </row>
    <row r="194" spans="1:14" ht="12.75">
      <c r="A194" s="11">
        <v>40738</v>
      </c>
      <c r="B194" s="7"/>
      <c r="C194" s="7" t="s">
        <v>42</v>
      </c>
      <c r="D194" s="7"/>
      <c r="E194" s="7"/>
      <c r="F194" s="7">
        <v>3.39</v>
      </c>
      <c r="G194" s="7"/>
      <c r="H194" s="11">
        <v>40974</v>
      </c>
      <c r="I194" s="7"/>
      <c r="J194" s="7" t="s">
        <v>76</v>
      </c>
      <c r="K194" s="7"/>
      <c r="L194" s="7"/>
      <c r="M194" s="7">
        <v>1750.18</v>
      </c>
      <c r="N194" s="7"/>
    </row>
    <row r="195" spans="1:14" ht="12.75">
      <c r="A195" s="11">
        <v>40757</v>
      </c>
      <c r="B195" s="7"/>
      <c r="C195" s="7" t="s">
        <v>42</v>
      </c>
      <c r="D195" s="7"/>
      <c r="E195" s="7"/>
      <c r="F195" s="7">
        <v>91.1</v>
      </c>
      <c r="G195" s="7"/>
      <c r="H195" s="11">
        <v>41003</v>
      </c>
      <c r="I195" s="7"/>
      <c r="J195" s="7" t="s">
        <v>76</v>
      </c>
      <c r="K195" s="7"/>
      <c r="L195" s="7"/>
      <c r="M195" s="7">
        <v>1750.18</v>
      </c>
      <c r="N195" s="7"/>
    </row>
    <row r="196" spans="1:14" ht="12.75">
      <c r="A196" s="11">
        <v>40768</v>
      </c>
      <c r="B196" s="7"/>
      <c r="C196" s="7" t="s">
        <v>42</v>
      </c>
      <c r="D196" s="7"/>
      <c r="E196" s="7"/>
      <c r="F196" s="7">
        <v>3.79</v>
      </c>
      <c r="G196" s="7"/>
      <c r="H196" s="11">
        <v>41129</v>
      </c>
      <c r="I196" s="7"/>
      <c r="J196" s="7" t="s">
        <v>76</v>
      </c>
      <c r="K196" s="7"/>
      <c r="L196" s="7"/>
      <c r="M196" s="7">
        <v>1750.18</v>
      </c>
      <c r="N196" s="7"/>
    </row>
    <row r="197" spans="1:14" ht="12.75">
      <c r="A197" s="11">
        <v>40787</v>
      </c>
      <c r="B197" s="7"/>
      <c r="C197" s="7" t="s">
        <v>42</v>
      </c>
      <c r="D197" s="7"/>
      <c r="E197" s="7"/>
      <c r="F197" s="7">
        <v>177.35</v>
      </c>
      <c r="G197" s="7"/>
      <c r="H197" s="7"/>
      <c r="I197" s="7"/>
      <c r="J197" s="8" t="s">
        <v>36</v>
      </c>
      <c r="K197" s="8"/>
      <c r="L197" s="8"/>
      <c r="M197" s="8">
        <f>SUM(M193:N196)</f>
        <v>7000.72</v>
      </c>
      <c r="N197" s="8"/>
    </row>
    <row r="198" spans="1:14" ht="12.75">
      <c r="A198" s="11">
        <v>40800</v>
      </c>
      <c r="B198" s="7"/>
      <c r="C198" s="7" t="s">
        <v>42</v>
      </c>
      <c r="D198" s="7"/>
      <c r="E198" s="7"/>
      <c r="F198" s="7">
        <v>3.4</v>
      </c>
      <c r="G198" s="7"/>
      <c r="H198" s="11">
        <v>40961</v>
      </c>
      <c r="I198" s="7"/>
      <c r="J198" s="7" t="s">
        <v>77</v>
      </c>
      <c r="K198" s="7"/>
      <c r="L198" s="7"/>
      <c r="M198" s="7">
        <v>40.94</v>
      </c>
      <c r="N198" s="7"/>
    </row>
    <row r="199" spans="1:14" ht="12.75">
      <c r="A199" s="11">
        <v>40820</v>
      </c>
      <c r="B199" s="7"/>
      <c r="C199" s="7" t="s">
        <v>42</v>
      </c>
      <c r="D199" s="7"/>
      <c r="E199" s="7"/>
      <c r="F199" s="7">
        <v>177.35</v>
      </c>
      <c r="G199" s="7"/>
      <c r="H199" s="11">
        <v>40961</v>
      </c>
      <c r="I199" s="7"/>
      <c r="J199" s="7" t="s">
        <v>77</v>
      </c>
      <c r="K199" s="7"/>
      <c r="L199" s="7"/>
      <c r="M199" s="7">
        <v>47.82</v>
      </c>
      <c r="N199" s="7"/>
    </row>
    <row r="200" spans="1:14" ht="12.75">
      <c r="A200" s="11">
        <v>40830</v>
      </c>
      <c r="B200" s="7"/>
      <c r="C200" s="7" t="s">
        <v>42</v>
      </c>
      <c r="D200" s="7"/>
      <c r="E200" s="7"/>
      <c r="F200" s="7">
        <v>3</v>
      </c>
      <c r="G200" s="7"/>
      <c r="H200" s="11">
        <v>40961</v>
      </c>
      <c r="I200" s="7"/>
      <c r="J200" s="7" t="s">
        <v>77</v>
      </c>
      <c r="K200" s="7"/>
      <c r="L200" s="7"/>
      <c r="M200" s="7">
        <v>56.01</v>
      </c>
      <c r="N200" s="7"/>
    </row>
    <row r="201" spans="1:14" ht="12.75">
      <c r="A201" s="11">
        <v>40849</v>
      </c>
      <c r="B201" s="7"/>
      <c r="C201" s="7" t="s">
        <v>42</v>
      </c>
      <c r="D201" s="7"/>
      <c r="E201" s="7"/>
      <c r="F201" s="7">
        <v>177.35</v>
      </c>
      <c r="G201" s="7"/>
      <c r="H201" s="11">
        <v>40961</v>
      </c>
      <c r="I201" s="7"/>
      <c r="J201" s="7" t="s">
        <v>77</v>
      </c>
      <c r="K201" s="7"/>
      <c r="L201" s="7"/>
      <c r="M201" s="7">
        <v>56.2</v>
      </c>
      <c r="N201" s="7"/>
    </row>
    <row r="202" spans="1:14" ht="12.75">
      <c r="A202" s="11">
        <v>40859</v>
      </c>
      <c r="B202" s="7"/>
      <c r="C202" s="7" t="s">
        <v>42</v>
      </c>
      <c r="D202" s="7"/>
      <c r="E202" s="7"/>
      <c r="F202" s="7">
        <v>3.4</v>
      </c>
      <c r="G202" s="7"/>
      <c r="H202" s="11">
        <v>41022</v>
      </c>
      <c r="I202" s="7"/>
      <c r="J202" s="7" t="s">
        <v>77</v>
      </c>
      <c r="K202" s="7"/>
      <c r="L202" s="7"/>
      <c r="M202" s="7">
        <v>40.94</v>
      </c>
      <c r="N202" s="7"/>
    </row>
    <row r="203" spans="1:14" ht="12.75">
      <c r="A203" s="11">
        <v>40864</v>
      </c>
      <c r="B203" s="7"/>
      <c r="C203" s="7" t="s">
        <v>42</v>
      </c>
      <c r="D203" s="7"/>
      <c r="E203" s="7"/>
      <c r="F203" s="7">
        <v>3.63</v>
      </c>
      <c r="G203" s="7"/>
      <c r="H203" s="11">
        <v>41022</v>
      </c>
      <c r="I203" s="7"/>
      <c r="J203" s="7" t="s">
        <v>77</v>
      </c>
      <c r="K203" s="7"/>
      <c r="L203" s="7"/>
      <c r="M203" s="7">
        <v>44.98</v>
      </c>
      <c r="N203" s="7"/>
    </row>
    <row r="204" spans="1:14" ht="12.75">
      <c r="A204" s="11">
        <v>40878</v>
      </c>
      <c r="B204" s="7"/>
      <c r="C204" s="7" t="s">
        <v>42</v>
      </c>
      <c r="D204" s="7"/>
      <c r="E204" s="7"/>
      <c r="F204" s="7">
        <v>177.35</v>
      </c>
      <c r="G204" s="7"/>
      <c r="H204" s="11">
        <v>41022</v>
      </c>
      <c r="I204" s="7"/>
      <c r="J204" s="7" t="s">
        <v>77</v>
      </c>
      <c r="K204" s="7"/>
      <c r="L204" s="7"/>
      <c r="M204" s="7">
        <v>52.33</v>
      </c>
      <c r="N204" s="7"/>
    </row>
    <row r="205" spans="1:14" ht="12.75">
      <c r="A205" s="11">
        <v>40891</v>
      </c>
      <c r="B205" s="7"/>
      <c r="C205" s="7" t="s">
        <v>42</v>
      </c>
      <c r="D205" s="7"/>
      <c r="E205" s="7"/>
      <c r="F205" s="7">
        <v>3.4</v>
      </c>
      <c r="G205" s="7"/>
      <c r="H205" s="11">
        <v>41022</v>
      </c>
      <c r="I205" s="7"/>
      <c r="J205" s="7" t="s">
        <v>77</v>
      </c>
      <c r="K205" s="7"/>
      <c r="L205" s="7"/>
      <c r="M205" s="7">
        <v>52.68</v>
      </c>
      <c r="N205" s="7"/>
    </row>
    <row r="206" spans="1:14" ht="12.75">
      <c r="A206" s="11">
        <v>40893</v>
      </c>
      <c r="B206" s="7"/>
      <c r="C206" s="7" t="s">
        <v>42</v>
      </c>
      <c r="D206" s="7"/>
      <c r="E206" s="7"/>
      <c r="F206" s="7">
        <v>18.12</v>
      </c>
      <c r="G206" s="7"/>
      <c r="H206" s="11">
        <v>41082</v>
      </c>
      <c r="I206" s="7"/>
      <c r="J206" s="7" t="s">
        <v>77</v>
      </c>
      <c r="K206" s="7"/>
      <c r="L206" s="7"/>
      <c r="M206" s="7">
        <v>41.44</v>
      </c>
      <c r="N206" s="7"/>
    </row>
    <row r="207" spans="1:14" ht="12.75">
      <c r="A207" s="7"/>
      <c r="B207" s="7"/>
      <c r="C207" s="8" t="s">
        <v>43</v>
      </c>
      <c r="D207" s="8"/>
      <c r="E207" s="8"/>
      <c r="F207" s="8">
        <f>SUM(F193:G206)</f>
        <v>933.7299999999999</v>
      </c>
      <c r="G207" s="8"/>
      <c r="H207" s="11">
        <v>41082</v>
      </c>
      <c r="I207" s="7"/>
      <c r="J207" s="7" t="s">
        <v>77</v>
      </c>
      <c r="K207" s="7"/>
      <c r="L207" s="7"/>
      <c r="M207" s="7">
        <v>45.32</v>
      </c>
      <c r="N207" s="7"/>
    </row>
    <row r="208" spans="1:14" ht="12.75">
      <c r="A208" s="7" t="s">
        <v>44</v>
      </c>
      <c r="B208" s="7"/>
      <c r="C208" s="7" t="s">
        <v>45</v>
      </c>
      <c r="D208" s="7"/>
      <c r="E208" s="7"/>
      <c r="F208" s="7">
        <v>71.98</v>
      </c>
      <c r="G208" s="7"/>
      <c r="H208" s="11">
        <v>41082</v>
      </c>
      <c r="I208" s="7"/>
      <c r="J208" s="7" t="s">
        <v>77</v>
      </c>
      <c r="K208" s="7"/>
      <c r="L208" s="7"/>
      <c r="M208" s="7">
        <v>53.29</v>
      </c>
      <c r="N208" s="7"/>
    </row>
    <row r="209" spans="1:14" ht="12.75">
      <c r="A209" s="7"/>
      <c r="B209" s="7"/>
      <c r="C209" s="8" t="s">
        <v>46</v>
      </c>
      <c r="D209" s="8"/>
      <c r="E209" s="8"/>
      <c r="F209" s="8">
        <f>+F208</f>
        <v>71.98</v>
      </c>
      <c r="G209" s="8"/>
      <c r="H209" s="11">
        <v>41082</v>
      </c>
      <c r="I209" s="7"/>
      <c r="J209" s="7" t="s">
        <v>77</v>
      </c>
      <c r="K209" s="7"/>
      <c r="L209" s="7"/>
      <c r="M209" s="7">
        <v>53.47</v>
      </c>
      <c r="N209" s="7"/>
    </row>
    <row r="210" spans="1:14" ht="12.75">
      <c r="A210" s="11">
        <v>40793</v>
      </c>
      <c r="B210" s="7"/>
      <c r="C210" s="7" t="s">
        <v>47</v>
      </c>
      <c r="D210" s="7"/>
      <c r="E210" s="7"/>
      <c r="F210" s="7">
        <v>721.53</v>
      </c>
      <c r="G210" s="7"/>
      <c r="H210" s="11">
        <v>41143</v>
      </c>
      <c r="I210" s="7"/>
      <c r="J210" s="7" t="s">
        <v>77</v>
      </c>
      <c r="K210" s="7"/>
      <c r="L210" s="7"/>
      <c r="M210" s="7">
        <v>40.94</v>
      </c>
      <c r="N210" s="7"/>
    </row>
    <row r="211" spans="1:14" ht="12.75">
      <c r="A211" s="11">
        <v>40886</v>
      </c>
      <c r="B211" s="7"/>
      <c r="C211" s="7" t="s">
        <v>47</v>
      </c>
      <c r="D211" s="7"/>
      <c r="E211" s="7"/>
      <c r="F211" s="7">
        <v>721.53</v>
      </c>
      <c r="G211" s="7"/>
      <c r="H211" s="11">
        <v>41143</v>
      </c>
      <c r="I211" s="7"/>
      <c r="J211" s="7" t="s">
        <v>77</v>
      </c>
      <c r="K211" s="7"/>
      <c r="L211" s="7"/>
      <c r="M211" s="7">
        <v>44.92</v>
      </c>
      <c r="N211" s="7"/>
    </row>
    <row r="212" spans="1:14" ht="12.75">
      <c r="A212" s="7"/>
      <c r="B212" s="7"/>
      <c r="C212" s="8" t="s">
        <v>48</v>
      </c>
      <c r="D212" s="8"/>
      <c r="E212" s="8"/>
      <c r="F212" s="8">
        <f>+F210+F211</f>
        <v>1443.06</v>
      </c>
      <c r="G212" s="8"/>
      <c r="H212" s="11">
        <v>41143</v>
      </c>
      <c r="I212" s="7"/>
      <c r="J212" s="7" t="s">
        <v>77</v>
      </c>
      <c r="K212" s="7"/>
      <c r="L212" s="7"/>
      <c r="M212" s="7">
        <v>52.81</v>
      </c>
      <c r="N212" s="7"/>
    </row>
    <row r="213" spans="1:14" ht="12.75">
      <c r="A213" s="11">
        <v>40736</v>
      </c>
      <c r="B213" s="7"/>
      <c r="C213" s="7" t="s">
        <v>49</v>
      </c>
      <c r="D213" s="7"/>
      <c r="E213" s="7"/>
      <c r="F213" s="7">
        <v>4323.91</v>
      </c>
      <c r="G213" s="7"/>
      <c r="H213" s="11">
        <v>41143</v>
      </c>
      <c r="I213" s="7"/>
      <c r="J213" s="7" t="s">
        <v>77</v>
      </c>
      <c r="K213" s="7"/>
      <c r="L213" s="7"/>
      <c r="M213" s="7">
        <v>54.49</v>
      </c>
      <c r="N213" s="7"/>
    </row>
    <row r="214" spans="1:14" ht="12.75">
      <c r="A214" s="11">
        <v>40759</v>
      </c>
      <c r="B214" s="7"/>
      <c r="C214" s="7" t="s">
        <v>50</v>
      </c>
      <c r="D214" s="7"/>
      <c r="E214" s="7"/>
      <c r="F214" s="7">
        <v>4323.91</v>
      </c>
      <c r="G214" s="7"/>
      <c r="H214" s="11">
        <v>41204</v>
      </c>
      <c r="I214" s="7"/>
      <c r="J214" s="7" t="s">
        <v>77</v>
      </c>
      <c r="K214" s="7"/>
      <c r="L214" s="7"/>
      <c r="M214" s="7">
        <v>41.98</v>
      </c>
      <c r="N214" s="7"/>
    </row>
    <row r="215" spans="1:14" ht="12.75">
      <c r="A215" s="11">
        <v>40823</v>
      </c>
      <c r="B215" s="7"/>
      <c r="C215" s="7" t="s">
        <v>51</v>
      </c>
      <c r="D215" s="7"/>
      <c r="E215" s="7"/>
      <c r="F215" s="7">
        <v>4323.91</v>
      </c>
      <c r="G215" s="7"/>
      <c r="H215" s="11">
        <v>41204</v>
      </c>
      <c r="I215" s="7"/>
      <c r="J215" s="7" t="s">
        <v>77</v>
      </c>
      <c r="K215" s="7"/>
      <c r="L215" s="7"/>
      <c r="M215" s="7">
        <v>46.42</v>
      </c>
      <c r="N215" s="7"/>
    </row>
    <row r="216" spans="1:14" ht="12.75">
      <c r="A216" s="11">
        <v>40854</v>
      </c>
      <c r="B216" s="7"/>
      <c r="C216" s="7" t="s">
        <v>52</v>
      </c>
      <c r="D216" s="7"/>
      <c r="E216" s="7"/>
      <c r="F216" s="7">
        <v>4323.91</v>
      </c>
      <c r="G216" s="7"/>
      <c r="H216" s="11">
        <v>41204</v>
      </c>
      <c r="I216" s="7"/>
      <c r="J216" s="7" t="s">
        <v>77</v>
      </c>
      <c r="K216" s="7"/>
      <c r="L216" s="7"/>
      <c r="M216" s="7">
        <v>54.24</v>
      </c>
      <c r="N216" s="7"/>
    </row>
    <row r="217" spans="1:14" ht="12.75">
      <c r="A217" s="11">
        <v>40854</v>
      </c>
      <c r="B217" s="7"/>
      <c r="C217" s="7" t="s">
        <v>53</v>
      </c>
      <c r="D217" s="7"/>
      <c r="E217" s="7"/>
      <c r="F217" s="7">
        <v>4323.91</v>
      </c>
      <c r="G217" s="7"/>
      <c r="H217" s="11">
        <v>41204</v>
      </c>
      <c r="I217" s="7"/>
      <c r="J217" s="7" t="s">
        <v>77</v>
      </c>
      <c r="K217" s="7"/>
      <c r="L217" s="7"/>
      <c r="M217" s="7">
        <v>54.88</v>
      </c>
      <c r="N217" s="7"/>
    </row>
    <row r="218" spans="1:14" ht="12.75">
      <c r="A218" s="11">
        <v>40548</v>
      </c>
      <c r="B218" s="7"/>
      <c r="C218" s="7" t="s">
        <v>54</v>
      </c>
      <c r="D218" s="7"/>
      <c r="E218" s="7"/>
      <c r="F218" s="7">
        <v>4323.91</v>
      </c>
      <c r="G218" s="7"/>
      <c r="H218" s="8"/>
      <c r="I218" s="8"/>
      <c r="J218" s="8" t="s">
        <v>78</v>
      </c>
      <c r="K218" s="8"/>
      <c r="L218" s="8"/>
      <c r="M218" s="8">
        <f>SUM(M198:N217)</f>
        <v>976.0999999999999</v>
      </c>
      <c r="N218" s="8"/>
    </row>
    <row r="219" spans="1:14" ht="12.75">
      <c r="A219" s="11">
        <v>40548</v>
      </c>
      <c r="B219" s="7"/>
      <c r="C219" s="7" t="s">
        <v>55</v>
      </c>
      <c r="D219" s="7"/>
      <c r="E219" s="7"/>
      <c r="F219" s="7">
        <v>4323.91</v>
      </c>
      <c r="G219" s="7"/>
      <c r="H219" s="11">
        <v>40910</v>
      </c>
      <c r="I219" s="7"/>
      <c r="J219" s="7" t="s">
        <v>79</v>
      </c>
      <c r="K219" s="7"/>
      <c r="L219" s="7"/>
      <c r="M219" s="7">
        <v>177.35</v>
      </c>
      <c r="N219" s="7"/>
    </row>
    <row r="220" spans="1:14" ht="12.75">
      <c r="A220" s="7"/>
      <c r="B220" s="7"/>
      <c r="C220" s="8" t="s">
        <v>56</v>
      </c>
      <c r="D220" s="8"/>
      <c r="E220" s="8"/>
      <c r="F220" s="8">
        <f>SUM(F213:G219)</f>
        <v>30267.37</v>
      </c>
      <c r="G220" s="8"/>
      <c r="H220" s="11">
        <v>40922</v>
      </c>
      <c r="I220" s="7"/>
      <c r="J220" s="7" t="s">
        <v>79</v>
      </c>
      <c r="K220" s="7"/>
      <c r="L220" s="7"/>
      <c r="M220" s="7">
        <v>3</v>
      </c>
      <c r="N220" s="7"/>
    </row>
    <row r="221" spans="1:14" ht="12.75">
      <c r="A221" s="7"/>
      <c r="B221" s="7"/>
      <c r="C221" s="7" t="s">
        <v>57</v>
      </c>
      <c r="D221" s="7"/>
      <c r="E221" s="7"/>
      <c r="F221" s="7">
        <f>4323.91*5</f>
        <v>21619.55</v>
      </c>
      <c r="G221" s="7"/>
      <c r="H221" s="11">
        <v>40940</v>
      </c>
      <c r="I221" s="7"/>
      <c r="J221" s="7" t="s">
        <v>79</v>
      </c>
      <c r="K221" s="7"/>
      <c r="L221" s="7"/>
      <c r="M221" s="7">
        <v>177.35</v>
      </c>
      <c r="N221" s="7"/>
    </row>
    <row r="222" spans="1:14" ht="12.75">
      <c r="A222" s="7"/>
      <c r="B222" s="7"/>
      <c r="C222" s="9" t="s">
        <v>58</v>
      </c>
      <c r="D222" s="9"/>
      <c r="E222" s="9"/>
      <c r="F222" s="9">
        <f>+F220+F221</f>
        <v>51886.92</v>
      </c>
      <c r="G222" s="9"/>
      <c r="H222" s="11">
        <v>40953</v>
      </c>
      <c r="I222" s="7"/>
      <c r="J222" s="7" t="s">
        <v>79</v>
      </c>
      <c r="K222" s="7"/>
      <c r="L222" s="7"/>
      <c r="M222" s="7">
        <v>3</v>
      </c>
      <c r="N222" s="7"/>
    </row>
    <row r="223" spans="1:14" ht="12.75">
      <c r="A223" s="11">
        <v>40723</v>
      </c>
      <c r="B223" s="7"/>
      <c r="C223" s="7" t="s">
        <v>59</v>
      </c>
      <c r="D223" s="7"/>
      <c r="E223" s="7"/>
      <c r="F223" s="7">
        <v>342.2</v>
      </c>
      <c r="G223" s="7"/>
      <c r="H223" s="11">
        <v>40970</v>
      </c>
      <c r="I223" s="7"/>
      <c r="J223" s="7" t="s">
        <v>79</v>
      </c>
      <c r="K223" s="7"/>
      <c r="L223" s="7"/>
      <c r="M223" s="7">
        <v>177.35</v>
      </c>
      <c r="N223" s="7"/>
    </row>
    <row r="224" spans="1:14" ht="12.75">
      <c r="A224" s="11">
        <v>40780</v>
      </c>
      <c r="B224" s="7"/>
      <c r="C224" s="7" t="s">
        <v>59</v>
      </c>
      <c r="D224" s="7"/>
      <c r="E224" s="7"/>
      <c r="F224" s="7">
        <v>342.2</v>
      </c>
      <c r="G224" s="7"/>
      <c r="H224" s="11">
        <v>40982</v>
      </c>
      <c r="I224" s="7"/>
      <c r="J224" s="7" t="s">
        <v>79</v>
      </c>
      <c r="K224" s="7"/>
      <c r="L224" s="7"/>
      <c r="M224" s="7">
        <v>3</v>
      </c>
      <c r="N224" s="7"/>
    </row>
    <row r="225" spans="1:14" ht="12.75">
      <c r="A225" s="11">
        <v>40875</v>
      </c>
      <c r="B225" s="7"/>
      <c r="C225" s="7" t="s">
        <v>59</v>
      </c>
      <c r="D225" s="7"/>
      <c r="E225" s="7"/>
      <c r="F225" s="7">
        <v>342.2</v>
      </c>
      <c r="G225" s="7"/>
      <c r="H225" s="11">
        <v>41001</v>
      </c>
      <c r="I225" s="7"/>
      <c r="J225" s="7" t="s">
        <v>79</v>
      </c>
      <c r="K225" s="7"/>
      <c r="L225" s="7"/>
      <c r="M225" s="7">
        <v>177.35</v>
      </c>
      <c r="N225" s="7"/>
    </row>
    <row r="226" spans="1:14" ht="12.75">
      <c r="A226" s="7"/>
      <c r="B226" s="7"/>
      <c r="C226" s="8" t="s">
        <v>60</v>
      </c>
      <c r="D226" s="8"/>
      <c r="E226" s="8"/>
      <c r="F226" s="8">
        <f>SUM(F223:G225)</f>
        <v>1026.6</v>
      </c>
      <c r="G226" s="8"/>
      <c r="H226" s="11">
        <v>41013</v>
      </c>
      <c r="I226" s="7"/>
      <c r="J226" s="7" t="s">
        <v>79</v>
      </c>
      <c r="K226" s="7"/>
      <c r="L226" s="7"/>
      <c r="M226" s="7">
        <v>3</v>
      </c>
      <c r="N226" s="7"/>
    </row>
    <row r="227" spans="1:14" ht="12.75">
      <c r="A227" s="10"/>
      <c r="B227" s="10"/>
      <c r="C227" s="10"/>
      <c r="D227" s="10"/>
      <c r="E227" s="10"/>
      <c r="F227" s="10"/>
      <c r="G227" s="10"/>
      <c r="H227" s="11">
        <v>41031</v>
      </c>
      <c r="I227" s="7"/>
      <c r="J227" s="7" t="s">
        <v>79</v>
      </c>
      <c r="K227" s="7"/>
      <c r="L227" s="7"/>
      <c r="M227" s="7">
        <v>177.35</v>
      </c>
      <c r="N227" s="7"/>
    </row>
    <row r="228" spans="1:14" ht="15.75">
      <c r="A228" s="10"/>
      <c r="B228" s="10"/>
      <c r="C228" s="16" t="s">
        <v>61</v>
      </c>
      <c r="D228" s="16"/>
      <c r="E228" s="16"/>
      <c r="F228" s="16">
        <f>+F11+F13+F15+F22+F30+F32+F38+F140+F145+F161+F167+F175+F192+F207+F209+F212+F220+F226</f>
        <v>109310.4</v>
      </c>
      <c r="G228" s="16"/>
      <c r="H228" s="11">
        <v>41041</v>
      </c>
      <c r="I228" s="7"/>
      <c r="J228" s="7" t="s">
        <v>79</v>
      </c>
      <c r="K228" s="7"/>
      <c r="L228" s="7"/>
      <c r="M228" s="7">
        <v>3</v>
      </c>
      <c r="N228" s="7"/>
    </row>
    <row r="229" spans="1:14" ht="15.75">
      <c r="A229" s="10"/>
      <c r="B229" s="10"/>
      <c r="C229" s="16" t="s">
        <v>62</v>
      </c>
      <c r="D229" s="16"/>
      <c r="E229" s="16"/>
      <c r="F229" s="16">
        <f>+F11+F13+F15+F24+F30+F32+F38+F140+F145+F161+F167+F177+F192+F207+F209+F212+F222+F226</f>
        <v>143336.95</v>
      </c>
      <c r="G229" s="16"/>
      <c r="H229" s="11">
        <v>41061</v>
      </c>
      <c r="I229" s="7"/>
      <c r="J229" s="7" t="s">
        <v>79</v>
      </c>
      <c r="K229" s="7"/>
      <c r="L229" s="7"/>
      <c r="M229" s="7">
        <v>177.35</v>
      </c>
      <c r="N229" s="7"/>
    </row>
    <row r="230" spans="1:14" ht="12.75">
      <c r="A230" s="10"/>
      <c r="B230" s="10"/>
      <c r="H230" s="11">
        <v>41073</v>
      </c>
      <c r="I230" s="7"/>
      <c r="J230" s="7" t="s">
        <v>79</v>
      </c>
      <c r="K230" s="7"/>
      <c r="L230" s="7"/>
      <c r="M230" s="7">
        <v>3</v>
      </c>
      <c r="N230" s="7"/>
    </row>
    <row r="231" spans="1:14" ht="15.75">
      <c r="A231" s="16" t="s">
        <v>63</v>
      </c>
      <c r="B231" s="16"/>
      <c r="C231" s="16"/>
      <c r="D231" s="16"/>
      <c r="E231" s="1">
        <f>74*193*12</f>
        <v>171384</v>
      </c>
      <c r="H231" s="11">
        <v>41078</v>
      </c>
      <c r="I231" s="7"/>
      <c r="J231" s="7" t="s">
        <v>79</v>
      </c>
      <c r="K231" s="7"/>
      <c r="L231" s="7"/>
      <c r="M231" s="3">
        <v>25</v>
      </c>
      <c r="N231" s="3"/>
    </row>
    <row r="232" spans="1:14" ht="12.75">
      <c r="A232" s="10"/>
      <c r="B232" s="10"/>
      <c r="H232" s="11">
        <v>41093</v>
      </c>
      <c r="I232" s="7"/>
      <c r="J232" s="7" t="s">
        <v>79</v>
      </c>
      <c r="K232" s="7"/>
      <c r="L232" s="7"/>
      <c r="M232" s="3">
        <v>177.35</v>
      </c>
      <c r="N232" s="3"/>
    </row>
    <row r="233" spans="1:14" ht="12.75">
      <c r="A233" s="10"/>
      <c r="B233" s="10"/>
      <c r="H233" s="11">
        <v>41104</v>
      </c>
      <c r="I233" s="7"/>
      <c r="J233" s="7" t="s">
        <v>79</v>
      </c>
      <c r="K233" s="7"/>
      <c r="L233" s="7"/>
      <c r="M233" s="3">
        <v>3</v>
      </c>
      <c r="N233" s="3"/>
    </row>
    <row r="234" spans="1:14" ht="12.75">
      <c r="A234" s="10"/>
      <c r="B234" s="10"/>
      <c r="H234" s="11">
        <v>41106</v>
      </c>
      <c r="I234" s="7"/>
      <c r="J234" s="7" t="s">
        <v>79</v>
      </c>
      <c r="K234" s="7"/>
      <c r="L234" s="7"/>
      <c r="M234" s="3">
        <v>2.16</v>
      </c>
      <c r="N234" s="3"/>
    </row>
    <row r="235" spans="1:14" ht="12.75">
      <c r="A235" s="10"/>
      <c r="B235" s="10"/>
      <c r="H235" s="11">
        <v>41122</v>
      </c>
      <c r="I235" s="7"/>
      <c r="J235" s="7" t="s">
        <v>79</v>
      </c>
      <c r="K235" s="7"/>
      <c r="L235" s="7"/>
      <c r="M235" s="3">
        <v>177.45</v>
      </c>
      <c r="N235" s="3"/>
    </row>
    <row r="236" spans="1:14" ht="12.75">
      <c r="A236" s="10"/>
      <c r="B236" s="10"/>
      <c r="H236" s="11">
        <v>41135</v>
      </c>
      <c r="I236" s="7"/>
      <c r="J236" s="7" t="s">
        <v>79</v>
      </c>
      <c r="K236" s="7"/>
      <c r="L236" s="7"/>
      <c r="M236" s="3">
        <v>3</v>
      </c>
      <c r="N236" s="3"/>
    </row>
    <row r="237" spans="1:14" ht="12.75">
      <c r="A237" s="10"/>
      <c r="B237" s="10"/>
      <c r="H237" s="11">
        <v>41155</v>
      </c>
      <c r="I237" s="7"/>
      <c r="J237" s="7" t="s">
        <v>79</v>
      </c>
      <c r="K237" s="7"/>
      <c r="L237" s="7"/>
      <c r="M237" s="3">
        <v>181.96</v>
      </c>
      <c r="N237" s="3"/>
    </row>
    <row r="238" spans="1:14" ht="12.75">
      <c r="A238" s="10"/>
      <c r="B238" s="10"/>
      <c r="H238" s="11">
        <v>41185</v>
      </c>
      <c r="I238" s="11"/>
      <c r="J238" s="7" t="s">
        <v>79</v>
      </c>
      <c r="K238" s="7"/>
      <c r="L238" s="7"/>
      <c r="M238" s="3">
        <v>181.96</v>
      </c>
      <c r="N238" s="3"/>
    </row>
    <row r="239" spans="1:14" ht="12.75">
      <c r="A239" s="10"/>
      <c r="B239" s="10"/>
      <c r="H239" s="7"/>
      <c r="I239" s="7"/>
      <c r="J239" s="8" t="s">
        <v>80</v>
      </c>
      <c r="K239" s="8"/>
      <c r="L239" s="8"/>
      <c r="M239" s="8">
        <f>SUM(M219:N238)</f>
        <v>1833.98</v>
      </c>
      <c r="N239" s="8"/>
    </row>
    <row r="240" spans="1:14" ht="12.75">
      <c r="A240" s="10"/>
      <c r="B240" s="10"/>
      <c r="H240" s="7"/>
      <c r="I240" s="7"/>
      <c r="J240" s="7" t="s">
        <v>45</v>
      </c>
      <c r="K240" s="7"/>
      <c r="L240" s="7"/>
      <c r="M240" s="7">
        <v>424.8</v>
      </c>
      <c r="N240" s="7"/>
    </row>
    <row r="241" spans="1:14" ht="12.75">
      <c r="A241" s="10"/>
      <c r="B241" s="10"/>
      <c r="H241" s="7"/>
      <c r="I241" s="7"/>
      <c r="J241" s="8" t="s">
        <v>81</v>
      </c>
      <c r="K241" s="8"/>
      <c r="L241" s="8"/>
      <c r="M241" s="8">
        <v>424.8</v>
      </c>
      <c r="N241" s="8"/>
    </row>
    <row r="242" spans="1:14" ht="12.75">
      <c r="A242" s="10"/>
      <c r="B242" s="10"/>
      <c r="H242" s="11">
        <v>40974</v>
      </c>
      <c r="I242" s="7"/>
      <c r="J242" s="7" t="s">
        <v>47</v>
      </c>
      <c r="K242" s="7"/>
      <c r="L242" s="7"/>
      <c r="M242" s="7">
        <v>721.12</v>
      </c>
      <c r="N242" s="7"/>
    </row>
    <row r="243" spans="1:14" ht="12.75">
      <c r="A243" s="10"/>
      <c r="B243" s="10"/>
      <c r="H243" s="11">
        <v>40974</v>
      </c>
      <c r="I243" s="7"/>
      <c r="J243" s="7" t="s">
        <v>47</v>
      </c>
      <c r="K243" s="7"/>
      <c r="L243" s="7"/>
      <c r="M243" s="7">
        <v>721.53</v>
      </c>
      <c r="N243" s="7"/>
    </row>
    <row r="244" spans="1:14" ht="12.75">
      <c r="A244" s="10"/>
      <c r="B244" s="10"/>
      <c r="H244" s="7"/>
      <c r="I244" s="7"/>
      <c r="J244" s="8" t="s">
        <v>82</v>
      </c>
      <c r="K244" s="8"/>
      <c r="L244" s="8"/>
      <c r="M244" s="8">
        <f>SUM(M242:N243)</f>
        <v>1442.65</v>
      </c>
      <c r="N244" s="8"/>
    </row>
    <row r="245" spans="1:14" ht="12.75">
      <c r="A245" s="10"/>
      <c r="B245" s="10"/>
      <c r="H245" s="11">
        <v>40942</v>
      </c>
      <c r="I245" s="7"/>
      <c r="J245" s="7" t="s">
        <v>83</v>
      </c>
      <c r="K245" s="7"/>
      <c r="L245" s="7"/>
      <c r="M245" s="7">
        <v>4323.91</v>
      </c>
      <c r="N245" s="7"/>
    </row>
    <row r="246" spans="1:14" ht="12.75">
      <c r="A246" s="10"/>
      <c r="B246" s="10"/>
      <c r="H246" s="11">
        <v>40974</v>
      </c>
      <c r="I246" s="7"/>
      <c r="J246" s="7" t="s">
        <v>83</v>
      </c>
      <c r="K246" s="7"/>
      <c r="L246" s="7"/>
      <c r="M246" s="7">
        <v>4323.91</v>
      </c>
      <c r="N246" s="7"/>
    </row>
    <row r="247" spans="1:14" ht="12.75">
      <c r="A247" s="10"/>
      <c r="B247" s="10"/>
      <c r="H247" s="11">
        <v>41003</v>
      </c>
      <c r="I247" s="7"/>
      <c r="J247" s="7" t="s">
        <v>83</v>
      </c>
      <c r="K247" s="7"/>
      <c r="L247" s="7"/>
      <c r="M247" s="7">
        <v>4323.91</v>
      </c>
      <c r="N247" s="7"/>
    </row>
    <row r="248" spans="1:14" ht="12.75">
      <c r="A248" s="10"/>
      <c r="B248" s="10"/>
      <c r="H248" s="11">
        <v>41129</v>
      </c>
      <c r="I248" s="7"/>
      <c r="J248" s="7" t="s">
        <v>83</v>
      </c>
      <c r="K248" s="7"/>
      <c r="L248" s="7"/>
      <c r="M248" s="7">
        <v>4323.91</v>
      </c>
      <c r="N248" s="7"/>
    </row>
    <row r="249" spans="1:14" ht="12.75">
      <c r="A249" s="10"/>
      <c r="B249" s="10"/>
      <c r="H249" s="7"/>
      <c r="I249" s="7"/>
      <c r="J249" s="8" t="s">
        <v>84</v>
      </c>
      <c r="K249" s="8"/>
      <c r="L249" s="8"/>
      <c r="M249" s="8">
        <f>SUM(M245:N248)</f>
        <v>17295.64</v>
      </c>
      <c r="N249" s="8"/>
    </row>
    <row r="250" spans="1:14" ht="12.75">
      <c r="A250" s="10"/>
      <c r="B250" s="10"/>
      <c r="H250" s="11">
        <v>40967</v>
      </c>
      <c r="I250" s="7"/>
      <c r="J250" s="7" t="s">
        <v>85</v>
      </c>
      <c r="K250" s="7"/>
      <c r="L250" s="7"/>
      <c r="M250" s="7">
        <v>342.2</v>
      </c>
      <c r="N250" s="7"/>
    </row>
    <row r="251" spans="1:14" ht="12.75">
      <c r="A251" s="10"/>
      <c r="B251" s="10"/>
      <c r="H251" s="11">
        <v>41152</v>
      </c>
      <c r="I251" s="7"/>
      <c r="J251" s="7" t="str">
        <f>+J250</f>
        <v>GASTOS DESIGFECCION</v>
      </c>
      <c r="K251" s="7"/>
      <c r="L251" s="7"/>
      <c r="M251" s="7">
        <v>342.2</v>
      </c>
      <c r="N251" s="7"/>
    </row>
    <row r="252" spans="1:14" ht="12.75">
      <c r="A252" s="10"/>
      <c r="B252" s="10"/>
      <c r="H252" s="11">
        <v>41180</v>
      </c>
      <c r="I252" s="7"/>
      <c r="J252" s="7" t="str">
        <f>+J251</f>
        <v>GASTOS DESIGFECCION</v>
      </c>
      <c r="K252" s="7"/>
      <c r="L252" s="7"/>
      <c r="M252" s="7">
        <v>350.9</v>
      </c>
      <c r="N252" s="7"/>
    </row>
    <row r="253" spans="1:14" ht="12.75">
      <c r="A253" s="10"/>
      <c r="B253" s="10"/>
      <c r="H253" s="7"/>
      <c r="I253" s="7"/>
      <c r="J253" s="8" t="s">
        <v>86</v>
      </c>
      <c r="K253" s="8"/>
      <c r="L253" s="8"/>
      <c r="M253" s="8">
        <f>SUM(M250:N252)</f>
        <v>1035.3</v>
      </c>
      <c r="N253" s="8"/>
    </row>
    <row r="254" spans="1:14" ht="12.75">
      <c r="A254" s="10"/>
      <c r="B254" s="10"/>
      <c r="H254" s="11">
        <v>41123</v>
      </c>
      <c r="I254" s="7"/>
      <c r="J254" s="7" t="s">
        <v>87</v>
      </c>
      <c r="K254" s="7"/>
      <c r="L254" s="7"/>
      <c r="M254" s="7">
        <v>1</v>
      </c>
      <c r="N254" s="7"/>
    </row>
    <row r="255" spans="1:14" ht="12.75">
      <c r="A255" s="10"/>
      <c r="B255" s="10"/>
      <c r="H255" s="11">
        <v>41185</v>
      </c>
      <c r="I255" s="7"/>
      <c r="J255" s="7" t="str">
        <f>+J254</f>
        <v>GASTO VARIOS</v>
      </c>
      <c r="K255" s="7"/>
      <c r="L255" s="7"/>
      <c r="M255" s="7">
        <v>1</v>
      </c>
      <c r="N255" s="7"/>
    </row>
    <row r="256" spans="1:14" ht="12.75">
      <c r="A256" s="10"/>
      <c r="B256" s="10"/>
      <c r="H256" s="11">
        <v>41185</v>
      </c>
      <c r="I256" s="7"/>
      <c r="J256" s="7" t="str">
        <f>+J255</f>
        <v>GASTO VARIOS</v>
      </c>
      <c r="K256" s="7"/>
      <c r="L256" s="7"/>
      <c r="M256" s="7">
        <v>1</v>
      </c>
      <c r="N256" s="7"/>
    </row>
    <row r="257" spans="1:14" ht="12.75">
      <c r="A257" s="10"/>
      <c r="B257" s="10"/>
      <c r="H257" s="11">
        <v>41123</v>
      </c>
      <c r="I257" s="7"/>
      <c r="J257" s="7" t="str">
        <f>+J256</f>
        <v>GASTO VARIOS</v>
      </c>
      <c r="K257" s="7"/>
      <c r="L257" s="7"/>
      <c r="M257" s="7">
        <v>10</v>
      </c>
      <c r="N257" s="7"/>
    </row>
    <row r="258" spans="1:14" ht="12.75">
      <c r="A258" s="10"/>
      <c r="B258" s="10"/>
      <c r="H258" s="11">
        <v>41185</v>
      </c>
      <c r="I258" s="7"/>
      <c r="J258" s="7" t="str">
        <f>+J257</f>
        <v>GASTO VARIOS</v>
      </c>
      <c r="K258" s="7"/>
      <c r="L258" s="7"/>
      <c r="M258" s="7">
        <v>3.6</v>
      </c>
      <c r="N258" s="7"/>
    </row>
    <row r="259" spans="1:14" ht="12.75">
      <c r="A259" s="10"/>
      <c r="B259" s="10"/>
      <c r="H259" s="7"/>
      <c r="I259" s="7"/>
      <c r="J259" s="8" t="s">
        <v>88</v>
      </c>
      <c r="K259" s="8"/>
      <c r="L259" s="8"/>
      <c r="M259" s="8">
        <f>SUM(M254:N258)</f>
        <v>16.6</v>
      </c>
      <c r="N259" s="8"/>
    </row>
    <row r="260" spans="1:14" ht="12.75">
      <c r="A260" s="10"/>
      <c r="B260" s="10"/>
      <c r="H260" s="10"/>
      <c r="I260" s="10"/>
      <c r="J260" s="10"/>
      <c r="K260" s="10"/>
      <c r="L260" s="10"/>
      <c r="M260" s="10"/>
      <c r="N260" s="10"/>
    </row>
    <row r="261" spans="1:14" ht="12.75">
      <c r="A261" s="10"/>
      <c r="B261" s="10"/>
      <c r="M261" s="10"/>
      <c r="N261" s="10"/>
    </row>
    <row r="262" spans="1:14" ht="15.75">
      <c r="A262" s="10"/>
      <c r="B262" s="10"/>
      <c r="J262" s="16" t="s">
        <v>89</v>
      </c>
      <c r="K262" s="16"/>
      <c r="L262" s="16"/>
      <c r="M262" s="16">
        <f>+M17+M19+M21+M32+M39+M41+M175+M183+M188+M190+M192+M197+M218+M239+M241+M244+M249+M253+M259</f>
        <v>107666.25000000001</v>
      </c>
      <c r="N262" s="16"/>
    </row>
    <row r="263" spans="1:14" ht="15.75">
      <c r="A263" s="10"/>
      <c r="B263" s="10"/>
      <c r="J263" s="16" t="s">
        <v>90</v>
      </c>
      <c r="K263" s="16"/>
      <c r="L263" s="16"/>
      <c r="M263" s="16">
        <f>+M17+M19+M21+M34+M39+M41+M175+M183+M188+M190+M192+M197+M218+M239+M241+M244+M249+M253+M259</f>
        <v>108914.19000000002</v>
      </c>
      <c r="N263" s="16"/>
    </row>
    <row r="264" spans="1:14" ht="12.75">
      <c r="A264" s="10"/>
      <c r="B264" s="10"/>
      <c r="M264" s="10"/>
      <c r="N264" s="10"/>
    </row>
    <row r="265" spans="1:14" ht="15.75">
      <c r="A265" s="10"/>
      <c r="B265" s="10"/>
      <c r="H265" s="16" t="s">
        <v>91</v>
      </c>
      <c r="I265" s="16"/>
      <c r="J265" s="16"/>
      <c r="K265" s="16"/>
      <c r="L265" s="1">
        <f>74*193*12</f>
        <v>171384</v>
      </c>
      <c r="M265" s="10"/>
      <c r="N265" s="10"/>
    </row>
    <row r="266" spans="1:2" ht="12.75">
      <c r="A266" s="10"/>
      <c r="B266" s="10"/>
    </row>
    <row r="267" spans="1:12" ht="15.75">
      <c r="A267" s="10"/>
      <c r="B267" s="10"/>
      <c r="H267" s="16" t="s">
        <v>92</v>
      </c>
      <c r="I267" s="16"/>
      <c r="J267" s="16"/>
      <c r="K267" s="16"/>
      <c r="L267" s="1">
        <f>74*193*10</f>
        <v>142820</v>
      </c>
    </row>
    <row r="268" spans="1:2" ht="12.75">
      <c r="A268" s="10"/>
      <c r="B268" s="10"/>
    </row>
    <row r="269" spans="1:2" ht="12.75">
      <c r="A269" s="10"/>
      <c r="B269" s="10"/>
    </row>
    <row r="270" spans="1:2" ht="12.75">
      <c r="A270" s="10"/>
      <c r="B270" s="10"/>
    </row>
    <row r="271" spans="1:2" ht="12.75">
      <c r="A271" s="10"/>
      <c r="B271" s="10"/>
    </row>
    <row r="272" spans="1:2" ht="12.75">
      <c r="A272" s="10"/>
      <c r="B272" s="10"/>
    </row>
    <row r="273" spans="1:2" ht="12.75">
      <c r="A273" s="10"/>
      <c r="B273" s="10"/>
    </row>
    <row r="274" spans="1:2" ht="12.75">
      <c r="A274" s="10"/>
      <c r="B274" s="10"/>
    </row>
    <row r="275" spans="1:2" ht="12.75">
      <c r="A275" s="10"/>
      <c r="B275" s="10"/>
    </row>
    <row r="276" spans="1:2" ht="12.75">
      <c r="A276" s="10"/>
      <c r="B276" s="10"/>
    </row>
    <row r="277" spans="1:2" ht="12.75">
      <c r="A277" s="10"/>
      <c r="B277" s="10"/>
    </row>
    <row r="278" spans="1:2" ht="12.75">
      <c r="A278" s="10"/>
      <c r="B278" s="10"/>
    </row>
    <row r="279" spans="1:2" ht="12.75">
      <c r="A279" s="10"/>
      <c r="B279" s="10"/>
    </row>
    <row r="280" spans="1:2" ht="12.75">
      <c r="A280" s="10"/>
      <c r="B280" s="10"/>
    </row>
    <row r="281" spans="1:2" ht="12.75">
      <c r="A281" s="10"/>
      <c r="B281" s="10"/>
    </row>
    <row r="282" spans="1:2" ht="12.75">
      <c r="A282" s="10"/>
      <c r="B282" s="10"/>
    </row>
    <row r="283" spans="1:2" ht="12.75">
      <c r="A283" s="10"/>
      <c r="B283" s="10"/>
    </row>
    <row r="284" spans="1:2" ht="12.75">
      <c r="A284" s="10"/>
      <c r="B284" s="10"/>
    </row>
    <row r="285" spans="1:2" ht="12.75">
      <c r="A285" s="10"/>
      <c r="B285" s="10"/>
    </row>
    <row r="286" spans="1:2" ht="12.75">
      <c r="A286" s="10"/>
      <c r="B286" s="10"/>
    </row>
  </sheetData>
  <mergeCells count="1499">
    <mergeCell ref="H267:K267"/>
    <mergeCell ref="J260:L260"/>
    <mergeCell ref="J262:L262"/>
    <mergeCell ref="J263:L263"/>
    <mergeCell ref="H265:K265"/>
    <mergeCell ref="H260:I26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H256:I256"/>
    <mergeCell ref="H257:I257"/>
    <mergeCell ref="H258:I258"/>
    <mergeCell ref="H259:I259"/>
    <mergeCell ref="H252:I252"/>
    <mergeCell ref="H253:I253"/>
    <mergeCell ref="H254:I254"/>
    <mergeCell ref="H255:I255"/>
    <mergeCell ref="H248:I248"/>
    <mergeCell ref="H249:I249"/>
    <mergeCell ref="H250:I250"/>
    <mergeCell ref="H251:I251"/>
    <mergeCell ref="M264:N264"/>
    <mergeCell ref="M265:N265"/>
    <mergeCell ref="H240:I240"/>
    <mergeCell ref="H241:I241"/>
    <mergeCell ref="H242:I242"/>
    <mergeCell ref="H243:I243"/>
    <mergeCell ref="H244:I244"/>
    <mergeCell ref="H245:I245"/>
    <mergeCell ref="H246:I246"/>
    <mergeCell ref="H247:I247"/>
    <mergeCell ref="M260:N260"/>
    <mergeCell ref="M261:N261"/>
    <mergeCell ref="M262:N262"/>
    <mergeCell ref="M263:N263"/>
    <mergeCell ref="M256:N256"/>
    <mergeCell ref="M257:N257"/>
    <mergeCell ref="M258:N258"/>
    <mergeCell ref="M259:N259"/>
    <mergeCell ref="M252:N252"/>
    <mergeCell ref="M253:N253"/>
    <mergeCell ref="M254:N254"/>
    <mergeCell ref="M255:N255"/>
    <mergeCell ref="M248:N248"/>
    <mergeCell ref="M249:N249"/>
    <mergeCell ref="M250:N250"/>
    <mergeCell ref="M251:N251"/>
    <mergeCell ref="M244:N244"/>
    <mergeCell ref="M245:N245"/>
    <mergeCell ref="M246:N246"/>
    <mergeCell ref="M247:N247"/>
    <mergeCell ref="M240:N240"/>
    <mergeCell ref="M241:N241"/>
    <mergeCell ref="M242:N242"/>
    <mergeCell ref="M243:N243"/>
    <mergeCell ref="M229:N229"/>
    <mergeCell ref="M230:N230"/>
    <mergeCell ref="H238:I238"/>
    <mergeCell ref="H239:I239"/>
    <mergeCell ref="M239:N239"/>
    <mergeCell ref="J239:L239"/>
    <mergeCell ref="J231:L231"/>
    <mergeCell ref="J232:L232"/>
    <mergeCell ref="J233:L233"/>
    <mergeCell ref="J234:L234"/>
    <mergeCell ref="M225:N225"/>
    <mergeCell ref="M226:N226"/>
    <mergeCell ref="M227:N227"/>
    <mergeCell ref="M228:N228"/>
    <mergeCell ref="M221:N221"/>
    <mergeCell ref="M222:N222"/>
    <mergeCell ref="M223:N223"/>
    <mergeCell ref="M224:N224"/>
    <mergeCell ref="M217:N217"/>
    <mergeCell ref="M218:N218"/>
    <mergeCell ref="M219:N219"/>
    <mergeCell ref="M220:N220"/>
    <mergeCell ref="M213:N213"/>
    <mergeCell ref="M214:N214"/>
    <mergeCell ref="M215:N215"/>
    <mergeCell ref="M216:N216"/>
    <mergeCell ref="M209:N209"/>
    <mergeCell ref="M210:N210"/>
    <mergeCell ref="M211:N211"/>
    <mergeCell ref="M212:N212"/>
    <mergeCell ref="M205:N205"/>
    <mergeCell ref="M206:N206"/>
    <mergeCell ref="M207:N207"/>
    <mergeCell ref="M208:N208"/>
    <mergeCell ref="M201:N201"/>
    <mergeCell ref="M202:N202"/>
    <mergeCell ref="M203:N203"/>
    <mergeCell ref="M204:N204"/>
    <mergeCell ref="M197:N197"/>
    <mergeCell ref="M198:N198"/>
    <mergeCell ref="M199:N199"/>
    <mergeCell ref="M200:N200"/>
    <mergeCell ref="M193:N193"/>
    <mergeCell ref="M194:N194"/>
    <mergeCell ref="M195:N195"/>
    <mergeCell ref="M196:N196"/>
    <mergeCell ref="M189:N189"/>
    <mergeCell ref="M190:N190"/>
    <mergeCell ref="M191:N191"/>
    <mergeCell ref="M192:N192"/>
    <mergeCell ref="M185:N185"/>
    <mergeCell ref="M186:N186"/>
    <mergeCell ref="M187:N187"/>
    <mergeCell ref="M188:N188"/>
    <mergeCell ref="M181:N181"/>
    <mergeCell ref="M182:N182"/>
    <mergeCell ref="M183:N183"/>
    <mergeCell ref="M184:N184"/>
    <mergeCell ref="M177:N177"/>
    <mergeCell ref="M178:N178"/>
    <mergeCell ref="M179:N179"/>
    <mergeCell ref="M180:N180"/>
    <mergeCell ref="M173:N173"/>
    <mergeCell ref="M174:N174"/>
    <mergeCell ref="M175:N175"/>
    <mergeCell ref="M176:N176"/>
    <mergeCell ref="M169:N169"/>
    <mergeCell ref="M170:N170"/>
    <mergeCell ref="M171:N171"/>
    <mergeCell ref="M172:N172"/>
    <mergeCell ref="M165:N165"/>
    <mergeCell ref="M166:N166"/>
    <mergeCell ref="M167:N167"/>
    <mergeCell ref="M168:N168"/>
    <mergeCell ref="M161:N161"/>
    <mergeCell ref="M162:N162"/>
    <mergeCell ref="M163:N163"/>
    <mergeCell ref="M164:N164"/>
    <mergeCell ref="M157:N157"/>
    <mergeCell ref="M158:N158"/>
    <mergeCell ref="M159:N159"/>
    <mergeCell ref="M160:N160"/>
    <mergeCell ref="M153:N153"/>
    <mergeCell ref="M154:N154"/>
    <mergeCell ref="M155:N155"/>
    <mergeCell ref="M156:N156"/>
    <mergeCell ref="M149:N149"/>
    <mergeCell ref="M150:N150"/>
    <mergeCell ref="M151:N151"/>
    <mergeCell ref="M152:N152"/>
    <mergeCell ref="M145:N145"/>
    <mergeCell ref="M146:N146"/>
    <mergeCell ref="M147:N147"/>
    <mergeCell ref="M148:N148"/>
    <mergeCell ref="M141:N141"/>
    <mergeCell ref="M142:N142"/>
    <mergeCell ref="M143:N143"/>
    <mergeCell ref="M144:N144"/>
    <mergeCell ref="M137:N137"/>
    <mergeCell ref="M138:N138"/>
    <mergeCell ref="M139:N139"/>
    <mergeCell ref="M140:N140"/>
    <mergeCell ref="M133:N133"/>
    <mergeCell ref="M134:N134"/>
    <mergeCell ref="M135:N135"/>
    <mergeCell ref="M136:N136"/>
    <mergeCell ref="M129:N129"/>
    <mergeCell ref="M130:N130"/>
    <mergeCell ref="M131:N131"/>
    <mergeCell ref="M132:N132"/>
    <mergeCell ref="M125:N125"/>
    <mergeCell ref="M126:N126"/>
    <mergeCell ref="M127:N127"/>
    <mergeCell ref="M128:N128"/>
    <mergeCell ref="M121:N121"/>
    <mergeCell ref="M122:N122"/>
    <mergeCell ref="M123:N123"/>
    <mergeCell ref="M124:N124"/>
    <mergeCell ref="M117:N117"/>
    <mergeCell ref="M118:N118"/>
    <mergeCell ref="M119:N119"/>
    <mergeCell ref="M120:N120"/>
    <mergeCell ref="M113:N113"/>
    <mergeCell ref="M114:N114"/>
    <mergeCell ref="M115:N115"/>
    <mergeCell ref="M116:N116"/>
    <mergeCell ref="M109:N109"/>
    <mergeCell ref="M110:N110"/>
    <mergeCell ref="M111:N111"/>
    <mergeCell ref="M112:N112"/>
    <mergeCell ref="M105:N105"/>
    <mergeCell ref="M106:N106"/>
    <mergeCell ref="M107:N107"/>
    <mergeCell ref="M108:N108"/>
    <mergeCell ref="M101:N101"/>
    <mergeCell ref="M102:N102"/>
    <mergeCell ref="M103:N103"/>
    <mergeCell ref="M104:N104"/>
    <mergeCell ref="M97:N97"/>
    <mergeCell ref="M98:N98"/>
    <mergeCell ref="M99:N99"/>
    <mergeCell ref="M100:N100"/>
    <mergeCell ref="J247:L247"/>
    <mergeCell ref="J248:L248"/>
    <mergeCell ref="J249:L249"/>
    <mergeCell ref="J250:L250"/>
    <mergeCell ref="J243:L243"/>
    <mergeCell ref="J244:L244"/>
    <mergeCell ref="J245:L245"/>
    <mergeCell ref="J246:L246"/>
    <mergeCell ref="J240:L240"/>
    <mergeCell ref="J241:L241"/>
    <mergeCell ref="J242:L242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23:L223"/>
    <mergeCell ref="J224:L224"/>
    <mergeCell ref="J225:L225"/>
    <mergeCell ref="J226:L226"/>
    <mergeCell ref="J219:L219"/>
    <mergeCell ref="J220:L220"/>
    <mergeCell ref="J221:L221"/>
    <mergeCell ref="J222:L222"/>
    <mergeCell ref="J215:L215"/>
    <mergeCell ref="J216:L216"/>
    <mergeCell ref="J217:L217"/>
    <mergeCell ref="J218:L218"/>
    <mergeCell ref="J211:L211"/>
    <mergeCell ref="J212:L212"/>
    <mergeCell ref="J213:L213"/>
    <mergeCell ref="J214:L214"/>
    <mergeCell ref="J207:L207"/>
    <mergeCell ref="J208:L208"/>
    <mergeCell ref="J209:L209"/>
    <mergeCell ref="J210:L210"/>
    <mergeCell ref="J203:L203"/>
    <mergeCell ref="J204:L204"/>
    <mergeCell ref="J205:L205"/>
    <mergeCell ref="J206:L206"/>
    <mergeCell ref="J199:L199"/>
    <mergeCell ref="J200:L200"/>
    <mergeCell ref="J201:L201"/>
    <mergeCell ref="J202:L202"/>
    <mergeCell ref="J195:L195"/>
    <mergeCell ref="J196:L196"/>
    <mergeCell ref="J197:L197"/>
    <mergeCell ref="J198:L198"/>
    <mergeCell ref="J191:L191"/>
    <mergeCell ref="J192:L192"/>
    <mergeCell ref="J193:L193"/>
    <mergeCell ref="J194:L194"/>
    <mergeCell ref="J187:L187"/>
    <mergeCell ref="J188:L188"/>
    <mergeCell ref="J189:L189"/>
    <mergeCell ref="J190:L190"/>
    <mergeCell ref="J183:L183"/>
    <mergeCell ref="J184:L184"/>
    <mergeCell ref="J185:L185"/>
    <mergeCell ref="J186:L186"/>
    <mergeCell ref="J179:L179"/>
    <mergeCell ref="J180:L180"/>
    <mergeCell ref="J181:L181"/>
    <mergeCell ref="J182:L182"/>
    <mergeCell ref="J175:L175"/>
    <mergeCell ref="J176:L176"/>
    <mergeCell ref="J177:L177"/>
    <mergeCell ref="J178:L178"/>
    <mergeCell ref="J171:L171"/>
    <mergeCell ref="J172:L172"/>
    <mergeCell ref="J173:L173"/>
    <mergeCell ref="J174:L174"/>
    <mergeCell ref="J167:L167"/>
    <mergeCell ref="J168:L168"/>
    <mergeCell ref="J169:L169"/>
    <mergeCell ref="J170:L170"/>
    <mergeCell ref="J163:L163"/>
    <mergeCell ref="J164:L164"/>
    <mergeCell ref="J165:L165"/>
    <mergeCell ref="J166:L166"/>
    <mergeCell ref="J159:L159"/>
    <mergeCell ref="J160:L160"/>
    <mergeCell ref="J161:L161"/>
    <mergeCell ref="J162:L162"/>
    <mergeCell ref="J155:L155"/>
    <mergeCell ref="J156:L156"/>
    <mergeCell ref="J157:L157"/>
    <mergeCell ref="J158:L158"/>
    <mergeCell ref="J151:L151"/>
    <mergeCell ref="J152:L152"/>
    <mergeCell ref="J153:L153"/>
    <mergeCell ref="J154:L154"/>
    <mergeCell ref="J147:L147"/>
    <mergeCell ref="J148:L148"/>
    <mergeCell ref="J149:L149"/>
    <mergeCell ref="J150:L150"/>
    <mergeCell ref="J143:L143"/>
    <mergeCell ref="J144:L144"/>
    <mergeCell ref="J145:L145"/>
    <mergeCell ref="J146:L146"/>
    <mergeCell ref="J139:L139"/>
    <mergeCell ref="J140:L140"/>
    <mergeCell ref="J141:L141"/>
    <mergeCell ref="J142:L142"/>
    <mergeCell ref="J135:L135"/>
    <mergeCell ref="J136:L136"/>
    <mergeCell ref="J137:L137"/>
    <mergeCell ref="J138:L138"/>
    <mergeCell ref="J131:L131"/>
    <mergeCell ref="J132:L132"/>
    <mergeCell ref="J133:L133"/>
    <mergeCell ref="J134:L134"/>
    <mergeCell ref="J127:L127"/>
    <mergeCell ref="J128:L128"/>
    <mergeCell ref="J129:L129"/>
    <mergeCell ref="J130:L130"/>
    <mergeCell ref="J123:L123"/>
    <mergeCell ref="J124:L124"/>
    <mergeCell ref="J125:L125"/>
    <mergeCell ref="J126:L126"/>
    <mergeCell ref="J119:L119"/>
    <mergeCell ref="J120:L120"/>
    <mergeCell ref="J121:L121"/>
    <mergeCell ref="J122:L122"/>
    <mergeCell ref="J115:L115"/>
    <mergeCell ref="J116:L116"/>
    <mergeCell ref="J117:L117"/>
    <mergeCell ref="J118:L118"/>
    <mergeCell ref="J111:L111"/>
    <mergeCell ref="J112:L112"/>
    <mergeCell ref="J113:L113"/>
    <mergeCell ref="J114:L114"/>
    <mergeCell ref="J107:L107"/>
    <mergeCell ref="J108:L108"/>
    <mergeCell ref="J109:L109"/>
    <mergeCell ref="J110:L110"/>
    <mergeCell ref="J103:L103"/>
    <mergeCell ref="J104:L104"/>
    <mergeCell ref="J105:L105"/>
    <mergeCell ref="J106:L106"/>
    <mergeCell ref="C228:E228"/>
    <mergeCell ref="C229:E229"/>
    <mergeCell ref="F228:G228"/>
    <mergeCell ref="F229:G229"/>
    <mergeCell ref="C224:E224"/>
    <mergeCell ref="C225:E225"/>
    <mergeCell ref="C226:E226"/>
    <mergeCell ref="C227:E227"/>
    <mergeCell ref="C220:E220"/>
    <mergeCell ref="C221:E221"/>
    <mergeCell ref="C222:E222"/>
    <mergeCell ref="C223:E223"/>
    <mergeCell ref="C216:E216"/>
    <mergeCell ref="C217:E217"/>
    <mergeCell ref="C218:E218"/>
    <mergeCell ref="C219:E219"/>
    <mergeCell ref="C212:E212"/>
    <mergeCell ref="C213:E213"/>
    <mergeCell ref="C214:E214"/>
    <mergeCell ref="C215:E215"/>
    <mergeCell ref="C208:E208"/>
    <mergeCell ref="C209:E209"/>
    <mergeCell ref="C210:E210"/>
    <mergeCell ref="C211:E211"/>
    <mergeCell ref="C204:E204"/>
    <mergeCell ref="C205:E205"/>
    <mergeCell ref="C206:E206"/>
    <mergeCell ref="C207:E207"/>
    <mergeCell ref="C200:E200"/>
    <mergeCell ref="C201:E201"/>
    <mergeCell ref="C202:E202"/>
    <mergeCell ref="C203:E203"/>
    <mergeCell ref="C196:E196"/>
    <mergeCell ref="C197:E197"/>
    <mergeCell ref="C198:E198"/>
    <mergeCell ref="C199:E199"/>
    <mergeCell ref="C192:E192"/>
    <mergeCell ref="C193:E193"/>
    <mergeCell ref="C194:E194"/>
    <mergeCell ref="C195:E195"/>
    <mergeCell ref="C188:E188"/>
    <mergeCell ref="C189:E189"/>
    <mergeCell ref="C190:E190"/>
    <mergeCell ref="C191:E191"/>
    <mergeCell ref="C184:E184"/>
    <mergeCell ref="C185:E185"/>
    <mergeCell ref="C186:E186"/>
    <mergeCell ref="C187:E187"/>
    <mergeCell ref="C180:E180"/>
    <mergeCell ref="C181:E181"/>
    <mergeCell ref="C182:E182"/>
    <mergeCell ref="C183:E183"/>
    <mergeCell ref="C176:E176"/>
    <mergeCell ref="C177:E177"/>
    <mergeCell ref="C178:E178"/>
    <mergeCell ref="C179:E179"/>
    <mergeCell ref="C172:E172"/>
    <mergeCell ref="C173:E173"/>
    <mergeCell ref="C174:E174"/>
    <mergeCell ref="C175:E175"/>
    <mergeCell ref="C168:E168"/>
    <mergeCell ref="C169:E169"/>
    <mergeCell ref="C170:E170"/>
    <mergeCell ref="C171:E171"/>
    <mergeCell ref="C164:E164"/>
    <mergeCell ref="C165:E165"/>
    <mergeCell ref="C166:E166"/>
    <mergeCell ref="C167:E167"/>
    <mergeCell ref="C160:E160"/>
    <mergeCell ref="C161:E161"/>
    <mergeCell ref="C162:E162"/>
    <mergeCell ref="C163:E163"/>
    <mergeCell ref="C156:E156"/>
    <mergeCell ref="C157:E157"/>
    <mergeCell ref="C158:E158"/>
    <mergeCell ref="C159:E159"/>
    <mergeCell ref="C152:E152"/>
    <mergeCell ref="C153:E153"/>
    <mergeCell ref="C154:E154"/>
    <mergeCell ref="C155:E155"/>
    <mergeCell ref="C148:E148"/>
    <mergeCell ref="C149:E149"/>
    <mergeCell ref="C150:E150"/>
    <mergeCell ref="C151:E151"/>
    <mergeCell ref="C144:E144"/>
    <mergeCell ref="C145:E145"/>
    <mergeCell ref="C146:E146"/>
    <mergeCell ref="C147:E147"/>
    <mergeCell ref="C140:E140"/>
    <mergeCell ref="C141:E141"/>
    <mergeCell ref="C142:E142"/>
    <mergeCell ref="C143:E143"/>
    <mergeCell ref="C136:E136"/>
    <mergeCell ref="C137:E137"/>
    <mergeCell ref="C138:E138"/>
    <mergeCell ref="C139:E139"/>
    <mergeCell ref="C132:E132"/>
    <mergeCell ref="C133:E133"/>
    <mergeCell ref="C134:E134"/>
    <mergeCell ref="C135:E135"/>
    <mergeCell ref="C128:E128"/>
    <mergeCell ref="C129:E129"/>
    <mergeCell ref="C130:E130"/>
    <mergeCell ref="C131:E131"/>
    <mergeCell ref="C124:E124"/>
    <mergeCell ref="C125:E125"/>
    <mergeCell ref="C126:E126"/>
    <mergeCell ref="C127:E127"/>
    <mergeCell ref="A285:B285"/>
    <mergeCell ref="A286:B286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A281:B281"/>
    <mergeCell ref="A282:B282"/>
    <mergeCell ref="A283:B283"/>
    <mergeCell ref="A284:B284"/>
    <mergeCell ref="A277:B277"/>
    <mergeCell ref="A278:B278"/>
    <mergeCell ref="A279:B279"/>
    <mergeCell ref="A280:B280"/>
    <mergeCell ref="A273:B273"/>
    <mergeCell ref="A274:B274"/>
    <mergeCell ref="A275:B275"/>
    <mergeCell ref="A276:B276"/>
    <mergeCell ref="A269:B269"/>
    <mergeCell ref="A270:B270"/>
    <mergeCell ref="A271:B271"/>
    <mergeCell ref="A272:B272"/>
    <mergeCell ref="A265:B265"/>
    <mergeCell ref="A266:B266"/>
    <mergeCell ref="A267:B267"/>
    <mergeCell ref="A268:B268"/>
    <mergeCell ref="A261:B261"/>
    <mergeCell ref="A262:B262"/>
    <mergeCell ref="A263:B263"/>
    <mergeCell ref="A264:B264"/>
    <mergeCell ref="A257:B257"/>
    <mergeCell ref="A258:B258"/>
    <mergeCell ref="A259:B259"/>
    <mergeCell ref="A260:B260"/>
    <mergeCell ref="A253:B253"/>
    <mergeCell ref="A254:B254"/>
    <mergeCell ref="A255:B255"/>
    <mergeCell ref="A256:B256"/>
    <mergeCell ref="A249:B249"/>
    <mergeCell ref="A250:B250"/>
    <mergeCell ref="A251:B251"/>
    <mergeCell ref="A252:B252"/>
    <mergeCell ref="A245:B245"/>
    <mergeCell ref="A246:B246"/>
    <mergeCell ref="A247:B247"/>
    <mergeCell ref="A248:B248"/>
    <mergeCell ref="A241:B241"/>
    <mergeCell ref="A242:B242"/>
    <mergeCell ref="A243:B243"/>
    <mergeCell ref="A244:B244"/>
    <mergeCell ref="A237:B237"/>
    <mergeCell ref="A238:B238"/>
    <mergeCell ref="A239:B239"/>
    <mergeCell ref="A240:B240"/>
    <mergeCell ref="A233:B233"/>
    <mergeCell ref="A234:B234"/>
    <mergeCell ref="A235:B235"/>
    <mergeCell ref="A236:B236"/>
    <mergeCell ref="A229:B229"/>
    <mergeCell ref="A230:B230"/>
    <mergeCell ref="A232:B232"/>
    <mergeCell ref="A231:D231"/>
    <mergeCell ref="A225:B225"/>
    <mergeCell ref="A226:B226"/>
    <mergeCell ref="A227:B227"/>
    <mergeCell ref="A228:B228"/>
    <mergeCell ref="A221:B221"/>
    <mergeCell ref="A222:B222"/>
    <mergeCell ref="A223:B223"/>
    <mergeCell ref="A224:B224"/>
    <mergeCell ref="A217:B217"/>
    <mergeCell ref="A218:B218"/>
    <mergeCell ref="A219:B219"/>
    <mergeCell ref="A220:B220"/>
    <mergeCell ref="A213:B213"/>
    <mergeCell ref="A214:B214"/>
    <mergeCell ref="A215:B215"/>
    <mergeCell ref="A216:B216"/>
    <mergeCell ref="A209:B209"/>
    <mergeCell ref="A210:B210"/>
    <mergeCell ref="A211:B211"/>
    <mergeCell ref="A212:B212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181:B181"/>
    <mergeCell ref="A182:B182"/>
    <mergeCell ref="A183:B183"/>
    <mergeCell ref="A184:B184"/>
    <mergeCell ref="A177:B177"/>
    <mergeCell ref="A178:B178"/>
    <mergeCell ref="A179:B179"/>
    <mergeCell ref="A180:B180"/>
    <mergeCell ref="A173:B173"/>
    <mergeCell ref="A174:B174"/>
    <mergeCell ref="A175:B175"/>
    <mergeCell ref="A176:B176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H234:I234"/>
    <mergeCell ref="H235:I235"/>
    <mergeCell ref="H236:I236"/>
    <mergeCell ref="H237:I237"/>
    <mergeCell ref="H230:I230"/>
    <mergeCell ref="H231:I231"/>
    <mergeCell ref="H232:I232"/>
    <mergeCell ref="H233:I233"/>
    <mergeCell ref="H226:I226"/>
    <mergeCell ref="H227:I227"/>
    <mergeCell ref="H228:I228"/>
    <mergeCell ref="H229:I229"/>
    <mergeCell ref="H222:I222"/>
    <mergeCell ref="H223:I223"/>
    <mergeCell ref="H224:I224"/>
    <mergeCell ref="H225:I225"/>
    <mergeCell ref="H218:I218"/>
    <mergeCell ref="H219:I219"/>
    <mergeCell ref="H220:I220"/>
    <mergeCell ref="H221:I221"/>
    <mergeCell ref="H214:I214"/>
    <mergeCell ref="H215:I215"/>
    <mergeCell ref="H216:I216"/>
    <mergeCell ref="H217:I217"/>
    <mergeCell ref="H210:I210"/>
    <mergeCell ref="H211:I211"/>
    <mergeCell ref="H212:I212"/>
    <mergeCell ref="H213:I213"/>
    <mergeCell ref="H206:I206"/>
    <mergeCell ref="H207:I207"/>
    <mergeCell ref="H208:I208"/>
    <mergeCell ref="H209:I209"/>
    <mergeCell ref="H202:I202"/>
    <mergeCell ref="H203:I203"/>
    <mergeCell ref="H204:I204"/>
    <mergeCell ref="H205:I205"/>
    <mergeCell ref="H198:I198"/>
    <mergeCell ref="H199:I199"/>
    <mergeCell ref="H200:I200"/>
    <mergeCell ref="H201:I201"/>
    <mergeCell ref="H194:I194"/>
    <mergeCell ref="H195:I195"/>
    <mergeCell ref="H196:I196"/>
    <mergeCell ref="H197:I197"/>
    <mergeCell ref="H190:I190"/>
    <mergeCell ref="H191:I191"/>
    <mergeCell ref="H192:I192"/>
    <mergeCell ref="H193:I193"/>
    <mergeCell ref="H186:I186"/>
    <mergeCell ref="H187:I187"/>
    <mergeCell ref="H188:I188"/>
    <mergeCell ref="H189:I189"/>
    <mergeCell ref="H182:I182"/>
    <mergeCell ref="H183:I183"/>
    <mergeCell ref="H184:I184"/>
    <mergeCell ref="H185:I185"/>
    <mergeCell ref="H178:I178"/>
    <mergeCell ref="H179:I179"/>
    <mergeCell ref="H180:I180"/>
    <mergeCell ref="H181:I181"/>
    <mergeCell ref="H174:I174"/>
    <mergeCell ref="H175:I175"/>
    <mergeCell ref="H176:I176"/>
    <mergeCell ref="H177:I177"/>
    <mergeCell ref="H170:I170"/>
    <mergeCell ref="H171:I171"/>
    <mergeCell ref="H172:I172"/>
    <mergeCell ref="H173:I173"/>
    <mergeCell ref="H166:I166"/>
    <mergeCell ref="H167:I167"/>
    <mergeCell ref="H168:I168"/>
    <mergeCell ref="H169:I169"/>
    <mergeCell ref="H162:I162"/>
    <mergeCell ref="H163:I163"/>
    <mergeCell ref="H164:I164"/>
    <mergeCell ref="H165:I165"/>
    <mergeCell ref="H158:I158"/>
    <mergeCell ref="H159:I159"/>
    <mergeCell ref="H160:I160"/>
    <mergeCell ref="H161:I161"/>
    <mergeCell ref="H154:I154"/>
    <mergeCell ref="H155:I155"/>
    <mergeCell ref="H156:I156"/>
    <mergeCell ref="H157:I157"/>
    <mergeCell ref="H150:I150"/>
    <mergeCell ref="H151:I151"/>
    <mergeCell ref="H152:I152"/>
    <mergeCell ref="H153:I153"/>
    <mergeCell ref="H146:I146"/>
    <mergeCell ref="H147:I147"/>
    <mergeCell ref="H148:I148"/>
    <mergeCell ref="H149:I149"/>
    <mergeCell ref="H142:I142"/>
    <mergeCell ref="H143:I143"/>
    <mergeCell ref="H144:I144"/>
    <mergeCell ref="H145:I145"/>
    <mergeCell ref="H138:I138"/>
    <mergeCell ref="H139:I139"/>
    <mergeCell ref="H140:I140"/>
    <mergeCell ref="H141:I141"/>
    <mergeCell ref="H134:I134"/>
    <mergeCell ref="H135:I135"/>
    <mergeCell ref="H136:I136"/>
    <mergeCell ref="H137:I137"/>
    <mergeCell ref="H130:I130"/>
    <mergeCell ref="H131:I131"/>
    <mergeCell ref="H132:I132"/>
    <mergeCell ref="H133:I133"/>
    <mergeCell ref="H126:I126"/>
    <mergeCell ref="H127:I127"/>
    <mergeCell ref="H128:I128"/>
    <mergeCell ref="H129:I129"/>
    <mergeCell ref="H122:I122"/>
    <mergeCell ref="H123:I123"/>
    <mergeCell ref="H124:I124"/>
    <mergeCell ref="H125:I125"/>
    <mergeCell ref="H118:I118"/>
    <mergeCell ref="H119:I119"/>
    <mergeCell ref="H120:I120"/>
    <mergeCell ref="H121:I121"/>
    <mergeCell ref="H114:I114"/>
    <mergeCell ref="H115:I115"/>
    <mergeCell ref="H116:I116"/>
    <mergeCell ref="H117:I117"/>
    <mergeCell ref="H110:I110"/>
    <mergeCell ref="H111:I111"/>
    <mergeCell ref="H112:I112"/>
    <mergeCell ref="H113:I113"/>
    <mergeCell ref="H106:I106"/>
    <mergeCell ref="H107:I107"/>
    <mergeCell ref="H108:I108"/>
    <mergeCell ref="H109:I109"/>
    <mergeCell ref="H102:I102"/>
    <mergeCell ref="H103:I103"/>
    <mergeCell ref="H104:I104"/>
    <mergeCell ref="H105:I105"/>
    <mergeCell ref="H98:I98"/>
    <mergeCell ref="H99:I99"/>
    <mergeCell ref="H100:I100"/>
    <mergeCell ref="H101:I101"/>
    <mergeCell ref="H94:I94"/>
    <mergeCell ref="H95:I95"/>
    <mergeCell ref="H96:I96"/>
    <mergeCell ref="H97:I97"/>
    <mergeCell ref="H90:I90"/>
    <mergeCell ref="H91:I91"/>
    <mergeCell ref="H92:I92"/>
    <mergeCell ref="H93:I93"/>
    <mergeCell ref="H86:I86"/>
    <mergeCell ref="H87:I87"/>
    <mergeCell ref="H88:I88"/>
    <mergeCell ref="H89:I89"/>
    <mergeCell ref="H82:I82"/>
    <mergeCell ref="H83:I83"/>
    <mergeCell ref="H84:I84"/>
    <mergeCell ref="H85:I85"/>
    <mergeCell ref="H78:I78"/>
    <mergeCell ref="H79:I79"/>
    <mergeCell ref="H80:I80"/>
    <mergeCell ref="H81:I81"/>
    <mergeCell ref="H74:I74"/>
    <mergeCell ref="H75:I75"/>
    <mergeCell ref="H76:I76"/>
    <mergeCell ref="H77:I77"/>
    <mergeCell ref="H70:I70"/>
    <mergeCell ref="H71:I71"/>
    <mergeCell ref="H72:I72"/>
    <mergeCell ref="H73:I73"/>
    <mergeCell ref="H66:I66"/>
    <mergeCell ref="H67:I67"/>
    <mergeCell ref="H68:I68"/>
    <mergeCell ref="H69:I69"/>
    <mergeCell ref="H62:I62"/>
    <mergeCell ref="H63:I63"/>
    <mergeCell ref="H64:I64"/>
    <mergeCell ref="H65:I65"/>
    <mergeCell ref="H58:I58"/>
    <mergeCell ref="H59:I59"/>
    <mergeCell ref="H60:I60"/>
    <mergeCell ref="H61:I61"/>
    <mergeCell ref="H54:I54"/>
    <mergeCell ref="H55:I55"/>
    <mergeCell ref="H56:I56"/>
    <mergeCell ref="H57:I57"/>
    <mergeCell ref="H50:I50"/>
    <mergeCell ref="H51:I51"/>
    <mergeCell ref="H52:I52"/>
    <mergeCell ref="H53:I53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M93:N93"/>
    <mergeCell ref="M94:N94"/>
    <mergeCell ref="M95:N95"/>
    <mergeCell ref="M96:N96"/>
    <mergeCell ref="M89:N89"/>
    <mergeCell ref="M90:N90"/>
    <mergeCell ref="M91:N91"/>
    <mergeCell ref="M92:N92"/>
    <mergeCell ref="M85:N85"/>
    <mergeCell ref="M86:N86"/>
    <mergeCell ref="M87:N87"/>
    <mergeCell ref="M88:N88"/>
    <mergeCell ref="M81:N81"/>
    <mergeCell ref="M82:N82"/>
    <mergeCell ref="M83:N83"/>
    <mergeCell ref="M84:N84"/>
    <mergeCell ref="M77:N77"/>
    <mergeCell ref="M78:N78"/>
    <mergeCell ref="M79:N79"/>
    <mergeCell ref="M80:N80"/>
    <mergeCell ref="M73:N73"/>
    <mergeCell ref="M74:N74"/>
    <mergeCell ref="M75:N75"/>
    <mergeCell ref="M76:N76"/>
    <mergeCell ref="M69:N69"/>
    <mergeCell ref="M70:N70"/>
    <mergeCell ref="M71:N71"/>
    <mergeCell ref="M72:N72"/>
    <mergeCell ref="M65:N65"/>
    <mergeCell ref="M66:N66"/>
    <mergeCell ref="M67:N67"/>
    <mergeCell ref="M68:N68"/>
    <mergeCell ref="M61:N61"/>
    <mergeCell ref="M62:N62"/>
    <mergeCell ref="M63:N63"/>
    <mergeCell ref="M64:N64"/>
    <mergeCell ref="M57:N57"/>
    <mergeCell ref="M58:N58"/>
    <mergeCell ref="M59:N59"/>
    <mergeCell ref="M60:N60"/>
    <mergeCell ref="M53:N53"/>
    <mergeCell ref="M54:N54"/>
    <mergeCell ref="M55:N55"/>
    <mergeCell ref="M56:N56"/>
    <mergeCell ref="M49:N49"/>
    <mergeCell ref="M50:N50"/>
    <mergeCell ref="M51:N51"/>
    <mergeCell ref="M52:N52"/>
    <mergeCell ref="M45:N45"/>
    <mergeCell ref="M46:N46"/>
    <mergeCell ref="M47:N47"/>
    <mergeCell ref="M48:N48"/>
    <mergeCell ref="M41:N41"/>
    <mergeCell ref="M42:N42"/>
    <mergeCell ref="M43:N43"/>
    <mergeCell ref="M44:N44"/>
    <mergeCell ref="M37:N37"/>
    <mergeCell ref="M38:N38"/>
    <mergeCell ref="M39:N39"/>
    <mergeCell ref="M40:N40"/>
    <mergeCell ref="M33:N33"/>
    <mergeCell ref="M34:N34"/>
    <mergeCell ref="M35:N35"/>
    <mergeCell ref="M36:N36"/>
    <mergeCell ref="M29:N29"/>
    <mergeCell ref="M30:N30"/>
    <mergeCell ref="M31:N31"/>
    <mergeCell ref="M32:N32"/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M13:N13"/>
    <mergeCell ref="M14:N14"/>
    <mergeCell ref="M15:N15"/>
    <mergeCell ref="M16:N16"/>
    <mergeCell ref="M9:N9"/>
    <mergeCell ref="M10:N10"/>
    <mergeCell ref="M11:N11"/>
    <mergeCell ref="M12:N12"/>
    <mergeCell ref="J99:L99"/>
    <mergeCell ref="J100:L100"/>
    <mergeCell ref="J101:L101"/>
    <mergeCell ref="J102:L102"/>
    <mergeCell ref="J95:L95"/>
    <mergeCell ref="J96:L96"/>
    <mergeCell ref="J97:L97"/>
    <mergeCell ref="J98:L98"/>
    <mergeCell ref="J91:L91"/>
    <mergeCell ref="J92:L92"/>
    <mergeCell ref="J93:L93"/>
    <mergeCell ref="J94:L94"/>
    <mergeCell ref="J87:L87"/>
    <mergeCell ref="J88:L88"/>
    <mergeCell ref="J89:L89"/>
    <mergeCell ref="J90:L90"/>
    <mergeCell ref="J83:L83"/>
    <mergeCell ref="J84:L84"/>
    <mergeCell ref="J85:L85"/>
    <mergeCell ref="J86:L86"/>
    <mergeCell ref="J79:L79"/>
    <mergeCell ref="J80:L80"/>
    <mergeCell ref="J81:L81"/>
    <mergeCell ref="J82:L82"/>
    <mergeCell ref="J75:L75"/>
    <mergeCell ref="J76:L76"/>
    <mergeCell ref="J77:L77"/>
    <mergeCell ref="J78:L78"/>
    <mergeCell ref="J71:L71"/>
    <mergeCell ref="J72:L72"/>
    <mergeCell ref="J73:L73"/>
    <mergeCell ref="J74:L74"/>
    <mergeCell ref="J67:L67"/>
    <mergeCell ref="J68:L68"/>
    <mergeCell ref="J69:L69"/>
    <mergeCell ref="J70:L70"/>
    <mergeCell ref="J63:L63"/>
    <mergeCell ref="J64:L64"/>
    <mergeCell ref="J65:L65"/>
    <mergeCell ref="J66:L66"/>
    <mergeCell ref="J59:L59"/>
    <mergeCell ref="J60:L60"/>
    <mergeCell ref="J61:L61"/>
    <mergeCell ref="J62:L62"/>
    <mergeCell ref="J55:L55"/>
    <mergeCell ref="J56:L56"/>
    <mergeCell ref="J57:L57"/>
    <mergeCell ref="J58:L58"/>
    <mergeCell ref="J51:L51"/>
    <mergeCell ref="J52:L52"/>
    <mergeCell ref="J53:L53"/>
    <mergeCell ref="J54:L54"/>
    <mergeCell ref="J47:L47"/>
    <mergeCell ref="J48:L48"/>
    <mergeCell ref="J49:L49"/>
    <mergeCell ref="J50:L50"/>
    <mergeCell ref="J43:L43"/>
    <mergeCell ref="J44:L44"/>
    <mergeCell ref="J45:L45"/>
    <mergeCell ref="J46:L46"/>
    <mergeCell ref="J39:L39"/>
    <mergeCell ref="J40:L40"/>
    <mergeCell ref="J41:L41"/>
    <mergeCell ref="J42:L42"/>
    <mergeCell ref="J35:L35"/>
    <mergeCell ref="J36:L36"/>
    <mergeCell ref="J37:L37"/>
    <mergeCell ref="J38:L38"/>
    <mergeCell ref="J31:L31"/>
    <mergeCell ref="J32:L32"/>
    <mergeCell ref="J33:L33"/>
    <mergeCell ref="J34:L34"/>
    <mergeCell ref="J27:L27"/>
    <mergeCell ref="J28:L28"/>
    <mergeCell ref="J29:L29"/>
    <mergeCell ref="J30:L30"/>
    <mergeCell ref="J23:L23"/>
    <mergeCell ref="J24:L24"/>
    <mergeCell ref="J25:L25"/>
    <mergeCell ref="J26:L26"/>
    <mergeCell ref="J19:L19"/>
    <mergeCell ref="J20:L20"/>
    <mergeCell ref="J21:L21"/>
    <mergeCell ref="J22:L22"/>
    <mergeCell ref="J15:L15"/>
    <mergeCell ref="J16:L16"/>
    <mergeCell ref="J17:L17"/>
    <mergeCell ref="J18:L18"/>
    <mergeCell ref="M5:N5"/>
    <mergeCell ref="J6:L6"/>
    <mergeCell ref="J7:L7"/>
    <mergeCell ref="J8:L8"/>
    <mergeCell ref="M6:N6"/>
    <mergeCell ref="M7:N7"/>
    <mergeCell ref="M8:N8"/>
    <mergeCell ref="A122:B122"/>
    <mergeCell ref="A123:B123"/>
    <mergeCell ref="A124:B124"/>
    <mergeCell ref="J5:L5"/>
    <mergeCell ref="J9:L9"/>
    <mergeCell ref="J10:L10"/>
    <mergeCell ref="J11:L11"/>
    <mergeCell ref="J12:L12"/>
    <mergeCell ref="J13:L13"/>
    <mergeCell ref="J14:L14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F224:G224"/>
    <mergeCell ref="F225:G225"/>
    <mergeCell ref="F226:G226"/>
    <mergeCell ref="F227:G227"/>
    <mergeCell ref="F220:G220"/>
    <mergeCell ref="F221:G221"/>
    <mergeCell ref="F222:G222"/>
    <mergeCell ref="F223:G223"/>
    <mergeCell ref="F216:G216"/>
    <mergeCell ref="F217:G217"/>
    <mergeCell ref="F218:G218"/>
    <mergeCell ref="F219:G219"/>
    <mergeCell ref="F212:G212"/>
    <mergeCell ref="F213:G213"/>
    <mergeCell ref="F214:G214"/>
    <mergeCell ref="F215:G215"/>
    <mergeCell ref="F208:G208"/>
    <mergeCell ref="F209:G209"/>
    <mergeCell ref="F210:G210"/>
    <mergeCell ref="F211:G211"/>
    <mergeCell ref="F204:G204"/>
    <mergeCell ref="F205:G205"/>
    <mergeCell ref="F206:G206"/>
    <mergeCell ref="F207:G207"/>
    <mergeCell ref="F200:G200"/>
    <mergeCell ref="F201:G201"/>
    <mergeCell ref="F202:G202"/>
    <mergeCell ref="F203:G203"/>
    <mergeCell ref="F196:G196"/>
    <mergeCell ref="F197:G197"/>
    <mergeCell ref="F198:G198"/>
    <mergeCell ref="F199:G199"/>
    <mergeCell ref="F192:G192"/>
    <mergeCell ref="F193:G193"/>
    <mergeCell ref="F194:G194"/>
    <mergeCell ref="F195:G195"/>
    <mergeCell ref="F188:G188"/>
    <mergeCell ref="F189:G189"/>
    <mergeCell ref="F190:G190"/>
    <mergeCell ref="F191:G191"/>
    <mergeCell ref="F184:G184"/>
    <mergeCell ref="F185:G185"/>
    <mergeCell ref="F186:G186"/>
    <mergeCell ref="F187:G187"/>
    <mergeCell ref="F180:G180"/>
    <mergeCell ref="F181:G181"/>
    <mergeCell ref="F182:G182"/>
    <mergeCell ref="F183:G183"/>
    <mergeCell ref="F176:G176"/>
    <mergeCell ref="F177:G177"/>
    <mergeCell ref="F178:G178"/>
    <mergeCell ref="F179:G179"/>
    <mergeCell ref="F172:G172"/>
    <mergeCell ref="F173:G173"/>
    <mergeCell ref="F174:G174"/>
    <mergeCell ref="F175:G175"/>
    <mergeCell ref="F168:G168"/>
    <mergeCell ref="F169:G169"/>
    <mergeCell ref="F170:G170"/>
    <mergeCell ref="F171:G171"/>
    <mergeCell ref="F164:G164"/>
    <mergeCell ref="F165:G165"/>
    <mergeCell ref="F166:G166"/>
    <mergeCell ref="F167:G167"/>
    <mergeCell ref="F160:G160"/>
    <mergeCell ref="F161:G161"/>
    <mergeCell ref="F162:G162"/>
    <mergeCell ref="F163:G163"/>
    <mergeCell ref="F156:G156"/>
    <mergeCell ref="F157:G157"/>
    <mergeCell ref="F158:G158"/>
    <mergeCell ref="F159:G159"/>
    <mergeCell ref="F152:G152"/>
    <mergeCell ref="F153:G153"/>
    <mergeCell ref="F154:G154"/>
    <mergeCell ref="F155:G155"/>
    <mergeCell ref="F148:G148"/>
    <mergeCell ref="F149:G149"/>
    <mergeCell ref="F150:G150"/>
    <mergeCell ref="F151:G151"/>
    <mergeCell ref="F144:G144"/>
    <mergeCell ref="F145:G145"/>
    <mergeCell ref="F146:G146"/>
    <mergeCell ref="F147:G147"/>
    <mergeCell ref="F140:G140"/>
    <mergeCell ref="F141:G141"/>
    <mergeCell ref="F142:G142"/>
    <mergeCell ref="F143:G143"/>
    <mergeCell ref="F136:G136"/>
    <mergeCell ref="F137:G137"/>
    <mergeCell ref="F138:G138"/>
    <mergeCell ref="F139:G139"/>
    <mergeCell ref="F132:G132"/>
    <mergeCell ref="F133:G133"/>
    <mergeCell ref="F134:G134"/>
    <mergeCell ref="F135:G135"/>
    <mergeCell ref="F128:G128"/>
    <mergeCell ref="F129:G129"/>
    <mergeCell ref="F130:G130"/>
    <mergeCell ref="F131:G131"/>
    <mergeCell ref="F124:G124"/>
    <mergeCell ref="F125:G125"/>
    <mergeCell ref="F126:G126"/>
    <mergeCell ref="F127:G127"/>
    <mergeCell ref="F120:G120"/>
    <mergeCell ref="F121:G121"/>
    <mergeCell ref="F122:G122"/>
    <mergeCell ref="F123:G123"/>
    <mergeCell ref="F116:G116"/>
    <mergeCell ref="F117:G117"/>
    <mergeCell ref="F118:G118"/>
    <mergeCell ref="F119:G119"/>
    <mergeCell ref="F112:G112"/>
    <mergeCell ref="F113:G113"/>
    <mergeCell ref="F114:G114"/>
    <mergeCell ref="F115:G115"/>
    <mergeCell ref="F108:G108"/>
    <mergeCell ref="F109:G109"/>
    <mergeCell ref="F110:G110"/>
    <mergeCell ref="F111:G111"/>
    <mergeCell ref="F104:G104"/>
    <mergeCell ref="F105:G105"/>
    <mergeCell ref="F106:G106"/>
    <mergeCell ref="F107:G107"/>
    <mergeCell ref="F100:G100"/>
    <mergeCell ref="F101:G101"/>
    <mergeCell ref="F102:G102"/>
    <mergeCell ref="F103:G103"/>
    <mergeCell ref="F96:G96"/>
    <mergeCell ref="F97:G97"/>
    <mergeCell ref="F98:G98"/>
    <mergeCell ref="F99:G99"/>
    <mergeCell ref="F92:G92"/>
    <mergeCell ref="F93:G93"/>
    <mergeCell ref="F94:G94"/>
    <mergeCell ref="F95:G95"/>
    <mergeCell ref="F88:G88"/>
    <mergeCell ref="F89:G89"/>
    <mergeCell ref="F90:G90"/>
    <mergeCell ref="F91:G91"/>
    <mergeCell ref="F84:G84"/>
    <mergeCell ref="F85:G85"/>
    <mergeCell ref="F86:G86"/>
    <mergeCell ref="F87:G87"/>
    <mergeCell ref="F80:G80"/>
    <mergeCell ref="F81:G81"/>
    <mergeCell ref="F82:G82"/>
    <mergeCell ref="F83:G83"/>
    <mergeCell ref="F76:G76"/>
    <mergeCell ref="F77:G77"/>
    <mergeCell ref="F78:G78"/>
    <mergeCell ref="F79:G79"/>
    <mergeCell ref="F72:G72"/>
    <mergeCell ref="F73:G73"/>
    <mergeCell ref="F74:G74"/>
    <mergeCell ref="F75:G75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F12:G12"/>
    <mergeCell ref="F13:G13"/>
    <mergeCell ref="F14:G14"/>
    <mergeCell ref="F15:G15"/>
    <mergeCell ref="F8:G8"/>
    <mergeCell ref="F9:G9"/>
    <mergeCell ref="F10:G10"/>
    <mergeCell ref="F11:G11"/>
    <mergeCell ref="C112:E112"/>
    <mergeCell ref="C113:E113"/>
    <mergeCell ref="C114:E114"/>
    <mergeCell ref="C115:E115"/>
    <mergeCell ref="C108:E108"/>
    <mergeCell ref="C109:E109"/>
    <mergeCell ref="C110:E110"/>
    <mergeCell ref="C111:E111"/>
    <mergeCell ref="C104:E104"/>
    <mergeCell ref="C105:E105"/>
    <mergeCell ref="C106:E106"/>
    <mergeCell ref="C107:E107"/>
    <mergeCell ref="C100:E100"/>
    <mergeCell ref="C101:E101"/>
    <mergeCell ref="C102:E102"/>
    <mergeCell ref="C103:E103"/>
    <mergeCell ref="C96:E96"/>
    <mergeCell ref="C97:E97"/>
    <mergeCell ref="C98:E98"/>
    <mergeCell ref="C99:E99"/>
    <mergeCell ref="C92:E92"/>
    <mergeCell ref="C93:E93"/>
    <mergeCell ref="C94:E94"/>
    <mergeCell ref="C95:E95"/>
    <mergeCell ref="C88:E88"/>
    <mergeCell ref="C89:E89"/>
    <mergeCell ref="C90:E90"/>
    <mergeCell ref="C91:E91"/>
    <mergeCell ref="C84:E84"/>
    <mergeCell ref="C85:E85"/>
    <mergeCell ref="C86:E86"/>
    <mergeCell ref="C87:E87"/>
    <mergeCell ref="C80:E80"/>
    <mergeCell ref="C81:E81"/>
    <mergeCell ref="C82:E82"/>
    <mergeCell ref="C83:E83"/>
    <mergeCell ref="C76:E76"/>
    <mergeCell ref="C77:E77"/>
    <mergeCell ref="C78:E78"/>
    <mergeCell ref="C79:E79"/>
    <mergeCell ref="C72:E72"/>
    <mergeCell ref="C73:E73"/>
    <mergeCell ref="C74:E74"/>
    <mergeCell ref="C75:E75"/>
    <mergeCell ref="C68:E68"/>
    <mergeCell ref="C69:E69"/>
    <mergeCell ref="C70:E70"/>
    <mergeCell ref="C71:E71"/>
    <mergeCell ref="C64:E64"/>
    <mergeCell ref="C65:E65"/>
    <mergeCell ref="C66:E66"/>
    <mergeCell ref="C67:E67"/>
    <mergeCell ref="C60:E60"/>
    <mergeCell ref="C61:E61"/>
    <mergeCell ref="C62:E62"/>
    <mergeCell ref="C63:E63"/>
    <mergeCell ref="C56:E56"/>
    <mergeCell ref="C57:E57"/>
    <mergeCell ref="C58:E58"/>
    <mergeCell ref="C59:E59"/>
    <mergeCell ref="C52:E52"/>
    <mergeCell ref="C53:E53"/>
    <mergeCell ref="C54:E54"/>
    <mergeCell ref="C55:E55"/>
    <mergeCell ref="C48:E48"/>
    <mergeCell ref="C49:E49"/>
    <mergeCell ref="C50:E50"/>
    <mergeCell ref="C51:E51"/>
    <mergeCell ref="C44:E44"/>
    <mergeCell ref="C45:E45"/>
    <mergeCell ref="C46:E46"/>
    <mergeCell ref="C47:E47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0:E20"/>
    <mergeCell ref="C21:E21"/>
    <mergeCell ref="C22:E22"/>
    <mergeCell ref="C23:E23"/>
    <mergeCell ref="C16:E16"/>
    <mergeCell ref="C17:E17"/>
    <mergeCell ref="C18:E18"/>
    <mergeCell ref="C19:E19"/>
    <mergeCell ref="C12:E12"/>
    <mergeCell ref="C13:E13"/>
    <mergeCell ref="C14:E14"/>
    <mergeCell ref="C15:E15"/>
    <mergeCell ref="C8:E8"/>
    <mergeCell ref="C9:E9"/>
    <mergeCell ref="C10:E10"/>
    <mergeCell ref="C11:E11"/>
    <mergeCell ref="C5:E5"/>
    <mergeCell ref="F5:G5"/>
    <mergeCell ref="C6:E6"/>
    <mergeCell ref="C7:E7"/>
    <mergeCell ref="F6:G6"/>
    <mergeCell ref="F7:G7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4"/>
  <sheetViews>
    <sheetView tabSelected="1" workbookViewId="0" topLeftCell="C1">
      <selection activeCell="F2" sqref="F2"/>
    </sheetView>
  </sheetViews>
  <sheetFormatPr defaultColWidth="11.421875" defaultRowHeight="12.75"/>
  <cols>
    <col min="4" max="4" width="5.7109375" style="0" customWidth="1"/>
    <col min="5" max="5" width="0.2890625" style="0" customWidth="1"/>
    <col min="7" max="7" width="3.57421875" style="0" customWidth="1"/>
    <col min="11" max="11" width="5.8515625" style="0" customWidth="1"/>
    <col min="12" max="12" width="11.421875" style="0" hidden="1" customWidth="1"/>
    <col min="14" max="14" width="4.140625" style="0" customWidth="1"/>
    <col min="16" max="16" width="8.28125" style="0" customWidth="1"/>
  </cols>
  <sheetData>
    <row r="3" spans="1:4" ht="20.25">
      <c r="A3" s="2" t="s">
        <v>0</v>
      </c>
      <c r="B3" s="2"/>
      <c r="C3" s="2"/>
      <c r="D3" s="2"/>
    </row>
    <row r="5" spans="1:16" ht="12.75">
      <c r="A5" s="17" t="s">
        <v>1</v>
      </c>
      <c r="B5" s="21"/>
      <c r="C5" s="21"/>
      <c r="D5" s="21"/>
      <c r="E5" s="18"/>
      <c r="F5" s="7" t="s">
        <v>3</v>
      </c>
      <c r="G5" s="7"/>
      <c r="H5" s="17" t="s">
        <v>4</v>
      </c>
      <c r="I5" s="21"/>
      <c r="J5" s="21"/>
      <c r="K5" s="21"/>
      <c r="L5" s="18"/>
      <c r="M5" s="7" t="s">
        <v>3</v>
      </c>
      <c r="N5" s="7"/>
      <c r="O5" s="7" t="s">
        <v>103</v>
      </c>
      <c r="P5" s="7"/>
    </row>
    <row r="6" spans="1:16" ht="12.75">
      <c r="A6" s="17" t="s">
        <v>93</v>
      </c>
      <c r="B6" s="21"/>
      <c r="C6" s="21"/>
      <c r="D6" s="21"/>
      <c r="E6" s="18"/>
      <c r="F6" s="7">
        <v>1446.7</v>
      </c>
      <c r="G6" s="7"/>
      <c r="H6" s="17" t="s">
        <v>93</v>
      </c>
      <c r="I6" s="21"/>
      <c r="J6" s="21"/>
      <c r="K6" s="21"/>
      <c r="L6" s="18"/>
      <c r="M6" s="7">
        <v>2938.8</v>
      </c>
      <c r="N6" s="7"/>
      <c r="O6" s="7">
        <f>+F6-M6</f>
        <v>-1492.1000000000001</v>
      </c>
      <c r="P6" s="7"/>
    </row>
    <row r="7" spans="1:16" ht="12.75">
      <c r="A7" s="17" t="s">
        <v>94</v>
      </c>
      <c r="B7" s="21"/>
      <c r="C7" s="21"/>
      <c r="D7" s="21"/>
      <c r="E7" s="18"/>
      <c r="F7" s="7">
        <v>100</v>
      </c>
      <c r="G7" s="7"/>
      <c r="H7" s="17" t="s">
        <v>94</v>
      </c>
      <c r="I7" s="21"/>
      <c r="J7" s="21"/>
      <c r="K7" s="21"/>
      <c r="L7" s="18"/>
      <c r="M7" s="7">
        <v>100</v>
      </c>
      <c r="N7" s="7"/>
      <c r="O7" s="7">
        <f aca="true" t="shared" si="0" ref="O7:O28">+F7-M7</f>
        <v>0</v>
      </c>
      <c r="P7" s="7"/>
    </row>
    <row r="8" spans="1:16" ht="12.75">
      <c r="A8" s="17" t="s">
        <v>10</v>
      </c>
      <c r="B8" s="21"/>
      <c r="C8" s="21"/>
      <c r="D8" s="21"/>
      <c r="E8" s="18"/>
      <c r="F8" s="7">
        <v>103.5</v>
      </c>
      <c r="G8" s="7"/>
      <c r="H8" s="17" t="s">
        <v>10</v>
      </c>
      <c r="I8" s="21"/>
      <c r="J8" s="21"/>
      <c r="K8" s="21"/>
      <c r="L8" s="18"/>
      <c r="M8" s="7">
        <v>149.24</v>
      </c>
      <c r="N8" s="7"/>
      <c r="O8" s="7">
        <f t="shared" si="0"/>
        <v>-45.74000000000001</v>
      </c>
      <c r="P8" s="7"/>
    </row>
    <row r="9" spans="1:16" ht="12.75">
      <c r="A9" s="17" t="s">
        <v>12</v>
      </c>
      <c r="B9" s="21"/>
      <c r="C9" s="21"/>
      <c r="D9" s="21"/>
      <c r="E9" s="18"/>
      <c r="F9" s="7">
        <v>3682.1</v>
      </c>
      <c r="G9" s="7"/>
      <c r="H9" s="17" t="s">
        <v>12</v>
      </c>
      <c r="I9" s="21"/>
      <c r="J9" s="21"/>
      <c r="K9" s="21"/>
      <c r="L9" s="18"/>
      <c r="M9" s="7">
        <v>6268.01</v>
      </c>
      <c r="N9" s="7"/>
      <c r="O9" s="7">
        <f t="shared" si="0"/>
        <v>-2585.9100000000003</v>
      </c>
      <c r="P9" s="7"/>
    </row>
    <row r="10" spans="1:16" ht="12.75">
      <c r="A10" s="17" t="s">
        <v>95</v>
      </c>
      <c r="B10" s="21"/>
      <c r="C10" s="21"/>
      <c r="D10" s="21"/>
      <c r="E10" s="18"/>
      <c r="F10" s="7">
        <v>7338.2</v>
      </c>
      <c r="G10" s="7"/>
      <c r="H10" s="17" t="s">
        <v>95</v>
      </c>
      <c r="I10" s="21"/>
      <c r="J10" s="21"/>
      <c r="K10" s="21"/>
      <c r="L10" s="18"/>
      <c r="M10" s="7">
        <v>7515.95</v>
      </c>
      <c r="N10" s="7"/>
      <c r="O10" s="7">
        <f t="shared" si="0"/>
        <v>-177.75</v>
      </c>
      <c r="P10" s="7"/>
    </row>
    <row r="11" spans="1:16" ht="12.75">
      <c r="A11" s="17" t="s">
        <v>68</v>
      </c>
      <c r="B11" s="21"/>
      <c r="C11" s="21"/>
      <c r="D11" s="21"/>
      <c r="E11" s="18"/>
      <c r="F11" s="7">
        <v>8471.93</v>
      </c>
      <c r="G11" s="7"/>
      <c r="H11" s="17" t="s">
        <v>68</v>
      </c>
      <c r="I11" s="21"/>
      <c r="J11" s="21"/>
      <c r="K11" s="21"/>
      <c r="L11" s="18"/>
      <c r="M11" s="7">
        <v>15599.2</v>
      </c>
      <c r="N11" s="7"/>
      <c r="O11" s="7">
        <f t="shared" si="0"/>
        <v>-7127.27</v>
      </c>
      <c r="P11" s="7"/>
    </row>
    <row r="12" spans="1:16" ht="12.75">
      <c r="A12" s="17" t="s">
        <v>19</v>
      </c>
      <c r="B12" s="21"/>
      <c r="C12" s="21"/>
      <c r="D12" s="21"/>
      <c r="E12" s="18"/>
      <c r="F12" s="7">
        <v>3428.54</v>
      </c>
      <c r="G12" s="7"/>
      <c r="H12" s="17" t="s">
        <v>19</v>
      </c>
      <c r="I12" s="21"/>
      <c r="J12" s="21"/>
      <c r="K12" s="21"/>
      <c r="L12" s="18"/>
      <c r="M12" s="7">
        <v>5753.58</v>
      </c>
      <c r="N12" s="7"/>
      <c r="O12" s="7">
        <f t="shared" si="0"/>
        <v>-2325.04</v>
      </c>
      <c r="P12" s="7"/>
    </row>
    <row r="13" spans="1:16" ht="12.75">
      <c r="A13" s="17" t="s">
        <v>96</v>
      </c>
      <c r="B13" s="21"/>
      <c r="C13" s="21"/>
      <c r="D13" s="21"/>
      <c r="E13" s="18"/>
      <c r="F13" s="7">
        <v>5537.87</v>
      </c>
      <c r="G13" s="7"/>
      <c r="H13" s="17" t="s">
        <v>96</v>
      </c>
      <c r="I13" s="21"/>
      <c r="J13" s="21"/>
      <c r="K13" s="21"/>
      <c r="L13" s="18"/>
      <c r="M13" s="7"/>
      <c r="N13" s="7"/>
      <c r="O13" s="7">
        <f t="shared" si="0"/>
        <v>5537.87</v>
      </c>
      <c r="P13" s="7"/>
    </row>
    <row r="14" spans="1:16" ht="12.75">
      <c r="A14" s="17" t="s">
        <v>97</v>
      </c>
      <c r="B14" s="21"/>
      <c r="C14" s="21"/>
      <c r="D14" s="21"/>
      <c r="E14" s="18"/>
      <c r="F14" s="7">
        <v>17688.07</v>
      </c>
      <c r="G14" s="7"/>
      <c r="H14" s="17" t="s">
        <v>97</v>
      </c>
      <c r="I14" s="21"/>
      <c r="J14" s="21"/>
      <c r="K14" s="21"/>
      <c r="L14" s="18"/>
      <c r="M14" s="7">
        <v>25981.85</v>
      </c>
      <c r="N14" s="7"/>
      <c r="O14" s="7">
        <f t="shared" si="0"/>
        <v>-8293.779999999999</v>
      </c>
      <c r="P14" s="7"/>
    </row>
    <row r="15" spans="1:16" ht="12.75">
      <c r="A15" s="17" t="s">
        <v>28</v>
      </c>
      <c r="B15" s="21"/>
      <c r="C15" s="21"/>
      <c r="D15" s="21"/>
      <c r="E15" s="18"/>
      <c r="F15" s="7">
        <v>11467.95</v>
      </c>
      <c r="G15" s="7"/>
      <c r="H15" s="17" t="s">
        <v>28</v>
      </c>
      <c r="I15" s="21"/>
      <c r="J15" s="21"/>
      <c r="K15" s="21"/>
      <c r="L15" s="18"/>
      <c r="M15" s="7">
        <v>12576.99</v>
      </c>
      <c r="N15" s="7"/>
      <c r="O15" s="7">
        <f t="shared" si="0"/>
        <v>-1109.039999999999</v>
      </c>
      <c r="P15" s="7"/>
    </row>
    <row r="16" spans="1:16" ht="12.75">
      <c r="A16" s="17" t="s">
        <v>31</v>
      </c>
      <c r="B16" s="21"/>
      <c r="C16" s="21"/>
      <c r="D16" s="21"/>
      <c r="E16" s="18"/>
      <c r="F16" s="7">
        <v>10325.41</v>
      </c>
      <c r="G16" s="7"/>
      <c r="H16" s="17" t="s">
        <v>31</v>
      </c>
      <c r="I16" s="21"/>
      <c r="J16" s="21"/>
      <c r="K16" s="21"/>
      <c r="L16" s="18"/>
      <c r="M16" s="7">
        <v>5830.71</v>
      </c>
      <c r="N16" s="7"/>
      <c r="O16" s="7">
        <f t="shared" si="0"/>
        <v>4494.7</v>
      </c>
      <c r="P16" s="7"/>
    </row>
    <row r="17" spans="1:16" ht="12.75">
      <c r="A17" s="17" t="s">
        <v>98</v>
      </c>
      <c r="B17" s="21"/>
      <c r="C17" s="21"/>
      <c r="D17" s="21"/>
      <c r="E17" s="18"/>
      <c r="F17" s="7">
        <v>368.1</v>
      </c>
      <c r="G17" s="7"/>
      <c r="H17" s="17" t="s">
        <v>98</v>
      </c>
      <c r="I17" s="21"/>
      <c r="J17" s="21"/>
      <c r="K17" s="21"/>
      <c r="L17" s="18"/>
      <c r="M17" s="7">
        <v>264.08</v>
      </c>
      <c r="N17" s="7"/>
      <c r="O17" s="7">
        <f t="shared" si="0"/>
        <v>104.02000000000004</v>
      </c>
      <c r="P17" s="7"/>
    </row>
    <row r="18" spans="1:16" ht="12.75">
      <c r="A18" s="17" t="s">
        <v>99</v>
      </c>
      <c r="B18" s="21"/>
      <c r="C18" s="21"/>
      <c r="D18" s="21"/>
      <c r="E18" s="18"/>
      <c r="F18" s="7"/>
      <c r="G18" s="7"/>
      <c r="H18" s="17" t="s">
        <v>99</v>
      </c>
      <c r="I18" s="21"/>
      <c r="J18" s="21"/>
      <c r="K18" s="21"/>
      <c r="L18" s="18"/>
      <c r="M18" s="7">
        <v>2178</v>
      </c>
      <c r="N18" s="7"/>
      <c r="O18" s="7">
        <f t="shared" si="0"/>
        <v>-2178</v>
      </c>
      <c r="P18" s="7"/>
    </row>
    <row r="19" spans="1:16" ht="12.75">
      <c r="A19" s="17" t="s">
        <v>100</v>
      </c>
      <c r="B19" s="21"/>
      <c r="C19" s="21"/>
      <c r="D19" s="21"/>
      <c r="E19" s="18"/>
      <c r="F19" s="7">
        <v>12251.26</v>
      </c>
      <c r="G19" s="7"/>
      <c r="H19" s="17" t="s">
        <v>100</v>
      </c>
      <c r="I19" s="21"/>
      <c r="J19" s="21"/>
      <c r="K19" s="21"/>
      <c r="L19" s="18"/>
      <c r="M19" s="7">
        <v>7000.72</v>
      </c>
      <c r="N19" s="7"/>
      <c r="O19" s="7">
        <f t="shared" si="0"/>
        <v>5250.54</v>
      </c>
      <c r="P19" s="7"/>
    </row>
    <row r="20" spans="1:16" ht="12.75">
      <c r="A20" s="17" t="s">
        <v>104</v>
      </c>
      <c r="B20" s="21"/>
      <c r="C20" s="21"/>
      <c r="D20" s="21"/>
      <c r="E20" s="4"/>
      <c r="F20" s="17">
        <v>21002.16</v>
      </c>
      <c r="G20" s="18"/>
      <c r="H20" s="17" t="s">
        <v>104</v>
      </c>
      <c r="I20" s="21"/>
      <c r="J20" s="21"/>
      <c r="K20" s="21"/>
      <c r="L20" s="4"/>
      <c r="M20" s="17"/>
      <c r="N20" s="18"/>
      <c r="O20" s="7">
        <f t="shared" si="0"/>
        <v>21002.16</v>
      </c>
      <c r="P20" s="7"/>
    </row>
    <row r="21" spans="1:16" ht="12.75">
      <c r="A21" s="17" t="s">
        <v>101</v>
      </c>
      <c r="B21" s="21"/>
      <c r="C21" s="21"/>
      <c r="D21" s="21"/>
      <c r="E21" s="18"/>
      <c r="F21" s="7">
        <v>696.23</v>
      </c>
      <c r="G21" s="7"/>
      <c r="H21" s="17" t="s">
        <v>101</v>
      </c>
      <c r="I21" s="21"/>
      <c r="J21" s="21"/>
      <c r="K21" s="21"/>
      <c r="L21" s="18"/>
      <c r="M21" s="7">
        <v>976.1</v>
      </c>
      <c r="N21" s="7"/>
      <c r="O21" s="7">
        <f t="shared" si="0"/>
        <v>-279.87</v>
      </c>
      <c r="P21" s="7"/>
    </row>
    <row r="22" spans="1:16" ht="12.75">
      <c r="A22" s="17" t="s">
        <v>43</v>
      </c>
      <c r="B22" s="21"/>
      <c r="C22" s="21"/>
      <c r="D22" s="21"/>
      <c r="E22" s="18"/>
      <c r="F22" s="7">
        <v>933.73</v>
      </c>
      <c r="G22" s="7"/>
      <c r="H22" s="17" t="s">
        <v>43</v>
      </c>
      <c r="I22" s="21"/>
      <c r="J22" s="21"/>
      <c r="K22" s="21"/>
      <c r="L22" s="18"/>
      <c r="M22" s="7">
        <v>1833.98</v>
      </c>
      <c r="N22" s="7"/>
      <c r="O22" s="7">
        <f t="shared" si="0"/>
        <v>-900.25</v>
      </c>
      <c r="P22" s="7"/>
    </row>
    <row r="23" spans="1:16" ht="12.75">
      <c r="A23" s="17" t="s">
        <v>46</v>
      </c>
      <c r="B23" s="21"/>
      <c r="C23" s="21"/>
      <c r="D23" s="21"/>
      <c r="E23" s="18"/>
      <c r="F23" s="7">
        <v>71.98</v>
      </c>
      <c r="G23" s="7"/>
      <c r="H23" s="17" t="s">
        <v>46</v>
      </c>
      <c r="I23" s="21"/>
      <c r="J23" s="21"/>
      <c r="K23" s="21"/>
      <c r="L23" s="18"/>
      <c r="M23" s="7">
        <v>424.8</v>
      </c>
      <c r="N23" s="7"/>
      <c r="O23" s="7">
        <f t="shared" si="0"/>
        <v>-352.82</v>
      </c>
      <c r="P23" s="7"/>
    </row>
    <row r="24" spans="1:16" ht="12.75">
      <c r="A24" s="17" t="s">
        <v>48</v>
      </c>
      <c r="B24" s="21"/>
      <c r="C24" s="21"/>
      <c r="D24" s="21"/>
      <c r="E24" s="18"/>
      <c r="F24" s="7">
        <v>1443.06</v>
      </c>
      <c r="G24" s="7"/>
      <c r="H24" s="17" t="s">
        <v>48</v>
      </c>
      <c r="I24" s="21"/>
      <c r="J24" s="21"/>
      <c r="K24" s="21"/>
      <c r="L24" s="18"/>
      <c r="M24" s="7">
        <v>1442.65</v>
      </c>
      <c r="N24" s="7"/>
      <c r="O24" s="7">
        <f t="shared" si="0"/>
        <v>0.4099999999998545</v>
      </c>
      <c r="P24" s="7"/>
    </row>
    <row r="25" spans="1:16" ht="12.75">
      <c r="A25" s="17" t="s">
        <v>84</v>
      </c>
      <c r="B25" s="21"/>
      <c r="C25" s="21"/>
      <c r="D25" s="21"/>
      <c r="E25" s="18"/>
      <c r="F25" s="7">
        <v>30267.37</v>
      </c>
      <c r="G25" s="7"/>
      <c r="H25" s="17" t="s">
        <v>84</v>
      </c>
      <c r="I25" s="21"/>
      <c r="J25" s="21"/>
      <c r="K25" s="21"/>
      <c r="L25" s="18"/>
      <c r="M25" s="7">
        <v>17295.64</v>
      </c>
      <c r="N25" s="7"/>
      <c r="O25" s="7">
        <f t="shared" si="0"/>
        <v>12971.73</v>
      </c>
      <c r="P25" s="7"/>
    </row>
    <row r="26" spans="1:16" ht="12.75">
      <c r="A26" s="17" t="s">
        <v>58</v>
      </c>
      <c r="B26" s="21"/>
      <c r="C26" s="21"/>
      <c r="D26" s="21"/>
      <c r="E26" s="4"/>
      <c r="F26" s="17">
        <v>51886.92</v>
      </c>
      <c r="G26" s="18"/>
      <c r="H26" s="17" t="s">
        <v>58</v>
      </c>
      <c r="I26" s="21"/>
      <c r="J26" s="21"/>
      <c r="K26" s="21"/>
      <c r="L26" s="4"/>
      <c r="M26" s="17"/>
      <c r="N26" s="18"/>
      <c r="O26" s="7">
        <f t="shared" si="0"/>
        <v>51886.92</v>
      </c>
      <c r="P26" s="7"/>
    </row>
    <row r="27" spans="1:16" ht="12.75">
      <c r="A27" s="17" t="s">
        <v>102</v>
      </c>
      <c r="B27" s="21"/>
      <c r="C27" s="21"/>
      <c r="D27" s="21"/>
      <c r="E27" s="18"/>
      <c r="F27" s="7">
        <v>1026.6</v>
      </c>
      <c r="G27" s="7"/>
      <c r="H27" s="17" t="s">
        <v>102</v>
      </c>
      <c r="I27" s="21"/>
      <c r="J27" s="21"/>
      <c r="K27" s="21"/>
      <c r="L27" s="18"/>
      <c r="M27" s="7">
        <v>1035.3</v>
      </c>
      <c r="N27" s="7"/>
      <c r="O27" s="7">
        <f t="shared" si="0"/>
        <v>-8.700000000000045</v>
      </c>
      <c r="P27" s="7"/>
    </row>
    <row r="28" spans="1:16" ht="12.75">
      <c r="A28" s="17" t="s">
        <v>88</v>
      </c>
      <c r="B28" s="21"/>
      <c r="C28" s="21"/>
      <c r="D28" s="21"/>
      <c r="E28" s="18"/>
      <c r="F28" s="7"/>
      <c r="G28" s="7"/>
      <c r="H28" s="17" t="s">
        <v>88</v>
      </c>
      <c r="I28" s="21"/>
      <c r="J28" s="21"/>
      <c r="K28" s="21"/>
      <c r="L28" s="18"/>
      <c r="M28" s="7">
        <v>16.16</v>
      </c>
      <c r="N28" s="7"/>
      <c r="O28" s="7">
        <f t="shared" si="0"/>
        <v>-16.16</v>
      </c>
      <c r="P28" s="7"/>
    </row>
    <row r="29" spans="1:16" ht="15.75">
      <c r="A29" s="22" t="s">
        <v>105</v>
      </c>
      <c r="B29" s="23"/>
      <c r="C29" s="23"/>
      <c r="D29" s="23"/>
      <c r="E29" s="24"/>
      <c r="F29" s="20">
        <f>SUM(F6:G28)</f>
        <v>189537.68000000002</v>
      </c>
      <c r="G29" s="20"/>
      <c r="H29" s="20" t="s">
        <v>105</v>
      </c>
      <c r="I29" s="20"/>
      <c r="J29" s="20"/>
      <c r="K29" s="20"/>
      <c r="L29" s="5"/>
      <c r="M29" s="20">
        <f>SUM(M6:N28)</f>
        <v>115181.76000000001</v>
      </c>
      <c r="N29" s="20"/>
      <c r="O29" s="20">
        <f>+F29-M29</f>
        <v>74355.92000000001</v>
      </c>
      <c r="P29" s="20"/>
    </row>
    <row r="30" spans="13:16" ht="12.75">
      <c r="M30" s="19"/>
      <c r="N30" s="19"/>
      <c r="O30" s="19"/>
      <c r="P30" s="10"/>
    </row>
    <row r="31" spans="13:16" ht="12.75">
      <c r="M31" s="6"/>
      <c r="N31" s="6"/>
      <c r="O31" s="19"/>
      <c r="P31" s="10"/>
    </row>
    <row r="32" spans="13:16" ht="12.75">
      <c r="M32" s="6"/>
      <c r="N32" s="6"/>
      <c r="O32" s="19"/>
      <c r="P32" s="10"/>
    </row>
    <row r="33" spans="13:16" ht="12.75">
      <c r="M33" s="6"/>
      <c r="N33" s="6"/>
      <c r="O33" s="19"/>
      <c r="P33" s="10"/>
    </row>
    <row r="34" spans="13:14" ht="12.75">
      <c r="M34" s="6"/>
      <c r="N34" s="6"/>
    </row>
  </sheetData>
  <mergeCells count="130">
    <mergeCell ref="H6:L6"/>
    <mergeCell ref="H7:L7"/>
    <mergeCell ref="F5:G5"/>
    <mergeCell ref="M5:N5"/>
    <mergeCell ref="A5:E5"/>
    <mergeCell ref="H5:L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1:E21"/>
    <mergeCell ref="A22:E22"/>
    <mergeCell ref="A20:D20"/>
    <mergeCell ref="A23:E23"/>
    <mergeCell ref="A24:E24"/>
    <mergeCell ref="A25:E25"/>
    <mergeCell ref="A27:E27"/>
    <mergeCell ref="A26:D26"/>
    <mergeCell ref="A28:E28"/>
    <mergeCell ref="A29:E2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1:G21"/>
    <mergeCell ref="F22:G22"/>
    <mergeCell ref="F20:G20"/>
    <mergeCell ref="F24:G24"/>
    <mergeCell ref="F25:G25"/>
    <mergeCell ref="F27:G27"/>
    <mergeCell ref="F26:G26"/>
    <mergeCell ref="F28:G28"/>
    <mergeCell ref="F29:G29"/>
    <mergeCell ref="M6:N6"/>
    <mergeCell ref="M7:N7"/>
    <mergeCell ref="M8:N8"/>
    <mergeCell ref="M9:N9"/>
    <mergeCell ref="M10:N10"/>
    <mergeCell ref="M11:N11"/>
    <mergeCell ref="M12:N12"/>
    <mergeCell ref="F23:G23"/>
    <mergeCell ref="M13:N13"/>
    <mergeCell ref="M14:N14"/>
    <mergeCell ref="M15:N15"/>
    <mergeCell ref="M16:N16"/>
    <mergeCell ref="M17:N17"/>
    <mergeCell ref="M18:N18"/>
    <mergeCell ref="M19:N19"/>
    <mergeCell ref="M21:N21"/>
    <mergeCell ref="M20:N20"/>
    <mergeCell ref="M29:N29"/>
    <mergeCell ref="M30:N30"/>
    <mergeCell ref="M22:N22"/>
    <mergeCell ref="M23:N23"/>
    <mergeCell ref="M24:N24"/>
    <mergeCell ref="M25:N25"/>
    <mergeCell ref="H8:L8"/>
    <mergeCell ref="H9:L9"/>
    <mergeCell ref="H10:L10"/>
    <mergeCell ref="H11:L11"/>
    <mergeCell ref="H12:L12"/>
    <mergeCell ref="H13:L13"/>
    <mergeCell ref="H14:L14"/>
    <mergeCell ref="H15:L15"/>
    <mergeCell ref="H24:L24"/>
    <mergeCell ref="H16:L16"/>
    <mergeCell ref="H17:L17"/>
    <mergeCell ref="H18:L18"/>
    <mergeCell ref="H19:L19"/>
    <mergeCell ref="H20:K20"/>
    <mergeCell ref="H21:L21"/>
    <mergeCell ref="H22:L22"/>
    <mergeCell ref="H23:L23"/>
    <mergeCell ref="H26:K26"/>
    <mergeCell ref="H29:K29"/>
    <mergeCell ref="H25:L25"/>
    <mergeCell ref="H27:L27"/>
    <mergeCell ref="H28:L28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1:P21"/>
    <mergeCell ref="O32:P32"/>
    <mergeCell ref="O33:P33"/>
    <mergeCell ref="O27:P27"/>
    <mergeCell ref="O28:P28"/>
    <mergeCell ref="O29:P29"/>
    <mergeCell ref="O30:P30"/>
    <mergeCell ref="M26:N26"/>
    <mergeCell ref="O20:P20"/>
    <mergeCell ref="O26:P26"/>
    <mergeCell ref="O31:P31"/>
    <mergeCell ref="O22:P22"/>
    <mergeCell ref="O23:P23"/>
    <mergeCell ref="O24:P24"/>
    <mergeCell ref="O25:P25"/>
    <mergeCell ref="M27:N27"/>
    <mergeCell ref="M28:N28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marta</cp:lastModifiedBy>
  <cp:lastPrinted>2012-11-20T11:28:09Z</cp:lastPrinted>
  <dcterms:created xsi:type="dcterms:W3CDTF">2012-11-20T07:24:41Z</dcterms:created>
  <dcterms:modified xsi:type="dcterms:W3CDTF">2012-11-20T11:34:16Z</dcterms:modified>
  <cp:category/>
  <cp:version/>
  <cp:contentType/>
  <cp:contentStatus/>
</cp:coreProperties>
</file>