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30021902" sheetId="1" r:id="rId1"/>
  </sheets>
  <definedNames>
    <definedName name="_xlnm.Print_Area" localSheetId="0">'30021902'!$B$39:$I$340</definedName>
    <definedName name="_xlnm.Print_Titles" localSheetId="0">'30021902'!$37:$38</definedName>
  </definedNames>
  <calcPr fullCalcOnLoad="1"/>
</workbook>
</file>

<file path=xl/sharedStrings.xml><?xml version="1.0" encoding="utf-8"?>
<sst xmlns="http://schemas.openxmlformats.org/spreadsheetml/2006/main" count="42" uniqueCount="36">
  <si>
    <t>CUADRO DE AMORTIZACION  PRESTAMO</t>
  </si>
  <si>
    <t>DIA</t>
  </si>
  <si>
    <t>MES</t>
  </si>
  <si>
    <t>PLAZO</t>
  </si>
  <si>
    <t>AÑO</t>
  </si>
  <si>
    <t xml:space="preserve"> </t>
  </si>
  <si>
    <t>T.I.N.</t>
  </si>
  <si>
    <t>CUOTA</t>
  </si>
  <si>
    <t>AL T.I.N.</t>
  </si>
  <si>
    <t>NUMERO</t>
  </si>
  <si>
    <t>VENCIMIENTO</t>
  </si>
  <si>
    <t>IMPORTE</t>
  </si>
  <si>
    <t>DESGLOSE CUOTA</t>
  </si>
  <si>
    <t>AMORTIZACION</t>
  </si>
  <si>
    <t>CAPITAL</t>
  </si>
  <si>
    <t>INTERES</t>
  </si>
  <si>
    <t>TIPO</t>
  </si>
  <si>
    <t>ANTICIPADA</t>
  </si>
  <si>
    <t>PENDIENTE</t>
  </si>
  <si>
    <t>FECHA CONCESION:</t>
  </si>
  <si>
    <t>CAPITAL CONCENCIDO:</t>
  </si>
  <si>
    <t>PLAZO:</t>
  </si>
  <si>
    <t>DIA:</t>
  </si>
  <si>
    <t>MES:</t>
  </si>
  <si>
    <t>AÑO:</t>
  </si>
  <si>
    <t>NOTAS PARA EL CUADRO ADJUNTO</t>
  </si>
  <si>
    <r>
      <t xml:space="preserve">1) INTRODUCIR IMPORTE  EN " </t>
    </r>
    <r>
      <rPr>
        <b/>
        <sz val="10"/>
        <color indexed="10"/>
        <rFont val="MS Sans Serif"/>
        <family val="2"/>
      </rPr>
      <t>CAPITAL CONCEDIDO"</t>
    </r>
  </si>
  <si>
    <r>
      <t>2) INTRODUCIR Nº DE MESES EN "</t>
    </r>
    <r>
      <rPr>
        <b/>
        <sz val="10"/>
        <color indexed="10"/>
        <rFont val="MS Sans Serif"/>
        <family val="2"/>
      </rPr>
      <t xml:space="preserve"> PLAZO "</t>
    </r>
  </si>
  <si>
    <r>
      <t>3) FECHA DE CONCESIÓN "</t>
    </r>
    <r>
      <rPr>
        <b/>
        <sz val="10"/>
        <color indexed="10"/>
        <rFont val="MS Sans Serif"/>
        <family val="2"/>
      </rPr>
      <t xml:space="preserve"> DIA, MES, AÑO"</t>
    </r>
  </si>
  <si>
    <r>
      <t xml:space="preserve">4)  TIPO DE INTERÉS CON TRES DECIMALES </t>
    </r>
    <r>
      <rPr>
        <b/>
        <sz val="10"/>
        <color indexed="10"/>
        <rFont val="MS Sans Serif"/>
        <family val="2"/>
      </rPr>
      <t>" T.I.N."</t>
    </r>
  </si>
  <si>
    <r>
      <t xml:space="preserve">5) EL CUADRO CALCULARA LA CASILLA </t>
    </r>
    <r>
      <rPr>
        <b/>
        <sz val="10"/>
        <color indexed="10"/>
        <rFont val="MS Sans Serif"/>
        <family val="2"/>
      </rPr>
      <t>" CUOTA "</t>
    </r>
  </si>
  <si>
    <t>8)  PARA  AMORTIZACIONES PARCIALES CON " REDUCCIÓN DE  PLAZO " :  INTRODUCIR IMPORTE A AMORTIZAR</t>
  </si>
  <si>
    <t xml:space="preserve">      EN LA COLUMNA "H" , EN LA FECHA CORRESPONDIENTE DE LA COLUMNA "C", Y SUPRIMIR LAS FILAS</t>
  </si>
  <si>
    <r>
      <t>6) EL IMPORTE DE LA CELDA "</t>
    </r>
    <r>
      <rPr>
        <b/>
        <sz val="10"/>
        <color indexed="10"/>
        <rFont val="MS Sans Serif"/>
        <family val="2"/>
      </rPr>
      <t xml:space="preserve"> C31"</t>
    </r>
    <r>
      <rPr>
        <b/>
        <sz val="10"/>
        <rFont val="MS Sans Serif"/>
        <family val="2"/>
      </rPr>
      <t xml:space="preserve">  , SE COPIARA EN LA CELDA "</t>
    </r>
    <r>
      <rPr>
        <b/>
        <sz val="10"/>
        <color indexed="10"/>
        <rFont val="MS Sans Serif"/>
        <family val="2"/>
      </rPr>
      <t xml:space="preserve"> D39" , PRIMERA CUOTA</t>
    </r>
  </si>
  <si>
    <r>
      <t xml:space="preserve">7) LA CIFRA DE LA CELDA </t>
    </r>
    <r>
      <rPr>
        <b/>
        <sz val="10"/>
        <color indexed="10"/>
        <rFont val="MS Sans Serif"/>
        <family val="2"/>
      </rPr>
      <t>"D39"</t>
    </r>
    <r>
      <rPr>
        <b/>
        <sz val="10"/>
        <rFont val="MS Sans Serif"/>
        <family val="2"/>
      </rPr>
      <t xml:space="preserve"> SE COPIARA EN LAS RESTANTE CUOTAS , </t>
    </r>
    <r>
      <rPr>
        <b/>
        <sz val="10"/>
        <color indexed="10"/>
        <rFont val="MS Sans Serif"/>
        <family val="2"/>
      </rPr>
      <t>" CELDAS D39 A D338"</t>
    </r>
  </si>
  <si>
    <t xml:space="preserve">      DEL FINAL DEL CUADRO QUE APAREZCAN COMO NEGATIVAS.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</si>
</sst>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"/>
    <numFmt numFmtId="183" formatCode="0.0000"/>
    <numFmt numFmtId="184" formatCode="0.000"/>
    <numFmt numFmtId="185" formatCode="#,##0.0\ _P_t_a;[Red]\-#,##0.0\ _P_t_a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i/>
      <u val="single"/>
      <sz val="12"/>
      <name val="Univers (WN)"/>
      <family val="0"/>
    </font>
    <font>
      <b/>
      <i/>
      <u val="single"/>
      <sz val="12"/>
      <name val="MS Sans Serif"/>
      <family val="0"/>
    </font>
    <font>
      <b/>
      <i/>
      <u val="single"/>
      <sz val="10"/>
      <name val="MS Sans Serif"/>
      <family val="0"/>
    </font>
    <font>
      <b/>
      <i/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/>
    </xf>
    <xf numFmtId="40" fontId="0" fillId="0" borderId="0" xfId="16" applyNumberFormat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0" fillId="0" borderId="0" xfId="0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0" fontId="1" fillId="2" borderId="18" xfId="16" applyNumberFormat="1" applyFon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0" fillId="2" borderId="1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99"/>
  <sheetViews>
    <sheetView tabSelected="1" workbookViewId="0" topLeftCell="A1">
      <selection activeCell="H25" sqref="H25"/>
    </sheetView>
  </sheetViews>
  <sheetFormatPr defaultColWidth="11.421875" defaultRowHeight="12.75"/>
  <cols>
    <col min="2" max="2" width="11.421875" style="4" customWidth="1"/>
    <col min="3" max="3" width="16.140625" style="4" customWidth="1"/>
    <col min="4" max="4" width="15.7109375" style="4" customWidth="1"/>
    <col min="5" max="5" width="22.28125" style="4" customWidth="1"/>
    <col min="6" max="6" width="13.28125" style="4" customWidth="1"/>
    <col min="7" max="7" width="10.00390625" style="4" customWidth="1"/>
    <col min="8" max="8" width="17.8515625" style="4" customWidth="1"/>
    <col min="9" max="9" width="12.7109375" style="4" customWidth="1"/>
  </cols>
  <sheetData>
    <row r="3" spans="2:9" ht="15.75">
      <c r="B3" s="44"/>
      <c r="C3" s="45" t="s">
        <v>25</v>
      </c>
      <c r="D3" s="45"/>
      <c r="E3" s="46"/>
      <c r="F3" s="49"/>
      <c r="G3" s="47"/>
      <c r="H3" s="47"/>
      <c r="I3" s="48"/>
    </row>
    <row r="4" spans="2:5" ht="12.75">
      <c r="B4" s="28"/>
      <c r="C4" s="28"/>
      <c r="D4" s="28"/>
      <c r="E4" s="28"/>
    </row>
    <row r="5" spans="2:5" ht="12.75">
      <c r="B5" s="40" t="s">
        <v>26</v>
      </c>
      <c r="C5" s="40"/>
      <c r="D5" s="41"/>
      <c r="E5" s="41"/>
    </row>
    <row r="6" spans="2:5" ht="12.75">
      <c r="B6" s="40"/>
      <c r="C6" s="40"/>
      <c r="D6" s="40"/>
      <c r="E6" s="40"/>
    </row>
    <row r="7" spans="2:5" ht="12.75">
      <c r="B7" s="40" t="s">
        <v>27</v>
      </c>
      <c r="C7" s="40"/>
      <c r="D7" s="40"/>
      <c r="E7" s="40"/>
    </row>
    <row r="8" spans="2:5" ht="12.75">
      <c r="B8" s="35"/>
      <c r="C8" s="35"/>
      <c r="D8" s="35"/>
      <c r="E8" s="35"/>
    </row>
    <row r="9" spans="2:5" ht="12.75">
      <c r="B9" s="40" t="s">
        <v>28</v>
      </c>
      <c r="C9" s="35"/>
      <c r="D9" s="35"/>
      <c r="E9" s="35"/>
    </row>
    <row r="10" spans="2:5" ht="12.75">
      <c r="B10" s="35"/>
      <c r="C10" s="35"/>
      <c r="D10" s="35"/>
      <c r="E10" s="35"/>
    </row>
    <row r="11" spans="2:5" ht="12.75">
      <c r="B11" s="40" t="s">
        <v>29</v>
      </c>
      <c r="C11" s="40"/>
      <c r="D11" s="40"/>
      <c r="E11" s="40"/>
    </row>
    <row r="13" spans="2:5" ht="12.75">
      <c r="B13" s="40" t="s">
        <v>30</v>
      </c>
      <c r="C13" s="40"/>
      <c r="D13" s="40"/>
      <c r="E13" s="40"/>
    </row>
    <row r="14" spans="2:5" ht="12.75">
      <c r="B14" s="35"/>
      <c r="C14" s="35"/>
      <c r="D14" s="35"/>
      <c r="E14" s="35"/>
    </row>
    <row r="15" spans="2:6" ht="12.75">
      <c r="B15" s="40" t="s">
        <v>33</v>
      </c>
      <c r="C15" s="39"/>
      <c r="D15" s="39"/>
      <c r="E15" s="39"/>
      <c r="F15" s="39"/>
    </row>
    <row r="16" spans="2:6" ht="12.75">
      <c r="B16" s="40"/>
      <c r="C16" s="39"/>
      <c r="D16" s="39"/>
      <c r="E16" s="39"/>
      <c r="F16" s="39"/>
    </row>
    <row r="17" spans="2:8" ht="12.75">
      <c r="B17" s="40" t="s">
        <v>34</v>
      </c>
      <c r="C17" s="39"/>
      <c r="D17" s="39"/>
      <c r="E17" s="39"/>
      <c r="F17" s="39"/>
      <c r="G17" s="6"/>
      <c r="H17" s="6"/>
    </row>
    <row r="18" spans="2:6" ht="12.75">
      <c r="B18" s="40"/>
      <c r="C18" s="39"/>
      <c r="D18" s="39"/>
      <c r="E18" s="39"/>
      <c r="F18" s="39"/>
    </row>
    <row r="19" spans="2:9" ht="12.75">
      <c r="B19" s="40" t="s">
        <v>31</v>
      </c>
      <c r="C19" s="39"/>
      <c r="D19" s="39"/>
      <c r="E19" s="39"/>
      <c r="F19" s="39"/>
      <c r="G19" s="39"/>
      <c r="H19" s="39"/>
      <c r="I19" s="39"/>
    </row>
    <row r="20" spans="2:9" ht="12.75">
      <c r="B20" s="40" t="s">
        <v>32</v>
      </c>
      <c r="C20" s="39"/>
      <c r="D20" s="39"/>
      <c r="E20" s="39"/>
      <c r="F20" s="39"/>
      <c r="G20" s="39"/>
      <c r="H20" s="39"/>
      <c r="I20" s="39"/>
    </row>
    <row r="21" spans="2:5" ht="12.75">
      <c r="B21" s="40" t="s">
        <v>35</v>
      </c>
      <c r="C21" s="39"/>
      <c r="D21" s="39"/>
      <c r="E21" s="39"/>
    </row>
    <row r="22" ht="12.75">
      <c r="B22" s="35"/>
    </row>
    <row r="23" spans="1:5" s="35" customFormat="1" ht="12.75">
      <c r="A23" s="28"/>
      <c r="B23" s="28"/>
      <c r="C23" s="28"/>
      <c r="D23" s="28"/>
      <c r="E23" s="28"/>
    </row>
    <row r="24" spans="1:7" s="35" customFormat="1" ht="16.5" thickBot="1">
      <c r="A24" s="28"/>
      <c r="B24" s="29" t="s">
        <v>0</v>
      </c>
      <c r="C24" s="30"/>
      <c r="D24" s="30"/>
      <c r="E24" s="31"/>
      <c r="F24" s="36" t="s">
        <v>19</v>
      </c>
      <c r="G24" s="37"/>
    </row>
    <row r="25" spans="1:8" ht="13.5" thickBot="1">
      <c r="A25" s="28"/>
      <c r="B25" s="28"/>
      <c r="C25" s="28"/>
      <c r="D25" s="28"/>
      <c r="E25" s="28"/>
      <c r="F25" s="19" t="s">
        <v>22</v>
      </c>
      <c r="H25" s="1">
        <v>28</v>
      </c>
    </row>
    <row r="26" spans="1:8" ht="12.75">
      <c r="A26" s="28"/>
      <c r="B26" s="32" t="s">
        <v>20</v>
      </c>
      <c r="C26" s="33"/>
      <c r="D26" s="42">
        <v>24000</v>
      </c>
      <c r="E26" s="28"/>
      <c r="F26" s="19" t="s">
        <v>23</v>
      </c>
      <c r="H26" s="2">
        <v>3</v>
      </c>
    </row>
    <row r="27" spans="1:8" ht="13.5" thickBot="1">
      <c r="A27" s="28"/>
      <c r="B27" s="34" t="s">
        <v>21</v>
      </c>
      <c r="C27" s="28"/>
      <c r="D27" s="9">
        <f>8*12</f>
        <v>96</v>
      </c>
      <c r="E27" s="28"/>
      <c r="F27" s="19" t="s">
        <v>24</v>
      </c>
      <c r="H27" s="3">
        <v>2006</v>
      </c>
    </row>
    <row r="28" spans="1:5" ht="12.75">
      <c r="A28" s="28"/>
      <c r="B28" s="28" t="s">
        <v>5</v>
      </c>
      <c r="C28" s="28"/>
      <c r="D28" s="28"/>
      <c r="E28" s="28"/>
    </row>
    <row r="29" spans="5:6" ht="12.75">
      <c r="E29" s="7" t="s">
        <v>6</v>
      </c>
      <c r="F29" s="8" t="s">
        <v>3</v>
      </c>
    </row>
    <row r="30" ht="13.5" thickBot="1"/>
    <row r="31" spans="2:6" ht="13.5" thickBot="1">
      <c r="B31" s="20" t="s">
        <v>7</v>
      </c>
      <c r="C31" s="5">
        <f>ROUND((PMT((E31/1200),F31,-D26)),2)</f>
        <v>324.23</v>
      </c>
      <c r="D31" s="38" t="s">
        <v>8</v>
      </c>
      <c r="E31" s="9">
        <v>6.75</v>
      </c>
      <c r="F31" s="10">
        <f>D27</f>
        <v>96</v>
      </c>
    </row>
    <row r="33" ht="12.75">
      <c r="G33" s="21"/>
    </row>
    <row r="37" spans="2:15" ht="13.5" thickBot="1">
      <c r="B37" s="11" t="s">
        <v>9</v>
      </c>
      <c r="C37" s="12" t="s">
        <v>10</v>
      </c>
      <c r="D37" s="12" t="s">
        <v>11</v>
      </c>
      <c r="E37" s="13" t="s">
        <v>12</v>
      </c>
      <c r="F37" s="13"/>
      <c r="G37" s="14"/>
      <c r="H37" s="12" t="s">
        <v>13</v>
      </c>
      <c r="I37" s="15" t="s">
        <v>14</v>
      </c>
      <c r="K37" t="s">
        <v>1</v>
      </c>
      <c r="L37" t="s">
        <v>2</v>
      </c>
      <c r="M37" t="s">
        <v>4</v>
      </c>
      <c r="O37" t="s">
        <v>5</v>
      </c>
    </row>
    <row r="38" spans="2:9" ht="12.75">
      <c r="B38" s="16" t="s">
        <v>7</v>
      </c>
      <c r="C38" s="17" t="s">
        <v>7</v>
      </c>
      <c r="D38" s="17" t="s">
        <v>7</v>
      </c>
      <c r="E38" s="17" t="s">
        <v>14</v>
      </c>
      <c r="F38" s="17" t="s">
        <v>15</v>
      </c>
      <c r="G38" s="17" t="s">
        <v>16</v>
      </c>
      <c r="H38" s="17" t="s">
        <v>17</v>
      </c>
      <c r="I38" s="18" t="s">
        <v>18</v>
      </c>
    </row>
    <row r="39" spans="2:13" ht="12.75">
      <c r="B39" s="22">
        <v>1</v>
      </c>
      <c r="C39" s="23">
        <f aca="true" t="shared" si="0" ref="C39:C70">DATE(M39,L39,K39)</f>
        <v>38835</v>
      </c>
      <c r="D39" s="43">
        <f>$C$31</f>
        <v>324.23</v>
      </c>
      <c r="E39" s="24">
        <f aca="true" t="shared" si="1" ref="E39:E70">D39-F39</f>
        <v>189.23000000000002</v>
      </c>
      <c r="F39" s="24">
        <f>ROUND(((D26*G39)/1200),2)</f>
        <v>135</v>
      </c>
      <c r="G39" s="22">
        <f>E31</f>
        <v>6.75</v>
      </c>
      <c r="H39" s="22"/>
      <c r="I39" s="24">
        <f>D26-E39-H39</f>
        <v>23810.77</v>
      </c>
      <c r="K39">
        <f aca="true" t="shared" si="2" ref="K39:K70">IF(H$25&gt;28,IF(L39=2,28,IF(L39=11,30,IF(L39=9,30,IF(L39=6,30,IF(L39=4,30,H$25))))),H$25)</f>
        <v>28</v>
      </c>
      <c r="L39">
        <f>IF(H26&lt;&gt;12,H26+1,1)</f>
        <v>4</v>
      </c>
      <c r="M39">
        <f>IF(L39=1,H27+1,H27)</f>
        <v>2006</v>
      </c>
    </row>
    <row r="40" spans="2:15" ht="12.75">
      <c r="B40" s="25">
        <f aca="true" t="shared" si="3" ref="B40:B71">B39+1</f>
        <v>2</v>
      </c>
      <c r="C40" s="26">
        <f t="shared" si="0"/>
        <v>38865</v>
      </c>
      <c r="D40" s="43">
        <f aca="true" t="shared" si="4" ref="D40:D103">$C$31</f>
        <v>324.23</v>
      </c>
      <c r="E40" s="27">
        <f t="shared" si="1"/>
        <v>190.29000000000002</v>
      </c>
      <c r="F40" s="27">
        <f>ROUND(((I39*G40)/1200),2)</f>
        <v>133.94</v>
      </c>
      <c r="G40" s="25">
        <f aca="true" t="shared" si="5" ref="G40:G103">G39</f>
        <v>6.75</v>
      </c>
      <c r="H40" s="25"/>
      <c r="I40" s="27">
        <f aca="true" t="shared" si="6" ref="I40:I71">I39-E40-H40</f>
        <v>23620.48</v>
      </c>
      <c r="K40">
        <f t="shared" si="2"/>
        <v>28</v>
      </c>
      <c r="L40">
        <f aca="true" t="shared" si="7" ref="L40:L71">IF(L39&lt;&gt;12,L39+1,1)</f>
        <v>5</v>
      </c>
      <c r="M40">
        <f aca="true" t="shared" si="8" ref="M40:M71">IF(L40=1,M39+1,M39)</f>
        <v>2006</v>
      </c>
      <c r="O40" t="s">
        <v>5</v>
      </c>
    </row>
    <row r="41" spans="2:13" ht="12.75">
      <c r="B41" s="25">
        <f t="shared" si="3"/>
        <v>3</v>
      </c>
      <c r="C41" s="26">
        <f t="shared" si="0"/>
        <v>38896</v>
      </c>
      <c r="D41" s="43">
        <f t="shared" si="4"/>
        <v>324.23</v>
      </c>
      <c r="E41" s="27">
        <f t="shared" si="1"/>
        <v>191.36</v>
      </c>
      <c r="F41" s="27">
        <f aca="true" t="shared" si="9" ref="F41:F104">ROUND(((I40*G41)/1200),2)</f>
        <v>132.87</v>
      </c>
      <c r="G41" s="25">
        <f t="shared" si="5"/>
        <v>6.75</v>
      </c>
      <c r="H41" s="25"/>
      <c r="I41" s="27">
        <f t="shared" si="6"/>
        <v>23429.12</v>
      </c>
      <c r="K41">
        <f t="shared" si="2"/>
        <v>28</v>
      </c>
      <c r="L41">
        <f t="shared" si="7"/>
        <v>6</v>
      </c>
      <c r="M41">
        <f t="shared" si="8"/>
        <v>2006</v>
      </c>
    </row>
    <row r="42" spans="2:13" ht="12.75">
      <c r="B42" s="25">
        <f t="shared" si="3"/>
        <v>4</v>
      </c>
      <c r="C42" s="26">
        <f t="shared" si="0"/>
        <v>38926</v>
      </c>
      <c r="D42" s="43">
        <f t="shared" si="4"/>
        <v>324.23</v>
      </c>
      <c r="E42" s="27">
        <f t="shared" si="1"/>
        <v>192.44000000000003</v>
      </c>
      <c r="F42" s="27">
        <f t="shared" si="9"/>
        <v>131.79</v>
      </c>
      <c r="G42" s="25">
        <f t="shared" si="5"/>
        <v>6.75</v>
      </c>
      <c r="H42" s="25"/>
      <c r="I42" s="27">
        <f t="shared" si="6"/>
        <v>23236.68</v>
      </c>
      <c r="K42">
        <f t="shared" si="2"/>
        <v>28</v>
      </c>
      <c r="L42">
        <f t="shared" si="7"/>
        <v>7</v>
      </c>
      <c r="M42">
        <f t="shared" si="8"/>
        <v>2006</v>
      </c>
    </row>
    <row r="43" spans="2:13" ht="12.75">
      <c r="B43" s="25">
        <f t="shared" si="3"/>
        <v>5</v>
      </c>
      <c r="C43" s="26">
        <f t="shared" si="0"/>
        <v>38957</v>
      </c>
      <c r="D43" s="43">
        <f t="shared" si="4"/>
        <v>324.23</v>
      </c>
      <c r="E43" s="27">
        <f t="shared" si="1"/>
        <v>193.52</v>
      </c>
      <c r="F43" s="27">
        <f t="shared" si="9"/>
        <v>130.71</v>
      </c>
      <c r="G43" s="25">
        <f t="shared" si="5"/>
        <v>6.75</v>
      </c>
      <c r="H43" s="25"/>
      <c r="I43" s="27">
        <f t="shared" si="6"/>
        <v>23043.16</v>
      </c>
      <c r="K43">
        <f t="shared" si="2"/>
        <v>28</v>
      </c>
      <c r="L43">
        <f t="shared" si="7"/>
        <v>8</v>
      </c>
      <c r="M43">
        <f t="shared" si="8"/>
        <v>2006</v>
      </c>
    </row>
    <row r="44" spans="2:13" ht="12.75">
      <c r="B44" s="25">
        <f t="shared" si="3"/>
        <v>6</v>
      </c>
      <c r="C44" s="26">
        <f t="shared" si="0"/>
        <v>38988</v>
      </c>
      <c r="D44" s="43">
        <f t="shared" si="4"/>
        <v>324.23</v>
      </c>
      <c r="E44" s="27">
        <f t="shared" si="1"/>
        <v>194.61</v>
      </c>
      <c r="F44" s="27">
        <f t="shared" si="9"/>
        <v>129.62</v>
      </c>
      <c r="G44" s="25">
        <f t="shared" si="5"/>
        <v>6.75</v>
      </c>
      <c r="H44" s="25"/>
      <c r="I44" s="27">
        <f t="shared" si="6"/>
        <v>22848.55</v>
      </c>
      <c r="K44">
        <f t="shared" si="2"/>
        <v>28</v>
      </c>
      <c r="L44">
        <f t="shared" si="7"/>
        <v>9</v>
      </c>
      <c r="M44">
        <f t="shared" si="8"/>
        <v>2006</v>
      </c>
    </row>
    <row r="45" spans="2:13" ht="12.75">
      <c r="B45" s="25">
        <f t="shared" si="3"/>
        <v>7</v>
      </c>
      <c r="C45" s="26">
        <f t="shared" si="0"/>
        <v>39018</v>
      </c>
      <c r="D45" s="43">
        <f t="shared" si="4"/>
        <v>324.23</v>
      </c>
      <c r="E45" s="27">
        <f t="shared" si="1"/>
        <v>195.71</v>
      </c>
      <c r="F45" s="27">
        <f t="shared" si="9"/>
        <v>128.52</v>
      </c>
      <c r="G45" s="25">
        <f t="shared" si="5"/>
        <v>6.75</v>
      </c>
      <c r="H45" s="25"/>
      <c r="I45" s="27">
        <f t="shared" si="6"/>
        <v>22652.84</v>
      </c>
      <c r="K45">
        <f t="shared" si="2"/>
        <v>28</v>
      </c>
      <c r="L45">
        <f t="shared" si="7"/>
        <v>10</v>
      </c>
      <c r="M45">
        <f t="shared" si="8"/>
        <v>2006</v>
      </c>
    </row>
    <row r="46" spans="2:13" ht="12.75">
      <c r="B46" s="25">
        <f t="shared" si="3"/>
        <v>8</v>
      </c>
      <c r="C46" s="26">
        <f t="shared" si="0"/>
        <v>39049</v>
      </c>
      <c r="D46" s="43">
        <f t="shared" si="4"/>
        <v>324.23</v>
      </c>
      <c r="E46" s="27">
        <f t="shared" si="1"/>
        <v>196.81</v>
      </c>
      <c r="F46" s="27">
        <f t="shared" si="9"/>
        <v>127.42</v>
      </c>
      <c r="G46" s="25">
        <f t="shared" si="5"/>
        <v>6.75</v>
      </c>
      <c r="H46" s="25"/>
      <c r="I46" s="27">
        <f t="shared" si="6"/>
        <v>22456.03</v>
      </c>
      <c r="K46">
        <f t="shared" si="2"/>
        <v>28</v>
      </c>
      <c r="L46">
        <f t="shared" si="7"/>
        <v>11</v>
      </c>
      <c r="M46">
        <f t="shared" si="8"/>
        <v>2006</v>
      </c>
    </row>
    <row r="47" spans="2:13" ht="12.75">
      <c r="B47" s="25">
        <f t="shared" si="3"/>
        <v>9</v>
      </c>
      <c r="C47" s="26">
        <f t="shared" si="0"/>
        <v>39079</v>
      </c>
      <c r="D47" s="43">
        <f t="shared" si="4"/>
        <v>324.23</v>
      </c>
      <c r="E47" s="27">
        <f t="shared" si="1"/>
        <v>197.91000000000003</v>
      </c>
      <c r="F47" s="27">
        <f t="shared" si="9"/>
        <v>126.32</v>
      </c>
      <c r="G47" s="25">
        <f t="shared" si="5"/>
        <v>6.75</v>
      </c>
      <c r="H47" s="25"/>
      <c r="I47" s="27">
        <f t="shared" si="6"/>
        <v>22258.12</v>
      </c>
      <c r="K47">
        <f t="shared" si="2"/>
        <v>28</v>
      </c>
      <c r="L47">
        <f t="shared" si="7"/>
        <v>12</v>
      </c>
      <c r="M47">
        <f t="shared" si="8"/>
        <v>2006</v>
      </c>
    </row>
    <row r="48" spans="2:13" ht="12.75">
      <c r="B48" s="25">
        <f t="shared" si="3"/>
        <v>10</v>
      </c>
      <c r="C48" s="26">
        <f t="shared" si="0"/>
        <v>39110</v>
      </c>
      <c r="D48" s="43">
        <f t="shared" si="4"/>
        <v>324.23</v>
      </c>
      <c r="E48" s="27">
        <f t="shared" si="1"/>
        <v>199.03000000000003</v>
      </c>
      <c r="F48" s="27">
        <f t="shared" si="9"/>
        <v>125.2</v>
      </c>
      <c r="G48" s="25">
        <f t="shared" si="5"/>
        <v>6.75</v>
      </c>
      <c r="H48" s="25"/>
      <c r="I48" s="27">
        <f t="shared" si="6"/>
        <v>22059.09</v>
      </c>
      <c r="K48">
        <f t="shared" si="2"/>
        <v>28</v>
      </c>
      <c r="L48">
        <f t="shared" si="7"/>
        <v>1</v>
      </c>
      <c r="M48">
        <f t="shared" si="8"/>
        <v>2007</v>
      </c>
    </row>
    <row r="49" spans="2:13" ht="12.75">
      <c r="B49" s="25">
        <f t="shared" si="3"/>
        <v>11</v>
      </c>
      <c r="C49" s="26">
        <f t="shared" si="0"/>
        <v>39141</v>
      </c>
      <c r="D49" s="43">
        <f t="shared" si="4"/>
        <v>324.23</v>
      </c>
      <c r="E49" s="27">
        <f t="shared" si="1"/>
        <v>200.15000000000003</v>
      </c>
      <c r="F49" s="27">
        <f t="shared" si="9"/>
        <v>124.08</v>
      </c>
      <c r="G49" s="25">
        <f t="shared" si="5"/>
        <v>6.75</v>
      </c>
      <c r="H49" s="25"/>
      <c r="I49" s="27">
        <f t="shared" si="6"/>
        <v>21858.94</v>
      </c>
      <c r="K49">
        <f t="shared" si="2"/>
        <v>28</v>
      </c>
      <c r="L49">
        <f t="shared" si="7"/>
        <v>2</v>
      </c>
      <c r="M49">
        <f t="shared" si="8"/>
        <v>2007</v>
      </c>
    </row>
    <row r="50" spans="2:13" ht="12.75">
      <c r="B50" s="25">
        <f t="shared" si="3"/>
        <v>12</v>
      </c>
      <c r="C50" s="26">
        <f t="shared" si="0"/>
        <v>39169</v>
      </c>
      <c r="D50" s="43">
        <f t="shared" si="4"/>
        <v>324.23</v>
      </c>
      <c r="E50" s="27">
        <f t="shared" si="1"/>
        <v>201.27000000000004</v>
      </c>
      <c r="F50" s="27">
        <f t="shared" si="9"/>
        <v>122.96</v>
      </c>
      <c r="G50" s="25">
        <f t="shared" si="5"/>
        <v>6.75</v>
      </c>
      <c r="H50" s="25"/>
      <c r="I50" s="27">
        <f t="shared" si="6"/>
        <v>21657.67</v>
      </c>
      <c r="K50">
        <f t="shared" si="2"/>
        <v>28</v>
      </c>
      <c r="L50">
        <f t="shared" si="7"/>
        <v>3</v>
      </c>
      <c r="M50">
        <f t="shared" si="8"/>
        <v>2007</v>
      </c>
    </row>
    <row r="51" spans="2:13" ht="12.75">
      <c r="B51" s="25">
        <f t="shared" si="3"/>
        <v>13</v>
      </c>
      <c r="C51" s="26">
        <f t="shared" si="0"/>
        <v>39200</v>
      </c>
      <c r="D51" s="43">
        <f t="shared" si="4"/>
        <v>324.23</v>
      </c>
      <c r="E51" s="27">
        <f t="shared" si="1"/>
        <v>202.41000000000003</v>
      </c>
      <c r="F51" s="27">
        <f t="shared" si="9"/>
        <v>121.82</v>
      </c>
      <c r="G51" s="25">
        <f t="shared" si="5"/>
        <v>6.75</v>
      </c>
      <c r="H51" s="25"/>
      <c r="I51" s="27">
        <f t="shared" si="6"/>
        <v>21455.26</v>
      </c>
      <c r="K51">
        <f t="shared" si="2"/>
        <v>28</v>
      </c>
      <c r="L51">
        <f t="shared" si="7"/>
        <v>4</v>
      </c>
      <c r="M51">
        <f t="shared" si="8"/>
        <v>2007</v>
      </c>
    </row>
    <row r="52" spans="2:13" ht="12.75">
      <c r="B52" s="25">
        <f t="shared" si="3"/>
        <v>14</v>
      </c>
      <c r="C52" s="26">
        <f t="shared" si="0"/>
        <v>39230</v>
      </c>
      <c r="D52" s="43">
        <f t="shared" si="4"/>
        <v>324.23</v>
      </c>
      <c r="E52" s="27">
        <f t="shared" si="1"/>
        <v>203.54000000000002</v>
      </c>
      <c r="F52" s="27">
        <f t="shared" si="9"/>
        <v>120.69</v>
      </c>
      <c r="G52" s="25">
        <f t="shared" si="5"/>
        <v>6.75</v>
      </c>
      <c r="H52" s="25"/>
      <c r="I52" s="27">
        <f t="shared" si="6"/>
        <v>21251.719999999998</v>
      </c>
      <c r="K52">
        <f t="shared" si="2"/>
        <v>28</v>
      </c>
      <c r="L52">
        <f t="shared" si="7"/>
        <v>5</v>
      </c>
      <c r="M52">
        <f t="shared" si="8"/>
        <v>2007</v>
      </c>
    </row>
    <row r="53" spans="2:13" ht="12.75">
      <c r="B53" s="25">
        <f t="shared" si="3"/>
        <v>15</v>
      </c>
      <c r="C53" s="26">
        <f t="shared" si="0"/>
        <v>39261</v>
      </c>
      <c r="D53" s="43">
        <f t="shared" si="4"/>
        <v>324.23</v>
      </c>
      <c r="E53" s="27">
        <f t="shared" si="1"/>
        <v>204.69</v>
      </c>
      <c r="F53" s="27">
        <f t="shared" si="9"/>
        <v>119.54</v>
      </c>
      <c r="G53" s="25">
        <f t="shared" si="5"/>
        <v>6.75</v>
      </c>
      <c r="H53" s="25"/>
      <c r="I53" s="27">
        <f t="shared" si="6"/>
        <v>21047.03</v>
      </c>
      <c r="K53">
        <f t="shared" si="2"/>
        <v>28</v>
      </c>
      <c r="L53">
        <f t="shared" si="7"/>
        <v>6</v>
      </c>
      <c r="M53">
        <f t="shared" si="8"/>
        <v>2007</v>
      </c>
    </row>
    <row r="54" spans="2:13" ht="12.75">
      <c r="B54" s="25">
        <f t="shared" si="3"/>
        <v>16</v>
      </c>
      <c r="C54" s="26">
        <f t="shared" si="0"/>
        <v>39291</v>
      </c>
      <c r="D54" s="43">
        <f t="shared" si="4"/>
        <v>324.23</v>
      </c>
      <c r="E54" s="27">
        <f t="shared" si="1"/>
        <v>205.84000000000003</v>
      </c>
      <c r="F54" s="27">
        <f t="shared" si="9"/>
        <v>118.39</v>
      </c>
      <c r="G54" s="25">
        <f t="shared" si="5"/>
        <v>6.75</v>
      </c>
      <c r="H54" s="25"/>
      <c r="I54" s="27">
        <f t="shared" si="6"/>
        <v>20841.19</v>
      </c>
      <c r="K54">
        <f t="shared" si="2"/>
        <v>28</v>
      </c>
      <c r="L54">
        <f t="shared" si="7"/>
        <v>7</v>
      </c>
      <c r="M54">
        <f t="shared" si="8"/>
        <v>2007</v>
      </c>
    </row>
    <row r="55" spans="2:13" ht="12.75">
      <c r="B55" s="25">
        <f t="shared" si="3"/>
        <v>17</v>
      </c>
      <c r="C55" s="26">
        <f t="shared" si="0"/>
        <v>39322</v>
      </c>
      <c r="D55" s="43">
        <f t="shared" si="4"/>
        <v>324.23</v>
      </c>
      <c r="E55" s="27">
        <f t="shared" si="1"/>
        <v>207</v>
      </c>
      <c r="F55" s="27">
        <f t="shared" si="9"/>
        <v>117.23</v>
      </c>
      <c r="G55" s="25">
        <f t="shared" si="5"/>
        <v>6.75</v>
      </c>
      <c r="H55" s="25"/>
      <c r="I55" s="27">
        <f t="shared" si="6"/>
        <v>20634.19</v>
      </c>
      <c r="K55">
        <f t="shared" si="2"/>
        <v>28</v>
      </c>
      <c r="L55">
        <f t="shared" si="7"/>
        <v>8</v>
      </c>
      <c r="M55">
        <f t="shared" si="8"/>
        <v>2007</v>
      </c>
    </row>
    <row r="56" spans="2:13" ht="12.75">
      <c r="B56" s="25">
        <f t="shared" si="3"/>
        <v>18</v>
      </c>
      <c r="C56" s="26">
        <f t="shared" si="0"/>
        <v>39353</v>
      </c>
      <c r="D56" s="43">
        <f t="shared" si="4"/>
        <v>324.23</v>
      </c>
      <c r="E56" s="27">
        <f t="shared" si="1"/>
        <v>208.16000000000003</v>
      </c>
      <c r="F56" s="27">
        <f t="shared" si="9"/>
        <v>116.07</v>
      </c>
      <c r="G56" s="25">
        <f t="shared" si="5"/>
        <v>6.75</v>
      </c>
      <c r="H56" s="25"/>
      <c r="I56" s="27">
        <f t="shared" si="6"/>
        <v>20426.03</v>
      </c>
      <c r="K56">
        <f t="shared" si="2"/>
        <v>28</v>
      </c>
      <c r="L56">
        <f t="shared" si="7"/>
        <v>9</v>
      </c>
      <c r="M56">
        <f t="shared" si="8"/>
        <v>2007</v>
      </c>
    </row>
    <row r="57" spans="2:13" ht="12.75">
      <c r="B57" s="25">
        <f t="shared" si="3"/>
        <v>19</v>
      </c>
      <c r="C57" s="26">
        <f t="shared" si="0"/>
        <v>39383</v>
      </c>
      <c r="D57" s="43">
        <f t="shared" si="4"/>
        <v>324.23</v>
      </c>
      <c r="E57" s="27">
        <f t="shared" si="1"/>
        <v>209.33</v>
      </c>
      <c r="F57" s="27">
        <f t="shared" si="9"/>
        <v>114.9</v>
      </c>
      <c r="G57" s="25">
        <f t="shared" si="5"/>
        <v>6.75</v>
      </c>
      <c r="H57" s="25"/>
      <c r="I57" s="27">
        <f t="shared" si="6"/>
        <v>20216.699999999997</v>
      </c>
      <c r="K57">
        <f t="shared" si="2"/>
        <v>28</v>
      </c>
      <c r="L57">
        <f t="shared" si="7"/>
        <v>10</v>
      </c>
      <c r="M57">
        <f t="shared" si="8"/>
        <v>2007</v>
      </c>
    </row>
    <row r="58" spans="2:13" ht="12.75">
      <c r="B58" s="25">
        <f t="shared" si="3"/>
        <v>20</v>
      </c>
      <c r="C58" s="26">
        <f t="shared" si="0"/>
        <v>39414</v>
      </c>
      <c r="D58" s="43">
        <f t="shared" si="4"/>
        <v>324.23</v>
      </c>
      <c r="E58" s="27">
        <f t="shared" si="1"/>
        <v>210.51000000000002</v>
      </c>
      <c r="F58" s="27">
        <f t="shared" si="9"/>
        <v>113.72</v>
      </c>
      <c r="G58" s="25">
        <f t="shared" si="5"/>
        <v>6.75</v>
      </c>
      <c r="H58" s="25"/>
      <c r="I58" s="27">
        <f t="shared" si="6"/>
        <v>20006.19</v>
      </c>
      <c r="K58">
        <f t="shared" si="2"/>
        <v>28</v>
      </c>
      <c r="L58">
        <f t="shared" si="7"/>
        <v>11</v>
      </c>
      <c r="M58">
        <f t="shared" si="8"/>
        <v>2007</v>
      </c>
    </row>
    <row r="59" spans="2:13" ht="12.75">
      <c r="B59" s="25">
        <f t="shared" si="3"/>
        <v>21</v>
      </c>
      <c r="C59" s="26">
        <f t="shared" si="0"/>
        <v>39444</v>
      </c>
      <c r="D59" s="43">
        <f t="shared" si="4"/>
        <v>324.23</v>
      </c>
      <c r="E59" s="27">
        <f t="shared" si="1"/>
        <v>211.70000000000002</v>
      </c>
      <c r="F59" s="27">
        <f t="shared" si="9"/>
        <v>112.53</v>
      </c>
      <c r="G59" s="25">
        <f t="shared" si="5"/>
        <v>6.75</v>
      </c>
      <c r="H59" s="25"/>
      <c r="I59" s="27">
        <f t="shared" si="6"/>
        <v>19794.489999999998</v>
      </c>
      <c r="K59">
        <f t="shared" si="2"/>
        <v>28</v>
      </c>
      <c r="L59">
        <f t="shared" si="7"/>
        <v>12</v>
      </c>
      <c r="M59">
        <f t="shared" si="8"/>
        <v>2007</v>
      </c>
    </row>
    <row r="60" spans="2:13" ht="12.75">
      <c r="B60" s="25">
        <f t="shared" si="3"/>
        <v>22</v>
      </c>
      <c r="C60" s="26">
        <f t="shared" si="0"/>
        <v>39475</v>
      </c>
      <c r="D60" s="43">
        <f t="shared" si="4"/>
        <v>324.23</v>
      </c>
      <c r="E60" s="27">
        <f t="shared" si="1"/>
        <v>212.89000000000001</v>
      </c>
      <c r="F60" s="27">
        <f t="shared" si="9"/>
        <v>111.34</v>
      </c>
      <c r="G60" s="25">
        <f t="shared" si="5"/>
        <v>6.75</v>
      </c>
      <c r="H60" s="25"/>
      <c r="I60" s="27">
        <f t="shared" si="6"/>
        <v>19581.6</v>
      </c>
      <c r="K60">
        <f t="shared" si="2"/>
        <v>28</v>
      </c>
      <c r="L60">
        <f t="shared" si="7"/>
        <v>1</v>
      </c>
      <c r="M60">
        <f t="shared" si="8"/>
        <v>2008</v>
      </c>
    </row>
    <row r="61" spans="2:13" ht="12.75">
      <c r="B61" s="25">
        <f t="shared" si="3"/>
        <v>23</v>
      </c>
      <c r="C61" s="26">
        <f t="shared" si="0"/>
        <v>39506</v>
      </c>
      <c r="D61" s="43">
        <f t="shared" si="4"/>
        <v>324.23</v>
      </c>
      <c r="E61" s="27">
        <f t="shared" si="1"/>
        <v>214.08</v>
      </c>
      <c r="F61" s="27">
        <f t="shared" si="9"/>
        <v>110.15</v>
      </c>
      <c r="G61" s="25">
        <f t="shared" si="5"/>
        <v>6.75</v>
      </c>
      <c r="H61" s="25"/>
      <c r="I61" s="27">
        <f t="shared" si="6"/>
        <v>19367.519999999997</v>
      </c>
      <c r="K61">
        <f t="shared" si="2"/>
        <v>28</v>
      </c>
      <c r="L61">
        <f t="shared" si="7"/>
        <v>2</v>
      </c>
      <c r="M61">
        <f t="shared" si="8"/>
        <v>2008</v>
      </c>
    </row>
    <row r="62" spans="2:13" ht="12.75">
      <c r="B62" s="25">
        <f t="shared" si="3"/>
        <v>24</v>
      </c>
      <c r="C62" s="26">
        <f t="shared" si="0"/>
        <v>39535</v>
      </c>
      <c r="D62" s="43">
        <f t="shared" si="4"/>
        <v>324.23</v>
      </c>
      <c r="E62" s="27">
        <f t="shared" si="1"/>
        <v>215.29000000000002</v>
      </c>
      <c r="F62" s="27">
        <f t="shared" si="9"/>
        <v>108.94</v>
      </c>
      <c r="G62" s="25">
        <f t="shared" si="5"/>
        <v>6.75</v>
      </c>
      <c r="H62" s="25"/>
      <c r="I62" s="27">
        <f t="shared" si="6"/>
        <v>19152.229999999996</v>
      </c>
      <c r="K62">
        <f t="shared" si="2"/>
        <v>28</v>
      </c>
      <c r="L62">
        <f t="shared" si="7"/>
        <v>3</v>
      </c>
      <c r="M62">
        <f t="shared" si="8"/>
        <v>2008</v>
      </c>
    </row>
    <row r="63" spans="2:13" ht="12.75">
      <c r="B63" s="25">
        <f t="shared" si="3"/>
        <v>25</v>
      </c>
      <c r="C63" s="26">
        <f t="shared" si="0"/>
        <v>39566</v>
      </c>
      <c r="D63" s="43">
        <f t="shared" si="4"/>
        <v>324.23</v>
      </c>
      <c r="E63" s="27">
        <f t="shared" si="1"/>
        <v>216.5</v>
      </c>
      <c r="F63" s="27">
        <f t="shared" si="9"/>
        <v>107.73</v>
      </c>
      <c r="G63" s="25">
        <f t="shared" si="5"/>
        <v>6.75</v>
      </c>
      <c r="H63" s="25"/>
      <c r="I63" s="27">
        <f t="shared" si="6"/>
        <v>18935.729999999996</v>
      </c>
      <c r="K63">
        <f t="shared" si="2"/>
        <v>28</v>
      </c>
      <c r="L63">
        <f t="shared" si="7"/>
        <v>4</v>
      </c>
      <c r="M63">
        <f t="shared" si="8"/>
        <v>2008</v>
      </c>
    </row>
    <row r="64" spans="2:13" ht="12.75">
      <c r="B64" s="25">
        <f t="shared" si="3"/>
        <v>26</v>
      </c>
      <c r="C64" s="26">
        <f t="shared" si="0"/>
        <v>39596</v>
      </c>
      <c r="D64" s="43">
        <f t="shared" si="4"/>
        <v>324.23</v>
      </c>
      <c r="E64" s="27">
        <f t="shared" si="1"/>
        <v>217.72000000000003</v>
      </c>
      <c r="F64" s="27">
        <f t="shared" si="9"/>
        <v>106.51</v>
      </c>
      <c r="G64" s="25">
        <f t="shared" si="5"/>
        <v>6.75</v>
      </c>
      <c r="H64" s="25"/>
      <c r="I64" s="27">
        <f t="shared" si="6"/>
        <v>18718.009999999995</v>
      </c>
      <c r="K64">
        <f t="shared" si="2"/>
        <v>28</v>
      </c>
      <c r="L64">
        <f t="shared" si="7"/>
        <v>5</v>
      </c>
      <c r="M64">
        <f t="shared" si="8"/>
        <v>2008</v>
      </c>
    </row>
    <row r="65" spans="2:13" ht="12.75">
      <c r="B65" s="25">
        <f t="shared" si="3"/>
        <v>27</v>
      </c>
      <c r="C65" s="26">
        <f t="shared" si="0"/>
        <v>39627</v>
      </c>
      <c r="D65" s="43">
        <f t="shared" si="4"/>
        <v>324.23</v>
      </c>
      <c r="E65" s="27">
        <f t="shared" si="1"/>
        <v>218.94</v>
      </c>
      <c r="F65" s="27">
        <f t="shared" si="9"/>
        <v>105.29</v>
      </c>
      <c r="G65" s="25">
        <f t="shared" si="5"/>
        <v>6.75</v>
      </c>
      <c r="H65" s="25"/>
      <c r="I65" s="27">
        <f t="shared" si="6"/>
        <v>18499.069999999996</v>
      </c>
      <c r="K65">
        <f t="shared" si="2"/>
        <v>28</v>
      </c>
      <c r="L65">
        <f t="shared" si="7"/>
        <v>6</v>
      </c>
      <c r="M65">
        <f t="shared" si="8"/>
        <v>2008</v>
      </c>
    </row>
    <row r="66" spans="2:13" ht="12.75">
      <c r="B66" s="25">
        <f t="shared" si="3"/>
        <v>28</v>
      </c>
      <c r="C66" s="26">
        <f t="shared" si="0"/>
        <v>39657</v>
      </c>
      <c r="D66" s="43">
        <f t="shared" si="4"/>
        <v>324.23</v>
      </c>
      <c r="E66" s="27">
        <f t="shared" si="1"/>
        <v>220.17000000000002</v>
      </c>
      <c r="F66" s="27">
        <f t="shared" si="9"/>
        <v>104.06</v>
      </c>
      <c r="G66" s="25">
        <f t="shared" si="5"/>
        <v>6.75</v>
      </c>
      <c r="H66" s="25"/>
      <c r="I66" s="27">
        <f t="shared" si="6"/>
        <v>18278.899999999998</v>
      </c>
      <c r="K66">
        <f t="shared" si="2"/>
        <v>28</v>
      </c>
      <c r="L66">
        <f t="shared" si="7"/>
        <v>7</v>
      </c>
      <c r="M66">
        <f t="shared" si="8"/>
        <v>2008</v>
      </c>
    </row>
    <row r="67" spans="2:13" ht="12.75">
      <c r="B67" s="25">
        <f t="shared" si="3"/>
        <v>29</v>
      </c>
      <c r="C67" s="26">
        <f t="shared" si="0"/>
        <v>39688</v>
      </c>
      <c r="D67" s="43">
        <f t="shared" si="4"/>
        <v>324.23</v>
      </c>
      <c r="E67" s="27">
        <f t="shared" si="1"/>
        <v>221.41000000000003</v>
      </c>
      <c r="F67" s="27">
        <f t="shared" si="9"/>
        <v>102.82</v>
      </c>
      <c r="G67" s="25">
        <f t="shared" si="5"/>
        <v>6.75</v>
      </c>
      <c r="H67" s="25"/>
      <c r="I67" s="27">
        <f t="shared" si="6"/>
        <v>18057.489999999998</v>
      </c>
      <c r="K67">
        <f t="shared" si="2"/>
        <v>28</v>
      </c>
      <c r="L67">
        <f t="shared" si="7"/>
        <v>8</v>
      </c>
      <c r="M67">
        <f t="shared" si="8"/>
        <v>2008</v>
      </c>
    </row>
    <row r="68" spans="2:13" ht="12.75">
      <c r="B68" s="25">
        <f t="shared" si="3"/>
        <v>30</v>
      </c>
      <c r="C68" s="26">
        <f t="shared" si="0"/>
        <v>39719</v>
      </c>
      <c r="D68" s="43">
        <f t="shared" si="4"/>
        <v>324.23</v>
      </c>
      <c r="E68" s="27">
        <f t="shared" si="1"/>
        <v>222.66000000000003</v>
      </c>
      <c r="F68" s="27">
        <f t="shared" si="9"/>
        <v>101.57</v>
      </c>
      <c r="G68" s="25">
        <f t="shared" si="5"/>
        <v>6.75</v>
      </c>
      <c r="H68" s="25"/>
      <c r="I68" s="27">
        <f t="shared" si="6"/>
        <v>17834.829999999998</v>
      </c>
      <c r="K68">
        <f t="shared" si="2"/>
        <v>28</v>
      </c>
      <c r="L68">
        <f t="shared" si="7"/>
        <v>9</v>
      </c>
      <c r="M68">
        <f t="shared" si="8"/>
        <v>2008</v>
      </c>
    </row>
    <row r="69" spans="2:13" ht="12.75">
      <c r="B69" s="25">
        <f t="shared" si="3"/>
        <v>31</v>
      </c>
      <c r="C69" s="26">
        <f t="shared" si="0"/>
        <v>39749</v>
      </c>
      <c r="D69" s="43">
        <f t="shared" si="4"/>
        <v>324.23</v>
      </c>
      <c r="E69" s="27">
        <f t="shared" si="1"/>
        <v>223.91000000000003</v>
      </c>
      <c r="F69" s="27">
        <f t="shared" si="9"/>
        <v>100.32</v>
      </c>
      <c r="G69" s="25">
        <f t="shared" si="5"/>
        <v>6.75</v>
      </c>
      <c r="H69" s="25"/>
      <c r="I69" s="27">
        <f t="shared" si="6"/>
        <v>17610.92</v>
      </c>
      <c r="K69">
        <f t="shared" si="2"/>
        <v>28</v>
      </c>
      <c r="L69">
        <f t="shared" si="7"/>
        <v>10</v>
      </c>
      <c r="M69">
        <f t="shared" si="8"/>
        <v>2008</v>
      </c>
    </row>
    <row r="70" spans="2:13" ht="12.75">
      <c r="B70" s="25">
        <f t="shared" si="3"/>
        <v>32</v>
      </c>
      <c r="C70" s="26">
        <f t="shared" si="0"/>
        <v>39780</v>
      </c>
      <c r="D70" s="43">
        <f t="shared" si="4"/>
        <v>324.23</v>
      </c>
      <c r="E70" s="27">
        <f t="shared" si="1"/>
        <v>225.17000000000002</v>
      </c>
      <c r="F70" s="27">
        <f t="shared" si="9"/>
        <v>99.06</v>
      </c>
      <c r="G70" s="25">
        <f t="shared" si="5"/>
        <v>6.75</v>
      </c>
      <c r="H70" s="25"/>
      <c r="I70" s="27">
        <f t="shared" si="6"/>
        <v>17385.75</v>
      </c>
      <c r="K70">
        <f t="shared" si="2"/>
        <v>28</v>
      </c>
      <c r="L70">
        <f t="shared" si="7"/>
        <v>11</v>
      </c>
      <c r="M70">
        <f t="shared" si="8"/>
        <v>2008</v>
      </c>
    </row>
    <row r="71" spans="2:13" ht="12.75">
      <c r="B71" s="25">
        <f t="shared" si="3"/>
        <v>33</v>
      </c>
      <c r="C71" s="26">
        <f aca="true" t="shared" si="10" ref="C71:C102">DATE(M71,L71,K71)</f>
        <v>39810</v>
      </c>
      <c r="D71" s="43">
        <f t="shared" si="4"/>
        <v>324.23</v>
      </c>
      <c r="E71" s="27">
        <f aca="true" t="shared" si="11" ref="E71:E102">D71-F71</f>
        <v>226.44</v>
      </c>
      <c r="F71" s="27">
        <f t="shared" si="9"/>
        <v>97.79</v>
      </c>
      <c r="G71" s="25">
        <f t="shared" si="5"/>
        <v>6.75</v>
      </c>
      <c r="H71" s="25"/>
      <c r="I71" s="27">
        <f t="shared" si="6"/>
        <v>17159.31</v>
      </c>
      <c r="K71">
        <f aca="true" t="shared" si="12" ref="K71:K102">IF(H$25&gt;28,IF(L71=2,28,IF(L71=11,30,IF(L71=9,30,IF(L71=6,30,IF(L71=4,30,H$25))))),H$25)</f>
        <v>28</v>
      </c>
      <c r="L71">
        <f t="shared" si="7"/>
        <v>12</v>
      </c>
      <c r="M71">
        <f t="shared" si="8"/>
        <v>2008</v>
      </c>
    </row>
    <row r="72" spans="2:13" ht="12.75">
      <c r="B72" s="25">
        <f aca="true" t="shared" si="13" ref="B72:B103">B71+1</f>
        <v>34</v>
      </c>
      <c r="C72" s="26">
        <f t="shared" si="10"/>
        <v>39841</v>
      </c>
      <c r="D72" s="43">
        <f t="shared" si="4"/>
        <v>324.23</v>
      </c>
      <c r="E72" s="27">
        <f t="shared" si="11"/>
        <v>227.71000000000004</v>
      </c>
      <c r="F72" s="27">
        <f t="shared" si="9"/>
        <v>96.52</v>
      </c>
      <c r="G72" s="25">
        <f t="shared" si="5"/>
        <v>6.75</v>
      </c>
      <c r="H72" s="25"/>
      <c r="I72" s="27">
        <f aca="true" t="shared" si="14" ref="I72:I103">I71-E72-H72</f>
        <v>16931.600000000002</v>
      </c>
      <c r="K72">
        <f t="shared" si="12"/>
        <v>28</v>
      </c>
      <c r="L72">
        <f aca="true" t="shared" si="15" ref="L72:L103">IF(L71&lt;&gt;12,L71+1,1)</f>
        <v>1</v>
      </c>
      <c r="M72">
        <f aca="true" t="shared" si="16" ref="M72:M103">IF(L72=1,M71+1,M71)</f>
        <v>2009</v>
      </c>
    </row>
    <row r="73" spans="2:13" ht="12.75">
      <c r="B73" s="25">
        <f t="shared" si="13"/>
        <v>35</v>
      </c>
      <c r="C73" s="26">
        <f t="shared" si="10"/>
        <v>39872</v>
      </c>
      <c r="D73" s="43">
        <f t="shared" si="4"/>
        <v>324.23</v>
      </c>
      <c r="E73" s="27">
        <f t="shared" si="11"/>
        <v>228.99</v>
      </c>
      <c r="F73" s="27">
        <f t="shared" si="9"/>
        <v>95.24</v>
      </c>
      <c r="G73" s="25">
        <f t="shared" si="5"/>
        <v>6.75</v>
      </c>
      <c r="H73" s="25"/>
      <c r="I73" s="27">
        <f t="shared" si="14"/>
        <v>16702.61</v>
      </c>
      <c r="K73">
        <f t="shared" si="12"/>
        <v>28</v>
      </c>
      <c r="L73">
        <f t="shared" si="15"/>
        <v>2</v>
      </c>
      <c r="M73">
        <f t="shared" si="16"/>
        <v>2009</v>
      </c>
    </row>
    <row r="74" spans="2:13" ht="12.75">
      <c r="B74" s="25">
        <f t="shared" si="13"/>
        <v>36</v>
      </c>
      <c r="C74" s="26">
        <f t="shared" si="10"/>
        <v>39900</v>
      </c>
      <c r="D74" s="43">
        <f t="shared" si="4"/>
        <v>324.23</v>
      </c>
      <c r="E74" s="27">
        <f t="shared" si="11"/>
        <v>230.28000000000003</v>
      </c>
      <c r="F74" s="27">
        <f t="shared" si="9"/>
        <v>93.95</v>
      </c>
      <c r="G74" s="25">
        <f t="shared" si="5"/>
        <v>6.75</v>
      </c>
      <c r="H74" s="25"/>
      <c r="I74" s="27">
        <f t="shared" si="14"/>
        <v>16472.33</v>
      </c>
      <c r="K74">
        <f t="shared" si="12"/>
        <v>28</v>
      </c>
      <c r="L74">
        <f t="shared" si="15"/>
        <v>3</v>
      </c>
      <c r="M74">
        <f t="shared" si="16"/>
        <v>2009</v>
      </c>
    </row>
    <row r="75" spans="2:13" ht="12.75">
      <c r="B75" s="25">
        <f t="shared" si="13"/>
        <v>37</v>
      </c>
      <c r="C75" s="26">
        <f t="shared" si="10"/>
        <v>39931</v>
      </c>
      <c r="D75" s="43">
        <f t="shared" si="4"/>
        <v>324.23</v>
      </c>
      <c r="E75" s="27">
        <f t="shared" si="11"/>
        <v>231.57000000000002</v>
      </c>
      <c r="F75" s="27">
        <f t="shared" si="9"/>
        <v>92.66</v>
      </c>
      <c r="G75" s="25">
        <f t="shared" si="5"/>
        <v>6.75</v>
      </c>
      <c r="H75" s="25"/>
      <c r="I75" s="27">
        <f t="shared" si="14"/>
        <v>16240.760000000002</v>
      </c>
      <c r="K75">
        <f t="shared" si="12"/>
        <v>28</v>
      </c>
      <c r="L75">
        <f t="shared" si="15"/>
        <v>4</v>
      </c>
      <c r="M75">
        <f t="shared" si="16"/>
        <v>2009</v>
      </c>
    </row>
    <row r="76" spans="2:13" ht="12.75">
      <c r="B76" s="25">
        <f t="shared" si="13"/>
        <v>38</v>
      </c>
      <c r="C76" s="26">
        <f t="shared" si="10"/>
        <v>39961</v>
      </c>
      <c r="D76" s="43">
        <f t="shared" si="4"/>
        <v>324.23</v>
      </c>
      <c r="E76" s="27">
        <f t="shared" si="11"/>
        <v>232.88000000000002</v>
      </c>
      <c r="F76" s="27">
        <f t="shared" si="9"/>
        <v>91.35</v>
      </c>
      <c r="G76" s="25">
        <f t="shared" si="5"/>
        <v>6.75</v>
      </c>
      <c r="H76" s="25"/>
      <c r="I76" s="27">
        <f t="shared" si="14"/>
        <v>16007.880000000003</v>
      </c>
      <c r="K76">
        <f t="shared" si="12"/>
        <v>28</v>
      </c>
      <c r="L76">
        <f t="shared" si="15"/>
        <v>5</v>
      </c>
      <c r="M76">
        <f t="shared" si="16"/>
        <v>2009</v>
      </c>
    </row>
    <row r="77" spans="2:13" ht="12.75">
      <c r="B77" s="25">
        <f t="shared" si="13"/>
        <v>39</v>
      </c>
      <c r="C77" s="26">
        <f t="shared" si="10"/>
        <v>39992</v>
      </c>
      <c r="D77" s="43">
        <f t="shared" si="4"/>
        <v>324.23</v>
      </c>
      <c r="E77" s="27">
        <f t="shared" si="11"/>
        <v>234.19</v>
      </c>
      <c r="F77" s="27">
        <f t="shared" si="9"/>
        <v>90.04</v>
      </c>
      <c r="G77" s="25">
        <f t="shared" si="5"/>
        <v>6.75</v>
      </c>
      <c r="H77" s="25"/>
      <c r="I77" s="27">
        <f t="shared" si="14"/>
        <v>15773.690000000002</v>
      </c>
      <c r="K77">
        <f t="shared" si="12"/>
        <v>28</v>
      </c>
      <c r="L77">
        <f t="shared" si="15"/>
        <v>6</v>
      </c>
      <c r="M77">
        <f t="shared" si="16"/>
        <v>2009</v>
      </c>
    </row>
    <row r="78" spans="2:13" ht="12.75">
      <c r="B78" s="25">
        <f t="shared" si="13"/>
        <v>40</v>
      </c>
      <c r="C78" s="26">
        <f t="shared" si="10"/>
        <v>40022</v>
      </c>
      <c r="D78" s="43">
        <f t="shared" si="4"/>
        <v>324.23</v>
      </c>
      <c r="E78" s="27">
        <f t="shared" si="11"/>
        <v>235.5</v>
      </c>
      <c r="F78" s="27">
        <f t="shared" si="9"/>
        <v>88.73</v>
      </c>
      <c r="G78" s="25">
        <f t="shared" si="5"/>
        <v>6.75</v>
      </c>
      <c r="H78" s="25"/>
      <c r="I78" s="27">
        <f t="shared" si="14"/>
        <v>15538.190000000002</v>
      </c>
      <c r="K78">
        <f t="shared" si="12"/>
        <v>28</v>
      </c>
      <c r="L78">
        <f t="shared" si="15"/>
        <v>7</v>
      </c>
      <c r="M78">
        <f t="shared" si="16"/>
        <v>2009</v>
      </c>
    </row>
    <row r="79" spans="2:13" ht="12.75">
      <c r="B79" s="25">
        <f t="shared" si="13"/>
        <v>41</v>
      </c>
      <c r="C79" s="26">
        <f t="shared" si="10"/>
        <v>40053</v>
      </c>
      <c r="D79" s="43">
        <f t="shared" si="4"/>
        <v>324.23</v>
      </c>
      <c r="E79" s="27">
        <f t="shared" si="11"/>
        <v>236.83</v>
      </c>
      <c r="F79" s="27">
        <f t="shared" si="9"/>
        <v>87.4</v>
      </c>
      <c r="G79" s="25">
        <f t="shared" si="5"/>
        <v>6.75</v>
      </c>
      <c r="H79" s="25"/>
      <c r="I79" s="27">
        <f t="shared" si="14"/>
        <v>15301.360000000002</v>
      </c>
      <c r="K79">
        <f t="shared" si="12"/>
        <v>28</v>
      </c>
      <c r="L79">
        <f t="shared" si="15"/>
        <v>8</v>
      </c>
      <c r="M79">
        <f t="shared" si="16"/>
        <v>2009</v>
      </c>
    </row>
    <row r="80" spans="2:13" ht="12.75">
      <c r="B80" s="25">
        <f t="shared" si="13"/>
        <v>42</v>
      </c>
      <c r="C80" s="26">
        <f t="shared" si="10"/>
        <v>40084</v>
      </c>
      <c r="D80" s="43">
        <f t="shared" si="4"/>
        <v>324.23</v>
      </c>
      <c r="E80" s="27">
        <f t="shared" si="11"/>
        <v>238.16000000000003</v>
      </c>
      <c r="F80" s="27">
        <f t="shared" si="9"/>
        <v>86.07</v>
      </c>
      <c r="G80" s="25">
        <f t="shared" si="5"/>
        <v>6.75</v>
      </c>
      <c r="H80" s="25"/>
      <c r="I80" s="27">
        <f t="shared" si="14"/>
        <v>15063.200000000003</v>
      </c>
      <c r="K80">
        <f t="shared" si="12"/>
        <v>28</v>
      </c>
      <c r="L80">
        <f t="shared" si="15"/>
        <v>9</v>
      </c>
      <c r="M80">
        <f t="shared" si="16"/>
        <v>2009</v>
      </c>
    </row>
    <row r="81" spans="2:13" ht="12.75">
      <c r="B81" s="25">
        <f t="shared" si="13"/>
        <v>43</v>
      </c>
      <c r="C81" s="26">
        <f t="shared" si="10"/>
        <v>40114</v>
      </c>
      <c r="D81" s="43">
        <f t="shared" si="4"/>
        <v>324.23</v>
      </c>
      <c r="E81" s="27">
        <f t="shared" si="11"/>
        <v>239.5</v>
      </c>
      <c r="F81" s="27">
        <f t="shared" si="9"/>
        <v>84.73</v>
      </c>
      <c r="G81" s="25">
        <f t="shared" si="5"/>
        <v>6.75</v>
      </c>
      <c r="H81" s="25"/>
      <c r="I81" s="27">
        <f t="shared" si="14"/>
        <v>14823.700000000003</v>
      </c>
      <c r="K81">
        <f t="shared" si="12"/>
        <v>28</v>
      </c>
      <c r="L81">
        <f t="shared" si="15"/>
        <v>10</v>
      </c>
      <c r="M81">
        <f t="shared" si="16"/>
        <v>2009</v>
      </c>
    </row>
    <row r="82" spans="2:13" ht="12.75">
      <c r="B82" s="25">
        <f t="shared" si="13"/>
        <v>44</v>
      </c>
      <c r="C82" s="26">
        <f t="shared" si="10"/>
        <v>40145</v>
      </c>
      <c r="D82" s="43">
        <f t="shared" si="4"/>
        <v>324.23</v>
      </c>
      <c r="E82" s="27">
        <f t="shared" si="11"/>
        <v>240.85000000000002</v>
      </c>
      <c r="F82" s="27">
        <f t="shared" si="9"/>
        <v>83.38</v>
      </c>
      <c r="G82" s="25">
        <f t="shared" si="5"/>
        <v>6.75</v>
      </c>
      <c r="H82" s="25"/>
      <c r="I82" s="27">
        <f t="shared" si="14"/>
        <v>14582.850000000002</v>
      </c>
      <c r="K82">
        <f t="shared" si="12"/>
        <v>28</v>
      </c>
      <c r="L82">
        <f t="shared" si="15"/>
        <v>11</v>
      </c>
      <c r="M82">
        <f t="shared" si="16"/>
        <v>2009</v>
      </c>
    </row>
    <row r="83" spans="2:13" ht="12.75">
      <c r="B83" s="25">
        <f t="shared" si="13"/>
        <v>45</v>
      </c>
      <c r="C83" s="26">
        <f t="shared" si="10"/>
        <v>40175</v>
      </c>
      <c r="D83" s="43">
        <f t="shared" si="4"/>
        <v>324.23</v>
      </c>
      <c r="E83" s="27">
        <f t="shared" si="11"/>
        <v>242.20000000000002</v>
      </c>
      <c r="F83" s="27">
        <f t="shared" si="9"/>
        <v>82.03</v>
      </c>
      <c r="G83" s="25">
        <f t="shared" si="5"/>
        <v>6.75</v>
      </c>
      <c r="H83" s="25"/>
      <c r="I83" s="27">
        <f t="shared" si="14"/>
        <v>14340.650000000001</v>
      </c>
      <c r="K83">
        <f t="shared" si="12"/>
        <v>28</v>
      </c>
      <c r="L83">
        <f t="shared" si="15"/>
        <v>12</v>
      </c>
      <c r="M83">
        <f t="shared" si="16"/>
        <v>2009</v>
      </c>
    </row>
    <row r="84" spans="2:13" ht="12.75">
      <c r="B84" s="25">
        <f t="shared" si="13"/>
        <v>46</v>
      </c>
      <c r="C84" s="26">
        <f t="shared" si="10"/>
        <v>40206</v>
      </c>
      <c r="D84" s="43">
        <f t="shared" si="4"/>
        <v>324.23</v>
      </c>
      <c r="E84" s="27">
        <f t="shared" si="11"/>
        <v>243.56</v>
      </c>
      <c r="F84" s="27">
        <f t="shared" si="9"/>
        <v>80.67</v>
      </c>
      <c r="G84" s="25">
        <f t="shared" si="5"/>
        <v>6.75</v>
      </c>
      <c r="H84" s="25"/>
      <c r="I84" s="27">
        <f t="shared" si="14"/>
        <v>14097.090000000002</v>
      </c>
      <c r="K84">
        <f t="shared" si="12"/>
        <v>28</v>
      </c>
      <c r="L84">
        <f t="shared" si="15"/>
        <v>1</v>
      </c>
      <c r="M84">
        <f t="shared" si="16"/>
        <v>2010</v>
      </c>
    </row>
    <row r="85" spans="2:13" ht="12.75">
      <c r="B85" s="25">
        <f t="shared" si="13"/>
        <v>47</v>
      </c>
      <c r="C85" s="26">
        <f t="shared" si="10"/>
        <v>40237</v>
      </c>
      <c r="D85" s="43">
        <f t="shared" si="4"/>
        <v>324.23</v>
      </c>
      <c r="E85" s="27">
        <f t="shared" si="11"/>
        <v>244.93</v>
      </c>
      <c r="F85" s="27">
        <f t="shared" si="9"/>
        <v>79.3</v>
      </c>
      <c r="G85" s="25">
        <f t="shared" si="5"/>
        <v>6.75</v>
      </c>
      <c r="H85" s="25"/>
      <c r="I85" s="27">
        <f t="shared" si="14"/>
        <v>13852.160000000002</v>
      </c>
      <c r="K85">
        <f t="shared" si="12"/>
        <v>28</v>
      </c>
      <c r="L85">
        <f t="shared" si="15"/>
        <v>2</v>
      </c>
      <c r="M85">
        <f t="shared" si="16"/>
        <v>2010</v>
      </c>
    </row>
    <row r="86" spans="2:13" ht="12.75">
      <c r="B86" s="25">
        <f t="shared" si="13"/>
        <v>48</v>
      </c>
      <c r="C86" s="26">
        <f t="shared" si="10"/>
        <v>40265</v>
      </c>
      <c r="D86" s="43">
        <f t="shared" si="4"/>
        <v>324.23</v>
      </c>
      <c r="E86" s="27">
        <f t="shared" si="11"/>
        <v>246.31</v>
      </c>
      <c r="F86" s="27">
        <f t="shared" si="9"/>
        <v>77.92</v>
      </c>
      <c r="G86" s="25">
        <f t="shared" si="5"/>
        <v>6.75</v>
      </c>
      <c r="H86" s="25"/>
      <c r="I86" s="27">
        <f t="shared" si="14"/>
        <v>13605.850000000002</v>
      </c>
      <c r="K86">
        <f t="shared" si="12"/>
        <v>28</v>
      </c>
      <c r="L86">
        <f t="shared" si="15"/>
        <v>3</v>
      </c>
      <c r="M86">
        <f t="shared" si="16"/>
        <v>2010</v>
      </c>
    </row>
    <row r="87" spans="2:13" ht="12.75">
      <c r="B87" s="25">
        <f t="shared" si="13"/>
        <v>49</v>
      </c>
      <c r="C87" s="26">
        <f t="shared" si="10"/>
        <v>40296</v>
      </c>
      <c r="D87" s="43">
        <f t="shared" si="4"/>
        <v>324.23</v>
      </c>
      <c r="E87" s="27">
        <f t="shared" si="11"/>
        <v>247.70000000000002</v>
      </c>
      <c r="F87" s="27">
        <f t="shared" si="9"/>
        <v>76.53</v>
      </c>
      <c r="G87" s="25">
        <f t="shared" si="5"/>
        <v>6.75</v>
      </c>
      <c r="H87" s="25"/>
      <c r="I87" s="27">
        <f t="shared" si="14"/>
        <v>13358.150000000001</v>
      </c>
      <c r="K87">
        <f t="shared" si="12"/>
        <v>28</v>
      </c>
      <c r="L87">
        <f t="shared" si="15"/>
        <v>4</v>
      </c>
      <c r="M87">
        <f t="shared" si="16"/>
        <v>2010</v>
      </c>
    </row>
    <row r="88" spans="2:13" ht="12.75">
      <c r="B88" s="25">
        <f t="shared" si="13"/>
        <v>50</v>
      </c>
      <c r="C88" s="26">
        <f t="shared" si="10"/>
        <v>40326</v>
      </c>
      <c r="D88" s="43">
        <f t="shared" si="4"/>
        <v>324.23</v>
      </c>
      <c r="E88" s="27">
        <f t="shared" si="11"/>
        <v>249.09000000000003</v>
      </c>
      <c r="F88" s="27">
        <f t="shared" si="9"/>
        <v>75.14</v>
      </c>
      <c r="G88" s="25">
        <f t="shared" si="5"/>
        <v>6.75</v>
      </c>
      <c r="H88" s="25"/>
      <c r="I88" s="27">
        <f t="shared" si="14"/>
        <v>13109.060000000001</v>
      </c>
      <c r="K88">
        <f t="shared" si="12"/>
        <v>28</v>
      </c>
      <c r="L88">
        <f t="shared" si="15"/>
        <v>5</v>
      </c>
      <c r="M88">
        <f t="shared" si="16"/>
        <v>2010</v>
      </c>
    </row>
    <row r="89" spans="2:13" ht="12.75">
      <c r="B89" s="25">
        <f t="shared" si="13"/>
        <v>51</v>
      </c>
      <c r="C89" s="26">
        <f t="shared" si="10"/>
        <v>40357</v>
      </c>
      <c r="D89" s="43">
        <f t="shared" si="4"/>
        <v>324.23</v>
      </c>
      <c r="E89" s="27">
        <f t="shared" si="11"/>
        <v>250.49</v>
      </c>
      <c r="F89" s="27">
        <f t="shared" si="9"/>
        <v>73.74</v>
      </c>
      <c r="G89" s="25">
        <f t="shared" si="5"/>
        <v>6.75</v>
      </c>
      <c r="H89" s="25"/>
      <c r="I89" s="27">
        <f t="shared" si="14"/>
        <v>12858.570000000002</v>
      </c>
      <c r="K89">
        <f t="shared" si="12"/>
        <v>28</v>
      </c>
      <c r="L89">
        <f t="shared" si="15"/>
        <v>6</v>
      </c>
      <c r="M89">
        <f t="shared" si="16"/>
        <v>2010</v>
      </c>
    </row>
    <row r="90" spans="2:13" ht="12.75">
      <c r="B90" s="25">
        <f t="shared" si="13"/>
        <v>52</v>
      </c>
      <c r="C90" s="26">
        <f t="shared" si="10"/>
        <v>40387</v>
      </c>
      <c r="D90" s="43">
        <f t="shared" si="4"/>
        <v>324.23</v>
      </c>
      <c r="E90" s="27">
        <f t="shared" si="11"/>
        <v>251.90000000000003</v>
      </c>
      <c r="F90" s="27">
        <f t="shared" si="9"/>
        <v>72.33</v>
      </c>
      <c r="G90" s="25">
        <f t="shared" si="5"/>
        <v>6.75</v>
      </c>
      <c r="H90" s="25"/>
      <c r="I90" s="27">
        <f t="shared" si="14"/>
        <v>12606.670000000002</v>
      </c>
      <c r="K90">
        <f t="shared" si="12"/>
        <v>28</v>
      </c>
      <c r="L90">
        <f t="shared" si="15"/>
        <v>7</v>
      </c>
      <c r="M90">
        <f t="shared" si="16"/>
        <v>2010</v>
      </c>
    </row>
    <row r="91" spans="2:13" ht="12.75">
      <c r="B91" s="25">
        <f t="shared" si="13"/>
        <v>53</v>
      </c>
      <c r="C91" s="26">
        <f t="shared" si="10"/>
        <v>40418</v>
      </c>
      <c r="D91" s="43">
        <f t="shared" si="4"/>
        <v>324.23</v>
      </c>
      <c r="E91" s="27">
        <f t="shared" si="11"/>
        <v>253.32000000000002</v>
      </c>
      <c r="F91" s="27">
        <f t="shared" si="9"/>
        <v>70.91</v>
      </c>
      <c r="G91" s="25">
        <f t="shared" si="5"/>
        <v>6.75</v>
      </c>
      <c r="H91" s="25"/>
      <c r="I91" s="27">
        <f t="shared" si="14"/>
        <v>12353.350000000002</v>
      </c>
      <c r="K91">
        <f t="shared" si="12"/>
        <v>28</v>
      </c>
      <c r="L91">
        <f t="shared" si="15"/>
        <v>8</v>
      </c>
      <c r="M91">
        <f t="shared" si="16"/>
        <v>2010</v>
      </c>
    </row>
    <row r="92" spans="2:13" ht="12.75">
      <c r="B92" s="25">
        <f t="shared" si="13"/>
        <v>54</v>
      </c>
      <c r="C92" s="26">
        <f t="shared" si="10"/>
        <v>40449</v>
      </c>
      <c r="D92" s="43">
        <f t="shared" si="4"/>
        <v>324.23</v>
      </c>
      <c r="E92" s="27">
        <f t="shared" si="11"/>
        <v>254.74</v>
      </c>
      <c r="F92" s="27">
        <f t="shared" si="9"/>
        <v>69.49</v>
      </c>
      <c r="G92" s="25">
        <f t="shared" si="5"/>
        <v>6.75</v>
      </c>
      <c r="H92" s="25"/>
      <c r="I92" s="27">
        <f t="shared" si="14"/>
        <v>12098.610000000002</v>
      </c>
      <c r="K92">
        <f t="shared" si="12"/>
        <v>28</v>
      </c>
      <c r="L92">
        <f t="shared" si="15"/>
        <v>9</v>
      </c>
      <c r="M92">
        <f t="shared" si="16"/>
        <v>2010</v>
      </c>
    </row>
    <row r="93" spans="2:13" ht="12.75">
      <c r="B93" s="25">
        <f t="shared" si="13"/>
        <v>55</v>
      </c>
      <c r="C93" s="26">
        <f t="shared" si="10"/>
        <v>40479</v>
      </c>
      <c r="D93" s="43">
        <f t="shared" si="4"/>
        <v>324.23</v>
      </c>
      <c r="E93" s="27">
        <f t="shared" si="11"/>
        <v>256.18</v>
      </c>
      <c r="F93" s="27">
        <f t="shared" si="9"/>
        <v>68.05</v>
      </c>
      <c r="G93" s="25">
        <f t="shared" si="5"/>
        <v>6.75</v>
      </c>
      <c r="H93" s="25"/>
      <c r="I93" s="27">
        <f t="shared" si="14"/>
        <v>11842.430000000002</v>
      </c>
      <c r="K93">
        <f t="shared" si="12"/>
        <v>28</v>
      </c>
      <c r="L93">
        <f t="shared" si="15"/>
        <v>10</v>
      </c>
      <c r="M93">
        <f t="shared" si="16"/>
        <v>2010</v>
      </c>
    </row>
    <row r="94" spans="2:13" ht="12.75">
      <c r="B94" s="25">
        <f t="shared" si="13"/>
        <v>56</v>
      </c>
      <c r="C94" s="26">
        <f t="shared" si="10"/>
        <v>40510</v>
      </c>
      <c r="D94" s="43">
        <f t="shared" si="4"/>
        <v>324.23</v>
      </c>
      <c r="E94" s="27">
        <f t="shared" si="11"/>
        <v>257.62</v>
      </c>
      <c r="F94" s="27">
        <f t="shared" si="9"/>
        <v>66.61</v>
      </c>
      <c r="G94" s="25">
        <f t="shared" si="5"/>
        <v>6.75</v>
      </c>
      <c r="H94" s="25"/>
      <c r="I94" s="27">
        <f t="shared" si="14"/>
        <v>11584.810000000001</v>
      </c>
      <c r="K94">
        <f t="shared" si="12"/>
        <v>28</v>
      </c>
      <c r="L94">
        <f t="shared" si="15"/>
        <v>11</v>
      </c>
      <c r="M94">
        <f t="shared" si="16"/>
        <v>2010</v>
      </c>
    </row>
    <row r="95" spans="2:13" ht="12.75">
      <c r="B95" s="25">
        <f t="shared" si="13"/>
        <v>57</v>
      </c>
      <c r="C95" s="26">
        <f t="shared" si="10"/>
        <v>40540</v>
      </c>
      <c r="D95" s="43">
        <f t="shared" si="4"/>
        <v>324.23</v>
      </c>
      <c r="E95" s="27">
        <f t="shared" si="11"/>
        <v>259.07000000000005</v>
      </c>
      <c r="F95" s="27">
        <f t="shared" si="9"/>
        <v>65.16</v>
      </c>
      <c r="G95" s="25">
        <f t="shared" si="5"/>
        <v>6.75</v>
      </c>
      <c r="H95" s="25"/>
      <c r="I95" s="27">
        <f t="shared" si="14"/>
        <v>11325.740000000002</v>
      </c>
      <c r="K95">
        <f t="shared" si="12"/>
        <v>28</v>
      </c>
      <c r="L95">
        <f t="shared" si="15"/>
        <v>12</v>
      </c>
      <c r="M95">
        <f t="shared" si="16"/>
        <v>2010</v>
      </c>
    </row>
    <row r="96" spans="2:13" ht="12.75">
      <c r="B96" s="25">
        <f t="shared" si="13"/>
        <v>58</v>
      </c>
      <c r="C96" s="26">
        <f t="shared" si="10"/>
        <v>40571</v>
      </c>
      <c r="D96" s="43">
        <f t="shared" si="4"/>
        <v>324.23</v>
      </c>
      <c r="E96" s="27">
        <f t="shared" si="11"/>
        <v>260.52000000000004</v>
      </c>
      <c r="F96" s="27">
        <f t="shared" si="9"/>
        <v>63.71</v>
      </c>
      <c r="G96" s="25">
        <f t="shared" si="5"/>
        <v>6.75</v>
      </c>
      <c r="H96" s="25"/>
      <c r="I96" s="27">
        <f t="shared" si="14"/>
        <v>11065.220000000001</v>
      </c>
      <c r="K96">
        <f t="shared" si="12"/>
        <v>28</v>
      </c>
      <c r="L96">
        <f t="shared" si="15"/>
        <v>1</v>
      </c>
      <c r="M96">
        <f t="shared" si="16"/>
        <v>2011</v>
      </c>
    </row>
    <row r="97" spans="2:13" ht="12.75">
      <c r="B97" s="25">
        <f t="shared" si="13"/>
        <v>59</v>
      </c>
      <c r="C97" s="26">
        <f t="shared" si="10"/>
        <v>40602</v>
      </c>
      <c r="D97" s="43">
        <f t="shared" si="4"/>
        <v>324.23</v>
      </c>
      <c r="E97" s="27">
        <f t="shared" si="11"/>
        <v>261.99</v>
      </c>
      <c r="F97" s="27">
        <f t="shared" si="9"/>
        <v>62.24</v>
      </c>
      <c r="G97" s="25">
        <f t="shared" si="5"/>
        <v>6.75</v>
      </c>
      <c r="H97" s="25"/>
      <c r="I97" s="27">
        <f t="shared" si="14"/>
        <v>10803.230000000001</v>
      </c>
      <c r="K97">
        <f t="shared" si="12"/>
        <v>28</v>
      </c>
      <c r="L97">
        <f t="shared" si="15"/>
        <v>2</v>
      </c>
      <c r="M97">
        <f t="shared" si="16"/>
        <v>2011</v>
      </c>
    </row>
    <row r="98" spans="2:13" ht="12.75">
      <c r="B98" s="25">
        <f t="shared" si="13"/>
        <v>60</v>
      </c>
      <c r="C98" s="26">
        <f t="shared" si="10"/>
        <v>40630</v>
      </c>
      <c r="D98" s="43">
        <f t="shared" si="4"/>
        <v>324.23</v>
      </c>
      <c r="E98" s="27">
        <f t="shared" si="11"/>
        <v>263.46000000000004</v>
      </c>
      <c r="F98" s="27">
        <f t="shared" si="9"/>
        <v>60.77</v>
      </c>
      <c r="G98" s="25">
        <f t="shared" si="5"/>
        <v>6.75</v>
      </c>
      <c r="H98" s="25"/>
      <c r="I98" s="27">
        <f t="shared" si="14"/>
        <v>10539.77</v>
      </c>
      <c r="K98">
        <f t="shared" si="12"/>
        <v>28</v>
      </c>
      <c r="L98">
        <f t="shared" si="15"/>
        <v>3</v>
      </c>
      <c r="M98">
        <f t="shared" si="16"/>
        <v>2011</v>
      </c>
    </row>
    <row r="99" spans="2:13" ht="12.75">
      <c r="B99" s="25">
        <f t="shared" si="13"/>
        <v>61</v>
      </c>
      <c r="C99" s="26">
        <f t="shared" si="10"/>
        <v>40661</v>
      </c>
      <c r="D99" s="43">
        <f t="shared" si="4"/>
        <v>324.23</v>
      </c>
      <c r="E99" s="27">
        <f t="shared" si="11"/>
        <v>264.94</v>
      </c>
      <c r="F99" s="27">
        <f t="shared" si="9"/>
        <v>59.29</v>
      </c>
      <c r="G99" s="25">
        <f t="shared" si="5"/>
        <v>6.75</v>
      </c>
      <c r="H99" s="25"/>
      <c r="I99" s="27">
        <f t="shared" si="14"/>
        <v>10274.83</v>
      </c>
      <c r="K99">
        <f t="shared" si="12"/>
        <v>28</v>
      </c>
      <c r="L99">
        <f t="shared" si="15"/>
        <v>4</v>
      </c>
      <c r="M99">
        <f t="shared" si="16"/>
        <v>2011</v>
      </c>
    </row>
    <row r="100" spans="2:13" ht="12.75">
      <c r="B100" s="25">
        <f t="shared" si="13"/>
        <v>62</v>
      </c>
      <c r="C100" s="26">
        <f t="shared" si="10"/>
        <v>40691</v>
      </c>
      <c r="D100" s="43">
        <f t="shared" si="4"/>
        <v>324.23</v>
      </c>
      <c r="E100" s="27">
        <f t="shared" si="11"/>
        <v>266.43</v>
      </c>
      <c r="F100" s="27">
        <f t="shared" si="9"/>
        <v>57.8</v>
      </c>
      <c r="G100" s="25">
        <f t="shared" si="5"/>
        <v>6.75</v>
      </c>
      <c r="H100" s="25"/>
      <c r="I100" s="27">
        <f t="shared" si="14"/>
        <v>10008.4</v>
      </c>
      <c r="K100">
        <f t="shared" si="12"/>
        <v>28</v>
      </c>
      <c r="L100">
        <f t="shared" si="15"/>
        <v>5</v>
      </c>
      <c r="M100">
        <f t="shared" si="16"/>
        <v>2011</v>
      </c>
    </row>
    <row r="101" spans="2:13" ht="12.75">
      <c r="B101" s="25">
        <f t="shared" si="13"/>
        <v>63</v>
      </c>
      <c r="C101" s="26">
        <f t="shared" si="10"/>
        <v>40722</v>
      </c>
      <c r="D101" s="43">
        <f t="shared" si="4"/>
        <v>324.23</v>
      </c>
      <c r="E101" s="27">
        <f t="shared" si="11"/>
        <v>267.93</v>
      </c>
      <c r="F101" s="27">
        <f t="shared" si="9"/>
        <v>56.3</v>
      </c>
      <c r="G101" s="25">
        <f t="shared" si="5"/>
        <v>6.75</v>
      </c>
      <c r="H101" s="25"/>
      <c r="I101" s="27">
        <f t="shared" si="14"/>
        <v>9740.47</v>
      </c>
      <c r="K101">
        <f t="shared" si="12"/>
        <v>28</v>
      </c>
      <c r="L101">
        <f t="shared" si="15"/>
        <v>6</v>
      </c>
      <c r="M101">
        <f t="shared" si="16"/>
        <v>2011</v>
      </c>
    </row>
    <row r="102" spans="2:13" ht="12.75">
      <c r="B102" s="25">
        <f t="shared" si="13"/>
        <v>64</v>
      </c>
      <c r="C102" s="26">
        <f t="shared" si="10"/>
        <v>40752</v>
      </c>
      <c r="D102" s="43">
        <f t="shared" si="4"/>
        <v>324.23</v>
      </c>
      <c r="E102" s="27">
        <f t="shared" si="11"/>
        <v>269.44</v>
      </c>
      <c r="F102" s="27">
        <f t="shared" si="9"/>
        <v>54.79</v>
      </c>
      <c r="G102" s="25">
        <f t="shared" si="5"/>
        <v>6.75</v>
      </c>
      <c r="H102" s="25"/>
      <c r="I102" s="27">
        <f t="shared" si="14"/>
        <v>9471.029999999999</v>
      </c>
      <c r="K102">
        <f t="shared" si="12"/>
        <v>28</v>
      </c>
      <c r="L102">
        <f t="shared" si="15"/>
        <v>7</v>
      </c>
      <c r="M102">
        <f t="shared" si="16"/>
        <v>2011</v>
      </c>
    </row>
    <row r="103" spans="2:13" ht="12.75">
      <c r="B103" s="25">
        <f t="shared" si="13"/>
        <v>65</v>
      </c>
      <c r="C103" s="26">
        <f aca="true" t="shared" si="17" ref="C103:C134">DATE(M103,L103,K103)</f>
        <v>40783</v>
      </c>
      <c r="D103" s="43">
        <f t="shared" si="4"/>
        <v>324.23</v>
      </c>
      <c r="E103" s="27">
        <f aca="true" t="shared" si="18" ref="E103:E134">D103-F103</f>
        <v>270.96000000000004</v>
      </c>
      <c r="F103" s="27">
        <f t="shared" si="9"/>
        <v>53.27</v>
      </c>
      <c r="G103" s="25">
        <f t="shared" si="5"/>
        <v>6.75</v>
      </c>
      <c r="H103" s="25"/>
      <c r="I103" s="27">
        <f t="shared" si="14"/>
        <v>9200.07</v>
      </c>
      <c r="K103">
        <f aca="true" t="shared" si="19" ref="K103:K134">IF(H$25&gt;28,IF(L103=2,28,IF(L103=11,30,IF(L103=9,30,IF(L103=6,30,IF(L103=4,30,H$25))))),H$25)</f>
        <v>28</v>
      </c>
      <c r="L103">
        <f t="shared" si="15"/>
        <v>8</v>
      </c>
      <c r="M103">
        <f t="shared" si="16"/>
        <v>2011</v>
      </c>
    </row>
    <row r="104" spans="2:13" ht="12.75">
      <c r="B104" s="25">
        <f aca="true" t="shared" si="20" ref="B104:B135">B103+1</f>
        <v>66</v>
      </c>
      <c r="C104" s="26">
        <f t="shared" si="17"/>
        <v>40814</v>
      </c>
      <c r="D104" s="43">
        <f aca="true" t="shared" si="21" ref="D104:D167">$C$31</f>
        <v>324.23</v>
      </c>
      <c r="E104" s="27">
        <f t="shared" si="18"/>
        <v>272.48</v>
      </c>
      <c r="F104" s="27">
        <f t="shared" si="9"/>
        <v>51.75</v>
      </c>
      <c r="G104" s="25">
        <f aca="true" t="shared" si="22" ref="G104:G167">G103</f>
        <v>6.75</v>
      </c>
      <c r="H104" s="25"/>
      <c r="I104" s="27">
        <f aca="true" t="shared" si="23" ref="I104:I135">I103-E104-H104</f>
        <v>8927.59</v>
      </c>
      <c r="K104">
        <f t="shared" si="19"/>
        <v>28</v>
      </c>
      <c r="L104">
        <f aca="true" t="shared" si="24" ref="L104:L135">IF(L103&lt;&gt;12,L103+1,1)</f>
        <v>9</v>
      </c>
      <c r="M104">
        <f aca="true" t="shared" si="25" ref="M104:M135">IF(L104=1,M103+1,M103)</f>
        <v>2011</v>
      </c>
    </row>
    <row r="105" spans="2:13" ht="12.75">
      <c r="B105" s="25">
        <f t="shared" si="20"/>
        <v>67</v>
      </c>
      <c r="C105" s="26">
        <f t="shared" si="17"/>
        <v>40844</v>
      </c>
      <c r="D105" s="43">
        <f t="shared" si="21"/>
        <v>324.23</v>
      </c>
      <c r="E105" s="27">
        <f t="shared" si="18"/>
        <v>274.01</v>
      </c>
      <c r="F105" s="27">
        <f aca="true" t="shared" si="26" ref="F105:F168">ROUND(((I104*G105)/1200),2)</f>
        <v>50.22</v>
      </c>
      <c r="G105" s="25">
        <f t="shared" si="22"/>
        <v>6.75</v>
      </c>
      <c r="H105" s="25"/>
      <c r="I105" s="27">
        <f t="shared" si="23"/>
        <v>8653.58</v>
      </c>
      <c r="K105">
        <f t="shared" si="19"/>
        <v>28</v>
      </c>
      <c r="L105">
        <f t="shared" si="24"/>
        <v>10</v>
      </c>
      <c r="M105">
        <f t="shared" si="25"/>
        <v>2011</v>
      </c>
    </row>
    <row r="106" spans="2:13" ht="12.75">
      <c r="B106" s="25">
        <f t="shared" si="20"/>
        <v>68</v>
      </c>
      <c r="C106" s="26">
        <f t="shared" si="17"/>
        <v>40875</v>
      </c>
      <c r="D106" s="43">
        <f t="shared" si="21"/>
        <v>324.23</v>
      </c>
      <c r="E106" s="27">
        <f t="shared" si="18"/>
        <v>275.55</v>
      </c>
      <c r="F106" s="27">
        <f t="shared" si="26"/>
        <v>48.68</v>
      </c>
      <c r="G106" s="25">
        <f t="shared" si="22"/>
        <v>6.75</v>
      </c>
      <c r="H106" s="25"/>
      <c r="I106" s="27">
        <f t="shared" si="23"/>
        <v>8378.03</v>
      </c>
      <c r="K106">
        <f t="shared" si="19"/>
        <v>28</v>
      </c>
      <c r="L106">
        <f t="shared" si="24"/>
        <v>11</v>
      </c>
      <c r="M106">
        <f t="shared" si="25"/>
        <v>2011</v>
      </c>
    </row>
    <row r="107" spans="2:13" ht="12.75">
      <c r="B107" s="25">
        <f t="shared" si="20"/>
        <v>69</v>
      </c>
      <c r="C107" s="26">
        <f t="shared" si="17"/>
        <v>40905</v>
      </c>
      <c r="D107" s="43">
        <f t="shared" si="21"/>
        <v>324.23</v>
      </c>
      <c r="E107" s="27">
        <f t="shared" si="18"/>
        <v>277.1</v>
      </c>
      <c r="F107" s="27">
        <f t="shared" si="26"/>
        <v>47.13</v>
      </c>
      <c r="G107" s="25">
        <f t="shared" si="22"/>
        <v>6.75</v>
      </c>
      <c r="H107" s="25"/>
      <c r="I107" s="27">
        <f t="shared" si="23"/>
        <v>8100.93</v>
      </c>
      <c r="K107">
        <f t="shared" si="19"/>
        <v>28</v>
      </c>
      <c r="L107">
        <f t="shared" si="24"/>
        <v>12</v>
      </c>
      <c r="M107">
        <f t="shared" si="25"/>
        <v>2011</v>
      </c>
    </row>
    <row r="108" spans="2:13" ht="12.75">
      <c r="B108" s="25">
        <f t="shared" si="20"/>
        <v>70</v>
      </c>
      <c r="C108" s="26">
        <f t="shared" si="17"/>
        <v>40936</v>
      </c>
      <c r="D108" s="43">
        <f t="shared" si="21"/>
        <v>324.23</v>
      </c>
      <c r="E108" s="27">
        <f t="shared" si="18"/>
        <v>278.66</v>
      </c>
      <c r="F108" s="27">
        <f t="shared" si="26"/>
        <v>45.57</v>
      </c>
      <c r="G108" s="25">
        <f t="shared" si="22"/>
        <v>6.75</v>
      </c>
      <c r="H108" s="25"/>
      <c r="I108" s="27">
        <f t="shared" si="23"/>
        <v>7822.27</v>
      </c>
      <c r="K108">
        <f t="shared" si="19"/>
        <v>28</v>
      </c>
      <c r="L108">
        <f t="shared" si="24"/>
        <v>1</v>
      </c>
      <c r="M108">
        <f t="shared" si="25"/>
        <v>2012</v>
      </c>
    </row>
    <row r="109" spans="2:13" ht="12.75">
      <c r="B109" s="25">
        <f t="shared" si="20"/>
        <v>71</v>
      </c>
      <c r="C109" s="26">
        <f t="shared" si="17"/>
        <v>40967</v>
      </c>
      <c r="D109" s="43">
        <f t="shared" si="21"/>
        <v>324.23</v>
      </c>
      <c r="E109" s="27">
        <f t="shared" si="18"/>
        <v>280.23</v>
      </c>
      <c r="F109" s="27">
        <f t="shared" si="26"/>
        <v>44</v>
      </c>
      <c r="G109" s="25">
        <f t="shared" si="22"/>
        <v>6.75</v>
      </c>
      <c r="H109" s="25"/>
      <c r="I109" s="27">
        <f t="shared" si="23"/>
        <v>7542.040000000001</v>
      </c>
      <c r="K109">
        <f t="shared" si="19"/>
        <v>28</v>
      </c>
      <c r="L109">
        <f t="shared" si="24"/>
        <v>2</v>
      </c>
      <c r="M109">
        <f t="shared" si="25"/>
        <v>2012</v>
      </c>
    </row>
    <row r="110" spans="2:13" ht="12.75">
      <c r="B110" s="25">
        <f t="shared" si="20"/>
        <v>72</v>
      </c>
      <c r="C110" s="26">
        <f t="shared" si="17"/>
        <v>40996</v>
      </c>
      <c r="D110" s="43">
        <f t="shared" si="21"/>
        <v>324.23</v>
      </c>
      <c r="E110" s="27">
        <f t="shared" si="18"/>
        <v>281.81</v>
      </c>
      <c r="F110" s="27">
        <f t="shared" si="26"/>
        <v>42.42</v>
      </c>
      <c r="G110" s="25">
        <f t="shared" si="22"/>
        <v>6.75</v>
      </c>
      <c r="H110" s="25"/>
      <c r="I110" s="27">
        <f t="shared" si="23"/>
        <v>7260.2300000000005</v>
      </c>
      <c r="K110">
        <f t="shared" si="19"/>
        <v>28</v>
      </c>
      <c r="L110">
        <f t="shared" si="24"/>
        <v>3</v>
      </c>
      <c r="M110">
        <f t="shared" si="25"/>
        <v>2012</v>
      </c>
    </row>
    <row r="111" spans="2:13" ht="12.75">
      <c r="B111" s="25">
        <f t="shared" si="20"/>
        <v>73</v>
      </c>
      <c r="C111" s="26">
        <f t="shared" si="17"/>
        <v>41027</v>
      </c>
      <c r="D111" s="43">
        <f t="shared" si="21"/>
        <v>324.23</v>
      </c>
      <c r="E111" s="27">
        <f t="shared" si="18"/>
        <v>283.39</v>
      </c>
      <c r="F111" s="27">
        <f t="shared" si="26"/>
        <v>40.84</v>
      </c>
      <c r="G111" s="25">
        <f t="shared" si="22"/>
        <v>6.75</v>
      </c>
      <c r="H111" s="25"/>
      <c r="I111" s="27">
        <f t="shared" si="23"/>
        <v>6976.84</v>
      </c>
      <c r="K111">
        <f t="shared" si="19"/>
        <v>28</v>
      </c>
      <c r="L111">
        <f t="shared" si="24"/>
        <v>4</v>
      </c>
      <c r="M111">
        <f t="shared" si="25"/>
        <v>2012</v>
      </c>
    </row>
    <row r="112" spans="2:13" ht="12.75">
      <c r="B112" s="25">
        <f t="shared" si="20"/>
        <v>74</v>
      </c>
      <c r="C112" s="26">
        <f t="shared" si="17"/>
        <v>41057</v>
      </c>
      <c r="D112" s="43">
        <f t="shared" si="21"/>
        <v>324.23</v>
      </c>
      <c r="E112" s="27">
        <f t="shared" si="18"/>
        <v>284.99</v>
      </c>
      <c r="F112" s="27">
        <f t="shared" si="26"/>
        <v>39.24</v>
      </c>
      <c r="G112" s="25">
        <f t="shared" si="22"/>
        <v>6.75</v>
      </c>
      <c r="H112" s="25"/>
      <c r="I112" s="27">
        <f t="shared" si="23"/>
        <v>6691.85</v>
      </c>
      <c r="K112">
        <f t="shared" si="19"/>
        <v>28</v>
      </c>
      <c r="L112">
        <f t="shared" si="24"/>
        <v>5</v>
      </c>
      <c r="M112">
        <f t="shared" si="25"/>
        <v>2012</v>
      </c>
    </row>
    <row r="113" spans="2:13" ht="12.75">
      <c r="B113" s="25">
        <f t="shared" si="20"/>
        <v>75</v>
      </c>
      <c r="C113" s="26">
        <f t="shared" si="17"/>
        <v>41088</v>
      </c>
      <c r="D113" s="43">
        <f t="shared" si="21"/>
        <v>324.23</v>
      </c>
      <c r="E113" s="27">
        <f t="shared" si="18"/>
        <v>286.59000000000003</v>
      </c>
      <c r="F113" s="27">
        <f t="shared" si="26"/>
        <v>37.64</v>
      </c>
      <c r="G113" s="25">
        <f t="shared" si="22"/>
        <v>6.75</v>
      </c>
      <c r="H113" s="25"/>
      <c r="I113" s="27">
        <f t="shared" si="23"/>
        <v>6405.26</v>
      </c>
      <c r="K113">
        <f t="shared" si="19"/>
        <v>28</v>
      </c>
      <c r="L113">
        <f t="shared" si="24"/>
        <v>6</v>
      </c>
      <c r="M113">
        <f t="shared" si="25"/>
        <v>2012</v>
      </c>
    </row>
    <row r="114" spans="2:13" ht="12.75">
      <c r="B114" s="25">
        <f t="shared" si="20"/>
        <v>76</v>
      </c>
      <c r="C114" s="26">
        <f t="shared" si="17"/>
        <v>41118</v>
      </c>
      <c r="D114" s="43">
        <f t="shared" si="21"/>
        <v>324.23</v>
      </c>
      <c r="E114" s="27">
        <f t="shared" si="18"/>
        <v>288.20000000000005</v>
      </c>
      <c r="F114" s="27">
        <f t="shared" si="26"/>
        <v>36.03</v>
      </c>
      <c r="G114" s="25">
        <f t="shared" si="22"/>
        <v>6.75</v>
      </c>
      <c r="H114" s="25"/>
      <c r="I114" s="27">
        <f t="shared" si="23"/>
        <v>6117.06</v>
      </c>
      <c r="K114">
        <f t="shared" si="19"/>
        <v>28</v>
      </c>
      <c r="L114">
        <f t="shared" si="24"/>
        <v>7</v>
      </c>
      <c r="M114">
        <f t="shared" si="25"/>
        <v>2012</v>
      </c>
    </row>
    <row r="115" spans="2:13" ht="12.75">
      <c r="B115" s="25">
        <f t="shared" si="20"/>
        <v>77</v>
      </c>
      <c r="C115" s="26">
        <f t="shared" si="17"/>
        <v>41149</v>
      </c>
      <c r="D115" s="43">
        <f t="shared" si="21"/>
        <v>324.23</v>
      </c>
      <c r="E115" s="27">
        <f t="shared" si="18"/>
        <v>289.82000000000005</v>
      </c>
      <c r="F115" s="27">
        <f t="shared" si="26"/>
        <v>34.41</v>
      </c>
      <c r="G115" s="25">
        <f t="shared" si="22"/>
        <v>6.75</v>
      </c>
      <c r="H115" s="25"/>
      <c r="I115" s="27">
        <f t="shared" si="23"/>
        <v>5827.240000000001</v>
      </c>
      <c r="K115">
        <f t="shared" si="19"/>
        <v>28</v>
      </c>
      <c r="L115">
        <f t="shared" si="24"/>
        <v>8</v>
      </c>
      <c r="M115">
        <f t="shared" si="25"/>
        <v>2012</v>
      </c>
    </row>
    <row r="116" spans="2:13" ht="12.75">
      <c r="B116" s="25">
        <f t="shared" si="20"/>
        <v>78</v>
      </c>
      <c r="C116" s="26">
        <f t="shared" si="17"/>
        <v>41180</v>
      </c>
      <c r="D116" s="43">
        <f t="shared" si="21"/>
        <v>324.23</v>
      </c>
      <c r="E116" s="27">
        <f t="shared" si="18"/>
        <v>291.45000000000005</v>
      </c>
      <c r="F116" s="27">
        <f t="shared" si="26"/>
        <v>32.78</v>
      </c>
      <c r="G116" s="25">
        <f t="shared" si="22"/>
        <v>6.75</v>
      </c>
      <c r="H116" s="25"/>
      <c r="I116" s="27">
        <f t="shared" si="23"/>
        <v>5535.790000000001</v>
      </c>
      <c r="K116">
        <f t="shared" si="19"/>
        <v>28</v>
      </c>
      <c r="L116">
        <f t="shared" si="24"/>
        <v>9</v>
      </c>
      <c r="M116">
        <f t="shared" si="25"/>
        <v>2012</v>
      </c>
    </row>
    <row r="117" spans="2:13" ht="12.75">
      <c r="B117" s="25">
        <f t="shared" si="20"/>
        <v>79</v>
      </c>
      <c r="C117" s="26">
        <f t="shared" si="17"/>
        <v>41210</v>
      </c>
      <c r="D117" s="43">
        <f t="shared" si="21"/>
        <v>324.23</v>
      </c>
      <c r="E117" s="27">
        <f t="shared" si="18"/>
        <v>293.09000000000003</v>
      </c>
      <c r="F117" s="27">
        <f t="shared" si="26"/>
        <v>31.14</v>
      </c>
      <c r="G117" s="25">
        <f t="shared" si="22"/>
        <v>6.75</v>
      </c>
      <c r="H117" s="25"/>
      <c r="I117" s="27">
        <f t="shared" si="23"/>
        <v>5242.700000000001</v>
      </c>
      <c r="K117">
        <f t="shared" si="19"/>
        <v>28</v>
      </c>
      <c r="L117">
        <f t="shared" si="24"/>
        <v>10</v>
      </c>
      <c r="M117">
        <f t="shared" si="25"/>
        <v>2012</v>
      </c>
    </row>
    <row r="118" spans="2:13" ht="12.75">
      <c r="B118" s="25">
        <f t="shared" si="20"/>
        <v>80</v>
      </c>
      <c r="C118" s="26">
        <f t="shared" si="17"/>
        <v>41241</v>
      </c>
      <c r="D118" s="43">
        <f t="shared" si="21"/>
        <v>324.23</v>
      </c>
      <c r="E118" s="27">
        <f t="shared" si="18"/>
        <v>294.74</v>
      </c>
      <c r="F118" s="27">
        <f t="shared" si="26"/>
        <v>29.49</v>
      </c>
      <c r="G118" s="25">
        <f t="shared" si="22"/>
        <v>6.75</v>
      </c>
      <c r="H118" s="25"/>
      <c r="I118" s="27">
        <f t="shared" si="23"/>
        <v>4947.960000000001</v>
      </c>
      <c r="K118">
        <f t="shared" si="19"/>
        <v>28</v>
      </c>
      <c r="L118">
        <f t="shared" si="24"/>
        <v>11</v>
      </c>
      <c r="M118">
        <f t="shared" si="25"/>
        <v>2012</v>
      </c>
    </row>
    <row r="119" spans="2:13" ht="12.75">
      <c r="B119" s="25">
        <f t="shared" si="20"/>
        <v>81</v>
      </c>
      <c r="C119" s="26">
        <f t="shared" si="17"/>
        <v>41271</v>
      </c>
      <c r="D119" s="43">
        <f t="shared" si="21"/>
        <v>324.23</v>
      </c>
      <c r="E119" s="27">
        <f t="shared" si="18"/>
        <v>296.40000000000003</v>
      </c>
      <c r="F119" s="27">
        <f t="shared" si="26"/>
        <v>27.83</v>
      </c>
      <c r="G119" s="25">
        <f t="shared" si="22"/>
        <v>6.75</v>
      </c>
      <c r="H119" s="25"/>
      <c r="I119" s="27">
        <f t="shared" si="23"/>
        <v>4651.560000000001</v>
      </c>
      <c r="K119">
        <f t="shared" si="19"/>
        <v>28</v>
      </c>
      <c r="L119">
        <f t="shared" si="24"/>
        <v>12</v>
      </c>
      <c r="M119">
        <f t="shared" si="25"/>
        <v>2012</v>
      </c>
    </row>
    <row r="120" spans="2:13" ht="12.75">
      <c r="B120" s="25">
        <f t="shared" si="20"/>
        <v>82</v>
      </c>
      <c r="C120" s="26">
        <f t="shared" si="17"/>
        <v>41302</v>
      </c>
      <c r="D120" s="43">
        <f t="shared" si="21"/>
        <v>324.23</v>
      </c>
      <c r="E120" s="27">
        <f t="shared" si="18"/>
        <v>298.06</v>
      </c>
      <c r="F120" s="27">
        <f t="shared" si="26"/>
        <v>26.17</v>
      </c>
      <c r="G120" s="25">
        <f t="shared" si="22"/>
        <v>6.75</v>
      </c>
      <c r="H120" s="25"/>
      <c r="I120" s="27">
        <f t="shared" si="23"/>
        <v>4353.500000000001</v>
      </c>
      <c r="K120">
        <f t="shared" si="19"/>
        <v>28</v>
      </c>
      <c r="L120">
        <f t="shared" si="24"/>
        <v>1</v>
      </c>
      <c r="M120">
        <f t="shared" si="25"/>
        <v>2013</v>
      </c>
    </row>
    <row r="121" spans="2:13" ht="12.75">
      <c r="B121" s="25">
        <f t="shared" si="20"/>
        <v>83</v>
      </c>
      <c r="C121" s="26">
        <f t="shared" si="17"/>
        <v>41333</v>
      </c>
      <c r="D121" s="43">
        <f t="shared" si="21"/>
        <v>324.23</v>
      </c>
      <c r="E121" s="27">
        <f t="shared" si="18"/>
        <v>299.74</v>
      </c>
      <c r="F121" s="27">
        <f t="shared" si="26"/>
        <v>24.49</v>
      </c>
      <c r="G121" s="25">
        <f t="shared" si="22"/>
        <v>6.75</v>
      </c>
      <c r="H121" s="25"/>
      <c r="I121" s="27">
        <f t="shared" si="23"/>
        <v>4053.760000000001</v>
      </c>
      <c r="K121">
        <f t="shared" si="19"/>
        <v>28</v>
      </c>
      <c r="L121">
        <f t="shared" si="24"/>
        <v>2</v>
      </c>
      <c r="M121">
        <f t="shared" si="25"/>
        <v>2013</v>
      </c>
    </row>
    <row r="122" spans="2:13" ht="12.75">
      <c r="B122" s="25">
        <f t="shared" si="20"/>
        <v>84</v>
      </c>
      <c r="C122" s="26">
        <f t="shared" si="17"/>
        <v>41361</v>
      </c>
      <c r="D122" s="43">
        <f t="shared" si="21"/>
        <v>324.23</v>
      </c>
      <c r="E122" s="27">
        <f t="shared" si="18"/>
        <v>301.43</v>
      </c>
      <c r="F122" s="27">
        <f t="shared" si="26"/>
        <v>22.8</v>
      </c>
      <c r="G122" s="25">
        <f t="shared" si="22"/>
        <v>6.75</v>
      </c>
      <c r="H122" s="25"/>
      <c r="I122" s="27">
        <f t="shared" si="23"/>
        <v>3752.3300000000013</v>
      </c>
      <c r="K122">
        <f t="shared" si="19"/>
        <v>28</v>
      </c>
      <c r="L122">
        <f t="shared" si="24"/>
        <v>3</v>
      </c>
      <c r="M122">
        <f t="shared" si="25"/>
        <v>2013</v>
      </c>
    </row>
    <row r="123" spans="2:13" ht="12.75">
      <c r="B123" s="25">
        <f t="shared" si="20"/>
        <v>85</v>
      </c>
      <c r="C123" s="26">
        <f t="shared" si="17"/>
        <v>41392</v>
      </c>
      <c r="D123" s="43">
        <f t="shared" si="21"/>
        <v>324.23</v>
      </c>
      <c r="E123" s="27">
        <f t="shared" si="18"/>
        <v>303.12</v>
      </c>
      <c r="F123" s="27">
        <f t="shared" si="26"/>
        <v>21.11</v>
      </c>
      <c r="G123" s="25">
        <f t="shared" si="22"/>
        <v>6.75</v>
      </c>
      <c r="H123" s="25"/>
      <c r="I123" s="27">
        <f t="shared" si="23"/>
        <v>3449.2100000000014</v>
      </c>
      <c r="K123">
        <f t="shared" si="19"/>
        <v>28</v>
      </c>
      <c r="L123">
        <f t="shared" si="24"/>
        <v>4</v>
      </c>
      <c r="M123">
        <f t="shared" si="25"/>
        <v>2013</v>
      </c>
    </row>
    <row r="124" spans="2:13" ht="12.75">
      <c r="B124" s="25">
        <f t="shared" si="20"/>
        <v>86</v>
      </c>
      <c r="C124" s="26">
        <f t="shared" si="17"/>
        <v>41422</v>
      </c>
      <c r="D124" s="43">
        <f t="shared" si="21"/>
        <v>324.23</v>
      </c>
      <c r="E124" s="27">
        <f t="shared" si="18"/>
        <v>304.83000000000004</v>
      </c>
      <c r="F124" s="27">
        <f t="shared" si="26"/>
        <v>19.4</v>
      </c>
      <c r="G124" s="25">
        <f t="shared" si="22"/>
        <v>6.75</v>
      </c>
      <c r="H124" s="25"/>
      <c r="I124" s="27">
        <f t="shared" si="23"/>
        <v>3144.3800000000015</v>
      </c>
      <c r="K124">
        <f t="shared" si="19"/>
        <v>28</v>
      </c>
      <c r="L124">
        <f t="shared" si="24"/>
        <v>5</v>
      </c>
      <c r="M124">
        <f t="shared" si="25"/>
        <v>2013</v>
      </c>
    </row>
    <row r="125" spans="2:13" ht="12.75">
      <c r="B125" s="25">
        <f t="shared" si="20"/>
        <v>87</v>
      </c>
      <c r="C125" s="26">
        <f t="shared" si="17"/>
        <v>41453</v>
      </c>
      <c r="D125" s="43">
        <f t="shared" si="21"/>
        <v>324.23</v>
      </c>
      <c r="E125" s="27">
        <f t="shared" si="18"/>
        <v>306.54</v>
      </c>
      <c r="F125" s="27">
        <f t="shared" si="26"/>
        <v>17.69</v>
      </c>
      <c r="G125" s="25">
        <f t="shared" si="22"/>
        <v>6.75</v>
      </c>
      <c r="H125" s="25"/>
      <c r="I125" s="27">
        <f t="shared" si="23"/>
        <v>2837.8400000000015</v>
      </c>
      <c r="K125">
        <f t="shared" si="19"/>
        <v>28</v>
      </c>
      <c r="L125">
        <f t="shared" si="24"/>
        <v>6</v>
      </c>
      <c r="M125">
        <f t="shared" si="25"/>
        <v>2013</v>
      </c>
    </row>
    <row r="126" spans="2:13" ht="12.75">
      <c r="B126" s="25">
        <f t="shared" si="20"/>
        <v>88</v>
      </c>
      <c r="C126" s="26">
        <f t="shared" si="17"/>
        <v>41483</v>
      </c>
      <c r="D126" s="43">
        <f t="shared" si="21"/>
        <v>324.23</v>
      </c>
      <c r="E126" s="27">
        <f t="shared" si="18"/>
        <v>308.27000000000004</v>
      </c>
      <c r="F126" s="27">
        <f t="shared" si="26"/>
        <v>15.96</v>
      </c>
      <c r="G126" s="25">
        <f t="shared" si="22"/>
        <v>6.75</v>
      </c>
      <c r="H126" s="25"/>
      <c r="I126" s="27">
        <f t="shared" si="23"/>
        <v>2529.5700000000015</v>
      </c>
      <c r="K126">
        <f t="shared" si="19"/>
        <v>28</v>
      </c>
      <c r="L126">
        <f t="shared" si="24"/>
        <v>7</v>
      </c>
      <c r="M126">
        <f t="shared" si="25"/>
        <v>2013</v>
      </c>
    </row>
    <row r="127" spans="2:13" ht="12.75">
      <c r="B127" s="25">
        <f t="shared" si="20"/>
        <v>89</v>
      </c>
      <c r="C127" s="26">
        <f t="shared" si="17"/>
        <v>41514</v>
      </c>
      <c r="D127" s="43">
        <f t="shared" si="21"/>
        <v>324.23</v>
      </c>
      <c r="E127" s="27">
        <f t="shared" si="18"/>
        <v>310</v>
      </c>
      <c r="F127" s="27">
        <f t="shared" si="26"/>
        <v>14.23</v>
      </c>
      <c r="G127" s="25">
        <f t="shared" si="22"/>
        <v>6.75</v>
      </c>
      <c r="H127" s="25"/>
      <c r="I127" s="27">
        <f t="shared" si="23"/>
        <v>2219.5700000000015</v>
      </c>
      <c r="K127">
        <f t="shared" si="19"/>
        <v>28</v>
      </c>
      <c r="L127">
        <f t="shared" si="24"/>
        <v>8</v>
      </c>
      <c r="M127">
        <f t="shared" si="25"/>
        <v>2013</v>
      </c>
    </row>
    <row r="128" spans="2:13" ht="12.75">
      <c r="B128" s="25">
        <f t="shared" si="20"/>
        <v>90</v>
      </c>
      <c r="C128" s="26">
        <f t="shared" si="17"/>
        <v>41545</v>
      </c>
      <c r="D128" s="43">
        <f t="shared" si="21"/>
        <v>324.23</v>
      </c>
      <c r="E128" s="27">
        <f t="shared" si="18"/>
        <v>311.74</v>
      </c>
      <c r="F128" s="27">
        <f t="shared" si="26"/>
        <v>12.49</v>
      </c>
      <c r="G128" s="25">
        <f t="shared" si="22"/>
        <v>6.75</v>
      </c>
      <c r="H128" s="25"/>
      <c r="I128" s="27">
        <f t="shared" si="23"/>
        <v>1907.8300000000015</v>
      </c>
      <c r="K128">
        <f t="shared" si="19"/>
        <v>28</v>
      </c>
      <c r="L128">
        <f t="shared" si="24"/>
        <v>9</v>
      </c>
      <c r="M128">
        <f t="shared" si="25"/>
        <v>2013</v>
      </c>
    </row>
    <row r="129" spans="2:13" ht="12.75">
      <c r="B129" s="25">
        <f t="shared" si="20"/>
        <v>91</v>
      </c>
      <c r="C129" s="26">
        <f t="shared" si="17"/>
        <v>41575</v>
      </c>
      <c r="D129" s="43">
        <f t="shared" si="21"/>
        <v>324.23</v>
      </c>
      <c r="E129" s="27">
        <f t="shared" si="18"/>
        <v>313.5</v>
      </c>
      <c r="F129" s="27">
        <f t="shared" si="26"/>
        <v>10.73</v>
      </c>
      <c r="G129" s="25">
        <f t="shared" si="22"/>
        <v>6.75</v>
      </c>
      <c r="H129" s="25"/>
      <c r="I129" s="27">
        <f t="shared" si="23"/>
        <v>1594.3300000000015</v>
      </c>
      <c r="K129">
        <f t="shared" si="19"/>
        <v>28</v>
      </c>
      <c r="L129">
        <f t="shared" si="24"/>
        <v>10</v>
      </c>
      <c r="M129">
        <f t="shared" si="25"/>
        <v>2013</v>
      </c>
    </row>
    <row r="130" spans="2:13" ht="12.75">
      <c r="B130" s="25">
        <f t="shared" si="20"/>
        <v>92</v>
      </c>
      <c r="C130" s="26">
        <f t="shared" si="17"/>
        <v>41606</v>
      </c>
      <c r="D130" s="43">
        <f t="shared" si="21"/>
        <v>324.23</v>
      </c>
      <c r="E130" s="27">
        <f t="shared" si="18"/>
        <v>315.26</v>
      </c>
      <c r="F130" s="27">
        <f t="shared" si="26"/>
        <v>8.97</v>
      </c>
      <c r="G130" s="25">
        <f t="shared" si="22"/>
        <v>6.75</v>
      </c>
      <c r="H130" s="25"/>
      <c r="I130" s="27">
        <f t="shared" si="23"/>
        <v>1279.0700000000015</v>
      </c>
      <c r="K130">
        <f t="shared" si="19"/>
        <v>28</v>
      </c>
      <c r="L130">
        <f t="shared" si="24"/>
        <v>11</v>
      </c>
      <c r="M130">
        <f t="shared" si="25"/>
        <v>2013</v>
      </c>
    </row>
    <row r="131" spans="2:13" ht="12.75">
      <c r="B131" s="25">
        <f t="shared" si="20"/>
        <v>93</v>
      </c>
      <c r="C131" s="26">
        <f t="shared" si="17"/>
        <v>41636</v>
      </c>
      <c r="D131" s="43">
        <f t="shared" si="21"/>
        <v>324.23</v>
      </c>
      <c r="E131" s="27">
        <f t="shared" si="18"/>
        <v>317.04</v>
      </c>
      <c r="F131" s="27">
        <f t="shared" si="26"/>
        <v>7.19</v>
      </c>
      <c r="G131" s="25">
        <f t="shared" si="22"/>
        <v>6.75</v>
      </c>
      <c r="H131" s="25"/>
      <c r="I131" s="27">
        <f t="shared" si="23"/>
        <v>962.0300000000016</v>
      </c>
      <c r="K131">
        <f t="shared" si="19"/>
        <v>28</v>
      </c>
      <c r="L131">
        <f t="shared" si="24"/>
        <v>12</v>
      </c>
      <c r="M131">
        <f t="shared" si="25"/>
        <v>2013</v>
      </c>
    </row>
    <row r="132" spans="2:13" ht="12.75">
      <c r="B132" s="25">
        <f t="shared" si="20"/>
        <v>94</v>
      </c>
      <c r="C132" s="26">
        <f t="shared" si="17"/>
        <v>41667</v>
      </c>
      <c r="D132" s="43">
        <f t="shared" si="21"/>
        <v>324.23</v>
      </c>
      <c r="E132" s="27">
        <f t="shared" si="18"/>
        <v>318.82</v>
      </c>
      <c r="F132" s="27">
        <f t="shared" si="26"/>
        <v>5.41</v>
      </c>
      <c r="G132" s="25">
        <f t="shared" si="22"/>
        <v>6.75</v>
      </c>
      <c r="H132" s="25"/>
      <c r="I132" s="27">
        <f t="shared" si="23"/>
        <v>643.2100000000016</v>
      </c>
      <c r="K132">
        <f t="shared" si="19"/>
        <v>28</v>
      </c>
      <c r="L132">
        <f t="shared" si="24"/>
        <v>1</v>
      </c>
      <c r="M132">
        <f t="shared" si="25"/>
        <v>2014</v>
      </c>
    </row>
    <row r="133" spans="2:13" ht="12.75">
      <c r="B133" s="25">
        <f t="shared" si="20"/>
        <v>95</v>
      </c>
      <c r="C133" s="26">
        <f t="shared" si="17"/>
        <v>41698</v>
      </c>
      <c r="D133" s="43">
        <f t="shared" si="21"/>
        <v>324.23</v>
      </c>
      <c r="E133" s="27">
        <f t="shared" si="18"/>
        <v>320.61</v>
      </c>
      <c r="F133" s="27">
        <f t="shared" si="26"/>
        <v>3.62</v>
      </c>
      <c r="G133" s="25">
        <f t="shared" si="22"/>
        <v>6.75</v>
      </c>
      <c r="H133" s="25"/>
      <c r="I133" s="27">
        <f t="shared" si="23"/>
        <v>322.6000000000016</v>
      </c>
      <c r="K133">
        <f t="shared" si="19"/>
        <v>28</v>
      </c>
      <c r="L133">
        <f t="shared" si="24"/>
        <v>2</v>
      </c>
      <c r="M133">
        <f t="shared" si="25"/>
        <v>2014</v>
      </c>
    </row>
    <row r="134" spans="2:13" ht="12.75">
      <c r="B134" s="25">
        <f t="shared" si="20"/>
        <v>96</v>
      </c>
      <c r="C134" s="26">
        <f t="shared" si="17"/>
        <v>41726</v>
      </c>
      <c r="D134" s="43">
        <f t="shared" si="21"/>
        <v>324.23</v>
      </c>
      <c r="E134" s="27">
        <f t="shared" si="18"/>
        <v>322.42</v>
      </c>
      <c r="F134" s="27">
        <f t="shared" si="26"/>
        <v>1.81</v>
      </c>
      <c r="G134" s="25">
        <f t="shared" si="22"/>
        <v>6.75</v>
      </c>
      <c r="H134" s="25"/>
      <c r="I134" s="27">
        <f t="shared" si="23"/>
        <v>0.18000000000159844</v>
      </c>
      <c r="K134">
        <f t="shared" si="19"/>
        <v>28</v>
      </c>
      <c r="L134">
        <f t="shared" si="24"/>
        <v>3</v>
      </c>
      <c r="M134">
        <f t="shared" si="25"/>
        <v>2014</v>
      </c>
    </row>
    <row r="135" spans="2:13" ht="12.75">
      <c r="B135" s="25">
        <f t="shared" si="20"/>
        <v>97</v>
      </c>
      <c r="C135" s="26">
        <f aca="true" t="shared" si="27" ref="C135:C166">DATE(M135,L135,K135)</f>
        <v>41757</v>
      </c>
      <c r="D135" s="43">
        <f t="shared" si="21"/>
        <v>324.23</v>
      </c>
      <c r="E135" s="27">
        <f aca="true" t="shared" si="28" ref="E135:E166">D135-F135</f>
        <v>324.23</v>
      </c>
      <c r="F135" s="27">
        <f t="shared" si="26"/>
        <v>0</v>
      </c>
      <c r="G135" s="25">
        <f t="shared" si="22"/>
        <v>6.75</v>
      </c>
      <c r="H135" s="25"/>
      <c r="I135" s="27">
        <f t="shared" si="23"/>
        <v>-324.0499999999984</v>
      </c>
      <c r="K135">
        <f aca="true" t="shared" si="29" ref="K135:K166">IF(H$25&gt;28,IF(L135=2,28,IF(L135=11,30,IF(L135=9,30,IF(L135=6,30,IF(L135=4,30,H$25))))),H$25)</f>
        <v>28</v>
      </c>
      <c r="L135">
        <f t="shared" si="24"/>
        <v>4</v>
      </c>
      <c r="M135">
        <f t="shared" si="25"/>
        <v>2014</v>
      </c>
    </row>
    <row r="136" spans="2:13" ht="12.75">
      <c r="B136" s="25">
        <f aca="true" t="shared" si="30" ref="B136:B167">B135+1</f>
        <v>98</v>
      </c>
      <c r="C136" s="26">
        <f t="shared" si="27"/>
        <v>41787</v>
      </c>
      <c r="D136" s="43">
        <f t="shared" si="21"/>
        <v>324.23</v>
      </c>
      <c r="E136" s="27">
        <f t="shared" si="28"/>
        <v>326.05</v>
      </c>
      <c r="F136" s="27">
        <f t="shared" si="26"/>
        <v>-1.82</v>
      </c>
      <c r="G136" s="25">
        <f t="shared" si="22"/>
        <v>6.75</v>
      </c>
      <c r="H136" s="25"/>
      <c r="I136" s="27">
        <f aca="true" t="shared" si="31" ref="I136:I167">I135-E136-H136</f>
        <v>-650.0999999999984</v>
      </c>
      <c r="K136">
        <f t="shared" si="29"/>
        <v>28</v>
      </c>
      <c r="L136">
        <f aca="true" t="shared" si="32" ref="L136:L167">IF(L135&lt;&gt;12,L135+1,1)</f>
        <v>5</v>
      </c>
      <c r="M136">
        <f aca="true" t="shared" si="33" ref="M136:M167">IF(L136=1,M135+1,M135)</f>
        <v>2014</v>
      </c>
    </row>
    <row r="137" spans="2:13" ht="12.75">
      <c r="B137" s="25">
        <f t="shared" si="30"/>
        <v>99</v>
      </c>
      <c r="C137" s="26">
        <f t="shared" si="27"/>
        <v>41818</v>
      </c>
      <c r="D137" s="43">
        <f t="shared" si="21"/>
        <v>324.23</v>
      </c>
      <c r="E137" s="27">
        <f t="shared" si="28"/>
        <v>327.89000000000004</v>
      </c>
      <c r="F137" s="27">
        <f t="shared" si="26"/>
        <v>-3.66</v>
      </c>
      <c r="G137" s="25">
        <f t="shared" si="22"/>
        <v>6.75</v>
      </c>
      <c r="H137" s="25"/>
      <c r="I137" s="27">
        <f t="shared" si="31"/>
        <v>-977.9899999999984</v>
      </c>
      <c r="K137">
        <f t="shared" si="29"/>
        <v>28</v>
      </c>
      <c r="L137">
        <f t="shared" si="32"/>
        <v>6</v>
      </c>
      <c r="M137">
        <f t="shared" si="33"/>
        <v>2014</v>
      </c>
    </row>
    <row r="138" spans="2:13" ht="12.75">
      <c r="B138" s="25">
        <f t="shared" si="30"/>
        <v>100</v>
      </c>
      <c r="C138" s="26">
        <f t="shared" si="27"/>
        <v>41848</v>
      </c>
      <c r="D138" s="43">
        <f t="shared" si="21"/>
        <v>324.23</v>
      </c>
      <c r="E138" s="27">
        <f t="shared" si="28"/>
        <v>329.73</v>
      </c>
      <c r="F138" s="27">
        <f t="shared" si="26"/>
        <v>-5.5</v>
      </c>
      <c r="G138" s="25">
        <f t="shared" si="22"/>
        <v>6.75</v>
      </c>
      <c r="H138" s="25"/>
      <c r="I138" s="27">
        <f t="shared" si="31"/>
        <v>-1307.7199999999984</v>
      </c>
      <c r="K138">
        <f t="shared" si="29"/>
        <v>28</v>
      </c>
      <c r="L138">
        <f t="shared" si="32"/>
        <v>7</v>
      </c>
      <c r="M138">
        <f t="shared" si="33"/>
        <v>2014</v>
      </c>
    </row>
    <row r="139" spans="2:13" ht="12.75">
      <c r="B139" s="25">
        <f t="shared" si="30"/>
        <v>101</v>
      </c>
      <c r="C139" s="26">
        <f t="shared" si="27"/>
        <v>41879</v>
      </c>
      <c r="D139" s="43">
        <f t="shared" si="21"/>
        <v>324.23</v>
      </c>
      <c r="E139" s="27">
        <f t="shared" si="28"/>
        <v>331.59000000000003</v>
      </c>
      <c r="F139" s="27">
        <f t="shared" si="26"/>
        <v>-7.36</v>
      </c>
      <c r="G139" s="25">
        <f t="shared" si="22"/>
        <v>6.75</v>
      </c>
      <c r="H139" s="25"/>
      <c r="I139" s="27">
        <f t="shared" si="31"/>
        <v>-1639.3099999999986</v>
      </c>
      <c r="K139">
        <f t="shared" si="29"/>
        <v>28</v>
      </c>
      <c r="L139">
        <f t="shared" si="32"/>
        <v>8</v>
      </c>
      <c r="M139">
        <f t="shared" si="33"/>
        <v>2014</v>
      </c>
    </row>
    <row r="140" spans="2:13" ht="12.75">
      <c r="B140" s="25">
        <f t="shared" si="30"/>
        <v>102</v>
      </c>
      <c r="C140" s="26">
        <f t="shared" si="27"/>
        <v>41910</v>
      </c>
      <c r="D140" s="43">
        <f t="shared" si="21"/>
        <v>324.23</v>
      </c>
      <c r="E140" s="27">
        <f t="shared" si="28"/>
        <v>333.45000000000005</v>
      </c>
      <c r="F140" s="27">
        <f t="shared" si="26"/>
        <v>-9.22</v>
      </c>
      <c r="G140" s="25">
        <f t="shared" si="22"/>
        <v>6.75</v>
      </c>
      <c r="H140" s="25"/>
      <c r="I140" s="27">
        <f t="shared" si="31"/>
        <v>-1972.7599999999986</v>
      </c>
      <c r="K140">
        <f t="shared" si="29"/>
        <v>28</v>
      </c>
      <c r="L140">
        <f t="shared" si="32"/>
        <v>9</v>
      </c>
      <c r="M140">
        <f t="shared" si="33"/>
        <v>2014</v>
      </c>
    </row>
    <row r="141" spans="2:13" ht="12.75">
      <c r="B141" s="25">
        <f t="shared" si="30"/>
        <v>103</v>
      </c>
      <c r="C141" s="26">
        <f t="shared" si="27"/>
        <v>41940</v>
      </c>
      <c r="D141" s="43">
        <f t="shared" si="21"/>
        <v>324.23</v>
      </c>
      <c r="E141" s="27">
        <f t="shared" si="28"/>
        <v>335.33000000000004</v>
      </c>
      <c r="F141" s="27">
        <f t="shared" si="26"/>
        <v>-11.1</v>
      </c>
      <c r="G141" s="25">
        <f t="shared" si="22"/>
        <v>6.75</v>
      </c>
      <c r="H141" s="25"/>
      <c r="I141" s="27">
        <f t="shared" si="31"/>
        <v>-2308.089999999999</v>
      </c>
      <c r="K141">
        <f t="shared" si="29"/>
        <v>28</v>
      </c>
      <c r="L141">
        <f t="shared" si="32"/>
        <v>10</v>
      </c>
      <c r="M141">
        <f t="shared" si="33"/>
        <v>2014</v>
      </c>
    </row>
    <row r="142" spans="2:13" ht="12.75">
      <c r="B142" s="25">
        <f t="shared" si="30"/>
        <v>104</v>
      </c>
      <c r="C142" s="26">
        <f t="shared" si="27"/>
        <v>41971</v>
      </c>
      <c r="D142" s="43">
        <f t="shared" si="21"/>
        <v>324.23</v>
      </c>
      <c r="E142" s="27">
        <f t="shared" si="28"/>
        <v>337.21000000000004</v>
      </c>
      <c r="F142" s="27">
        <f t="shared" si="26"/>
        <v>-12.98</v>
      </c>
      <c r="G142" s="25">
        <f t="shared" si="22"/>
        <v>6.75</v>
      </c>
      <c r="H142" s="25"/>
      <c r="I142" s="27">
        <f t="shared" si="31"/>
        <v>-2645.299999999999</v>
      </c>
      <c r="K142">
        <f t="shared" si="29"/>
        <v>28</v>
      </c>
      <c r="L142">
        <f t="shared" si="32"/>
        <v>11</v>
      </c>
      <c r="M142">
        <f t="shared" si="33"/>
        <v>2014</v>
      </c>
    </row>
    <row r="143" spans="2:13" ht="12.75">
      <c r="B143" s="25">
        <f t="shared" si="30"/>
        <v>105</v>
      </c>
      <c r="C143" s="26">
        <f t="shared" si="27"/>
        <v>42001</v>
      </c>
      <c r="D143" s="43">
        <f t="shared" si="21"/>
        <v>324.23</v>
      </c>
      <c r="E143" s="27">
        <f t="shared" si="28"/>
        <v>339.11</v>
      </c>
      <c r="F143" s="27">
        <f t="shared" si="26"/>
        <v>-14.88</v>
      </c>
      <c r="G143" s="25">
        <f t="shared" si="22"/>
        <v>6.75</v>
      </c>
      <c r="H143" s="25"/>
      <c r="I143" s="27">
        <f t="shared" si="31"/>
        <v>-2984.409999999999</v>
      </c>
      <c r="K143">
        <f t="shared" si="29"/>
        <v>28</v>
      </c>
      <c r="L143">
        <f t="shared" si="32"/>
        <v>12</v>
      </c>
      <c r="M143">
        <f t="shared" si="33"/>
        <v>2014</v>
      </c>
    </row>
    <row r="144" spans="2:13" ht="12.75">
      <c r="B144" s="25">
        <f t="shared" si="30"/>
        <v>106</v>
      </c>
      <c r="C144" s="26">
        <f t="shared" si="27"/>
        <v>42032</v>
      </c>
      <c r="D144" s="43">
        <f t="shared" si="21"/>
        <v>324.23</v>
      </c>
      <c r="E144" s="27">
        <f t="shared" si="28"/>
        <v>341.02000000000004</v>
      </c>
      <c r="F144" s="27">
        <f t="shared" si="26"/>
        <v>-16.79</v>
      </c>
      <c r="G144" s="25">
        <f t="shared" si="22"/>
        <v>6.75</v>
      </c>
      <c r="H144" s="25"/>
      <c r="I144" s="27">
        <f t="shared" si="31"/>
        <v>-3325.429999999999</v>
      </c>
      <c r="K144">
        <f t="shared" si="29"/>
        <v>28</v>
      </c>
      <c r="L144">
        <f t="shared" si="32"/>
        <v>1</v>
      </c>
      <c r="M144">
        <f t="shared" si="33"/>
        <v>2015</v>
      </c>
    </row>
    <row r="145" spans="2:13" ht="12.75">
      <c r="B145" s="25">
        <f t="shared" si="30"/>
        <v>107</v>
      </c>
      <c r="C145" s="26">
        <f t="shared" si="27"/>
        <v>42063</v>
      </c>
      <c r="D145" s="43">
        <f t="shared" si="21"/>
        <v>324.23</v>
      </c>
      <c r="E145" s="27">
        <f t="shared" si="28"/>
        <v>342.94</v>
      </c>
      <c r="F145" s="27">
        <f t="shared" si="26"/>
        <v>-18.71</v>
      </c>
      <c r="G145" s="25">
        <f t="shared" si="22"/>
        <v>6.75</v>
      </c>
      <c r="H145" s="25"/>
      <c r="I145" s="27">
        <f t="shared" si="31"/>
        <v>-3668.369999999999</v>
      </c>
      <c r="K145">
        <f t="shared" si="29"/>
        <v>28</v>
      </c>
      <c r="L145">
        <f t="shared" si="32"/>
        <v>2</v>
      </c>
      <c r="M145">
        <f t="shared" si="33"/>
        <v>2015</v>
      </c>
    </row>
    <row r="146" spans="2:13" ht="12.75">
      <c r="B146" s="25">
        <f t="shared" si="30"/>
        <v>108</v>
      </c>
      <c r="C146" s="26">
        <f t="shared" si="27"/>
        <v>42091</v>
      </c>
      <c r="D146" s="43">
        <f t="shared" si="21"/>
        <v>324.23</v>
      </c>
      <c r="E146" s="27">
        <f t="shared" si="28"/>
        <v>344.86</v>
      </c>
      <c r="F146" s="27">
        <f t="shared" si="26"/>
        <v>-20.63</v>
      </c>
      <c r="G146" s="25">
        <f t="shared" si="22"/>
        <v>6.75</v>
      </c>
      <c r="H146" s="25"/>
      <c r="I146" s="27">
        <f t="shared" si="31"/>
        <v>-4013.229999999999</v>
      </c>
      <c r="K146">
        <f t="shared" si="29"/>
        <v>28</v>
      </c>
      <c r="L146">
        <f t="shared" si="32"/>
        <v>3</v>
      </c>
      <c r="M146">
        <f t="shared" si="33"/>
        <v>2015</v>
      </c>
    </row>
    <row r="147" spans="2:13" ht="12.75">
      <c r="B147" s="25">
        <f t="shared" si="30"/>
        <v>109</v>
      </c>
      <c r="C147" s="26">
        <f t="shared" si="27"/>
        <v>42122</v>
      </c>
      <c r="D147" s="43">
        <f t="shared" si="21"/>
        <v>324.23</v>
      </c>
      <c r="E147" s="27">
        <f t="shared" si="28"/>
        <v>346.8</v>
      </c>
      <c r="F147" s="27">
        <f t="shared" si="26"/>
        <v>-22.57</v>
      </c>
      <c r="G147" s="25">
        <f t="shared" si="22"/>
        <v>6.75</v>
      </c>
      <c r="H147" s="25"/>
      <c r="I147" s="27">
        <f t="shared" si="31"/>
        <v>-4360.029999999999</v>
      </c>
      <c r="K147">
        <f t="shared" si="29"/>
        <v>28</v>
      </c>
      <c r="L147">
        <f t="shared" si="32"/>
        <v>4</v>
      </c>
      <c r="M147">
        <f t="shared" si="33"/>
        <v>2015</v>
      </c>
    </row>
    <row r="148" spans="2:13" ht="12.75">
      <c r="B148" s="25">
        <f t="shared" si="30"/>
        <v>110</v>
      </c>
      <c r="C148" s="26">
        <f t="shared" si="27"/>
        <v>42152</v>
      </c>
      <c r="D148" s="43">
        <f t="shared" si="21"/>
        <v>324.23</v>
      </c>
      <c r="E148" s="27">
        <f t="shared" si="28"/>
        <v>348.76</v>
      </c>
      <c r="F148" s="27">
        <f t="shared" si="26"/>
        <v>-24.53</v>
      </c>
      <c r="G148" s="25">
        <f t="shared" si="22"/>
        <v>6.75</v>
      </c>
      <c r="H148" s="25"/>
      <c r="I148" s="27">
        <f t="shared" si="31"/>
        <v>-4708.789999999999</v>
      </c>
      <c r="K148">
        <f t="shared" si="29"/>
        <v>28</v>
      </c>
      <c r="L148">
        <f t="shared" si="32"/>
        <v>5</v>
      </c>
      <c r="M148">
        <f t="shared" si="33"/>
        <v>2015</v>
      </c>
    </row>
    <row r="149" spans="2:13" ht="12.75">
      <c r="B149" s="25">
        <f t="shared" si="30"/>
        <v>111</v>
      </c>
      <c r="C149" s="26">
        <f t="shared" si="27"/>
        <v>42183</v>
      </c>
      <c r="D149" s="43">
        <f t="shared" si="21"/>
        <v>324.23</v>
      </c>
      <c r="E149" s="27">
        <f t="shared" si="28"/>
        <v>350.72</v>
      </c>
      <c r="F149" s="27">
        <f t="shared" si="26"/>
        <v>-26.49</v>
      </c>
      <c r="G149" s="25">
        <f t="shared" si="22"/>
        <v>6.75</v>
      </c>
      <c r="H149" s="25"/>
      <c r="I149" s="27">
        <f t="shared" si="31"/>
        <v>-5059.509999999999</v>
      </c>
      <c r="K149">
        <f t="shared" si="29"/>
        <v>28</v>
      </c>
      <c r="L149">
        <f t="shared" si="32"/>
        <v>6</v>
      </c>
      <c r="M149">
        <f t="shared" si="33"/>
        <v>2015</v>
      </c>
    </row>
    <row r="150" spans="2:13" ht="12.75">
      <c r="B150" s="25">
        <f t="shared" si="30"/>
        <v>112</v>
      </c>
      <c r="C150" s="26">
        <f t="shared" si="27"/>
        <v>42213</v>
      </c>
      <c r="D150" s="43">
        <f t="shared" si="21"/>
        <v>324.23</v>
      </c>
      <c r="E150" s="27">
        <f t="shared" si="28"/>
        <v>352.69</v>
      </c>
      <c r="F150" s="27">
        <f t="shared" si="26"/>
        <v>-28.46</v>
      </c>
      <c r="G150" s="25">
        <f t="shared" si="22"/>
        <v>6.75</v>
      </c>
      <c r="H150" s="25"/>
      <c r="I150" s="27">
        <f t="shared" si="31"/>
        <v>-5412.199999999999</v>
      </c>
      <c r="K150">
        <f t="shared" si="29"/>
        <v>28</v>
      </c>
      <c r="L150">
        <f t="shared" si="32"/>
        <v>7</v>
      </c>
      <c r="M150">
        <f t="shared" si="33"/>
        <v>2015</v>
      </c>
    </row>
    <row r="151" spans="2:13" ht="12.75">
      <c r="B151" s="25">
        <f t="shared" si="30"/>
        <v>113</v>
      </c>
      <c r="C151" s="26">
        <f t="shared" si="27"/>
        <v>42244</v>
      </c>
      <c r="D151" s="43">
        <f t="shared" si="21"/>
        <v>324.23</v>
      </c>
      <c r="E151" s="27">
        <f t="shared" si="28"/>
        <v>354.67</v>
      </c>
      <c r="F151" s="27">
        <f t="shared" si="26"/>
        <v>-30.44</v>
      </c>
      <c r="G151" s="25">
        <f t="shared" si="22"/>
        <v>6.75</v>
      </c>
      <c r="H151" s="25"/>
      <c r="I151" s="27">
        <f t="shared" si="31"/>
        <v>-5766.869999999999</v>
      </c>
      <c r="K151">
        <f t="shared" si="29"/>
        <v>28</v>
      </c>
      <c r="L151">
        <f t="shared" si="32"/>
        <v>8</v>
      </c>
      <c r="M151">
        <f t="shared" si="33"/>
        <v>2015</v>
      </c>
    </row>
    <row r="152" spans="2:13" ht="12.75">
      <c r="B152" s="25">
        <f t="shared" si="30"/>
        <v>114</v>
      </c>
      <c r="C152" s="26">
        <f t="shared" si="27"/>
        <v>42275</v>
      </c>
      <c r="D152" s="43">
        <f t="shared" si="21"/>
        <v>324.23</v>
      </c>
      <c r="E152" s="27">
        <f t="shared" si="28"/>
        <v>356.67</v>
      </c>
      <c r="F152" s="27">
        <f t="shared" si="26"/>
        <v>-32.44</v>
      </c>
      <c r="G152" s="25">
        <f t="shared" si="22"/>
        <v>6.75</v>
      </c>
      <c r="H152" s="25"/>
      <c r="I152" s="27">
        <f t="shared" si="31"/>
        <v>-6123.539999999999</v>
      </c>
      <c r="K152">
        <f t="shared" si="29"/>
        <v>28</v>
      </c>
      <c r="L152">
        <f t="shared" si="32"/>
        <v>9</v>
      </c>
      <c r="M152">
        <f t="shared" si="33"/>
        <v>2015</v>
      </c>
    </row>
    <row r="153" spans="2:13" ht="12.75">
      <c r="B153" s="25">
        <f t="shared" si="30"/>
        <v>115</v>
      </c>
      <c r="C153" s="26">
        <f t="shared" si="27"/>
        <v>42305</v>
      </c>
      <c r="D153" s="43">
        <f t="shared" si="21"/>
        <v>324.23</v>
      </c>
      <c r="E153" s="27">
        <f t="shared" si="28"/>
        <v>358.67</v>
      </c>
      <c r="F153" s="27">
        <f t="shared" si="26"/>
        <v>-34.44</v>
      </c>
      <c r="G153" s="25">
        <f t="shared" si="22"/>
        <v>6.75</v>
      </c>
      <c r="H153" s="25"/>
      <c r="I153" s="27">
        <f t="shared" si="31"/>
        <v>-6482.209999999999</v>
      </c>
      <c r="K153">
        <f t="shared" si="29"/>
        <v>28</v>
      </c>
      <c r="L153">
        <f t="shared" si="32"/>
        <v>10</v>
      </c>
      <c r="M153">
        <f t="shared" si="33"/>
        <v>2015</v>
      </c>
    </row>
    <row r="154" spans="2:13" ht="12.75">
      <c r="B154" s="25">
        <f t="shared" si="30"/>
        <v>116</v>
      </c>
      <c r="C154" s="26">
        <f t="shared" si="27"/>
        <v>42336</v>
      </c>
      <c r="D154" s="43">
        <f t="shared" si="21"/>
        <v>324.23</v>
      </c>
      <c r="E154" s="27">
        <f t="shared" si="28"/>
        <v>360.69</v>
      </c>
      <c r="F154" s="27">
        <f t="shared" si="26"/>
        <v>-36.46</v>
      </c>
      <c r="G154" s="25">
        <f t="shared" si="22"/>
        <v>6.75</v>
      </c>
      <c r="H154" s="25"/>
      <c r="I154" s="27">
        <f t="shared" si="31"/>
        <v>-6842.899999999999</v>
      </c>
      <c r="K154">
        <f t="shared" si="29"/>
        <v>28</v>
      </c>
      <c r="L154">
        <f t="shared" si="32"/>
        <v>11</v>
      </c>
      <c r="M154">
        <f t="shared" si="33"/>
        <v>2015</v>
      </c>
    </row>
    <row r="155" spans="2:13" ht="12.75">
      <c r="B155" s="25">
        <f t="shared" si="30"/>
        <v>117</v>
      </c>
      <c r="C155" s="26">
        <f t="shared" si="27"/>
        <v>42366</v>
      </c>
      <c r="D155" s="43">
        <f t="shared" si="21"/>
        <v>324.23</v>
      </c>
      <c r="E155" s="27">
        <f t="shared" si="28"/>
        <v>362.72</v>
      </c>
      <c r="F155" s="27">
        <f t="shared" si="26"/>
        <v>-38.49</v>
      </c>
      <c r="G155" s="25">
        <f t="shared" si="22"/>
        <v>6.75</v>
      </c>
      <c r="H155" s="25"/>
      <c r="I155" s="27">
        <f t="shared" si="31"/>
        <v>-7205.619999999999</v>
      </c>
      <c r="K155">
        <f t="shared" si="29"/>
        <v>28</v>
      </c>
      <c r="L155">
        <f t="shared" si="32"/>
        <v>12</v>
      </c>
      <c r="M155">
        <f t="shared" si="33"/>
        <v>2015</v>
      </c>
    </row>
    <row r="156" spans="2:13" ht="12.75">
      <c r="B156" s="25">
        <f t="shared" si="30"/>
        <v>118</v>
      </c>
      <c r="C156" s="26">
        <f t="shared" si="27"/>
        <v>42397</v>
      </c>
      <c r="D156" s="43">
        <f t="shared" si="21"/>
        <v>324.23</v>
      </c>
      <c r="E156" s="27">
        <f t="shared" si="28"/>
        <v>364.76</v>
      </c>
      <c r="F156" s="27">
        <f t="shared" si="26"/>
        <v>-40.53</v>
      </c>
      <c r="G156" s="25">
        <f t="shared" si="22"/>
        <v>6.75</v>
      </c>
      <c r="H156" s="25"/>
      <c r="I156" s="27">
        <f t="shared" si="31"/>
        <v>-7570.379999999999</v>
      </c>
      <c r="K156">
        <f t="shared" si="29"/>
        <v>28</v>
      </c>
      <c r="L156">
        <f t="shared" si="32"/>
        <v>1</v>
      </c>
      <c r="M156">
        <f t="shared" si="33"/>
        <v>2016</v>
      </c>
    </row>
    <row r="157" spans="2:13" ht="12.75">
      <c r="B157" s="25">
        <f t="shared" si="30"/>
        <v>119</v>
      </c>
      <c r="C157" s="26">
        <f t="shared" si="27"/>
        <v>42428</v>
      </c>
      <c r="D157" s="43">
        <f t="shared" si="21"/>
        <v>324.23</v>
      </c>
      <c r="E157" s="27">
        <f t="shared" si="28"/>
        <v>366.81</v>
      </c>
      <c r="F157" s="27">
        <f t="shared" si="26"/>
        <v>-42.58</v>
      </c>
      <c r="G157" s="25">
        <f t="shared" si="22"/>
        <v>6.75</v>
      </c>
      <c r="H157" s="25"/>
      <c r="I157" s="27">
        <f t="shared" si="31"/>
        <v>-7937.19</v>
      </c>
      <c r="K157">
        <f t="shared" si="29"/>
        <v>28</v>
      </c>
      <c r="L157">
        <f t="shared" si="32"/>
        <v>2</v>
      </c>
      <c r="M157">
        <f t="shared" si="33"/>
        <v>2016</v>
      </c>
    </row>
    <row r="158" spans="2:13" ht="12.75">
      <c r="B158" s="25">
        <f t="shared" si="30"/>
        <v>120</v>
      </c>
      <c r="C158" s="26">
        <f t="shared" si="27"/>
        <v>42457</v>
      </c>
      <c r="D158" s="43">
        <f t="shared" si="21"/>
        <v>324.23</v>
      </c>
      <c r="E158" s="27">
        <f t="shared" si="28"/>
        <v>368.88</v>
      </c>
      <c r="F158" s="27">
        <f t="shared" si="26"/>
        <v>-44.65</v>
      </c>
      <c r="G158" s="25">
        <f t="shared" si="22"/>
        <v>6.75</v>
      </c>
      <c r="H158" s="25"/>
      <c r="I158" s="27">
        <f t="shared" si="31"/>
        <v>-8306.07</v>
      </c>
      <c r="K158">
        <f t="shared" si="29"/>
        <v>28</v>
      </c>
      <c r="L158">
        <f t="shared" si="32"/>
        <v>3</v>
      </c>
      <c r="M158">
        <f t="shared" si="33"/>
        <v>2016</v>
      </c>
    </row>
    <row r="159" spans="2:13" ht="12.75">
      <c r="B159" s="25">
        <f t="shared" si="30"/>
        <v>121</v>
      </c>
      <c r="C159" s="26">
        <f t="shared" si="27"/>
        <v>42488</v>
      </c>
      <c r="D159" s="43">
        <f t="shared" si="21"/>
        <v>324.23</v>
      </c>
      <c r="E159" s="27">
        <f t="shared" si="28"/>
        <v>370.95000000000005</v>
      </c>
      <c r="F159" s="27">
        <f t="shared" si="26"/>
        <v>-46.72</v>
      </c>
      <c r="G159" s="25">
        <f t="shared" si="22"/>
        <v>6.75</v>
      </c>
      <c r="H159" s="25"/>
      <c r="I159" s="27">
        <f t="shared" si="31"/>
        <v>-8677.02</v>
      </c>
      <c r="K159">
        <f t="shared" si="29"/>
        <v>28</v>
      </c>
      <c r="L159">
        <f t="shared" si="32"/>
        <v>4</v>
      </c>
      <c r="M159">
        <f t="shared" si="33"/>
        <v>2016</v>
      </c>
    </row>
    <row r="160" spans="2:13" ht="12.75">
      <c r="B160" s="25">
        <f t="shared" si="30"/>
        <v>122</v>
      </c>
      <c r="C160" s="26">
        <f t="shared" si="27"/>
        <v>42518</v>
      </c>
      <c r="D160" s="43">
        <f t="shared" si="21"/>
        <v>324.23</v>
      </c>
      <c r="E160" s="27">
        <f t="shared" si="28"/>
        <v>373.04</v>
      </c>
      <c r="F160" s="27">
        <f t="shared" si="26"/>
        <v>-48.81</v>
      </c>
      <c r="G160" s="25">
        <f t="shared" si="22"/>
        <v>6.75</v>
      </c>
      <c r="H160" s="25"/>
      <c r="I160" s="27">
        <f t="shared" si="31"/>
        <v>-9050.060000000001</v>
      </c>
      <c r="K160">
        <f t="shared" si="29"/>
        <v>28</v>
      </c>
      <c r="L160">
        <f t="shared" si="32"/>
        <v>5</v>
      </c>
      <c r="M160">
        <f t="shared" si="33"/>
        <v>2016</v>
      </c>
    </row>
    <row r="161" spans="2:13" ht="12.75">
      <c r="B161" s="25">
        <f t="shared" si="30"/>
        <v>123</v>
      </c>
      <c r="C161" s="26">
        <f t="shared" si="27"/>
        <v>42549</v>
      </c>
      <c r="D161" s="43">
        <f t="shared" si="21"/>
        <v>324.23</v>
      </c>
      <c r="E161" s="27">
        <f t="shared" si="28"/>
        <v>375.14</v>
      </c>
      <c r="F161" s="27">
        <f t="shared" si="26"/>
        <v>-50.91</v>
      </c>
      <c r="G161" s="25">
        <f t="shared" si="22"/>
        <v>6.75</v>
      </c>
      <c r="H161" s="25"/>
      <c r="I161" s="27">
        <f t="shared" si="31"/>
        <v>-9425.2</v>
      </c>
      <c r="K161">
        <f t="shared" si="29"/>
        <v>28</v>
      </c>
      <c r="L161">
        <f t="shared" si="32"/>
        <v>6</v>
      </c>
      <c r="M161">
        <f t="shared" si="33"/>
        <v>2016</v>
      </c>
    </row>
    <row r="162" spans="2:13" ht="12.75">
      <c r="B162" s="25">
        <f t="shared" si="30"/>
        <v>124</v>
      </c>
      <c r="C162" s="26">
        <f t="shared" si="27"/>
        <v>42579</v>
      </c>
      <c r="D162" s="43">
        <f t="shared" si="21"/>
        <v>324.23</v>
      </c>
      <c r="E162" s="27">
        <f t="shared" si="28"/>
        <v>377.25</v>
      </c>
      <c r="F162" s="27">
        <f t="shared" si="26"/>
        <v>-53.02</v>
      </c>
      <c r="G162" s="25">
        <f t="shared" si="22"/>
        <v>6.75</v>
      </c>
      <c r="H162" s="25"/>
      <c r="I162" s="27">
        <f t="shared" si="31"/>
        <v>-9802.45</v>
      </c>
      <c r="K162">
        <f t="shared" si="29"/>
        <v>28</v>
      </c>
      <c r="L162">
        <f t="shared" si="32"/>
        <v>7</v>
      </c>
      <c r="M162">
        <f t="shared" si="33"/>
        <v>2016</v>
      </c>
    </row>
    <row r="163" spans="2:13" ht="12.75">
      <c r="B163" s="25">
        <f t="shared" si="30"/>
        <v>125</v>
      </c>
      <c r="C163" s="26">
        <f t="shared" si="27"/>
        <v>42610</v>
      </c>
      <c r="D163" s="43">
        <f t="shared" si="21"/>
        <v>324.23</v>
      </c>
      <c r="E163" s="27">
        <f t="shared" si="28"/>
        <v>379.37</v>
      </c>
      <c r="F163" s="27">
        <f t="shared" si="26"/>
        <v>-55.14</v>
      </c>
      <c r="G163" s="25">
        <f t="shared" si="22"/>
        <v>6.75</v>
      </c>
      <c r="H163" s="25"/>
      <c r="I163" s="27">
        <f t="shared" si="31"/>
        <v>-10181.820000000002</v>
      </c>
      <c r="K163">
        <f t="shared" si="29"/>
        <v>28</v>
      </c>
      <c r="L163">
        <f t="shared" si="32"/>
        <v>8</v>
      </c>
      <c r="M163">
        <f t="shared" si="33"/>
        <v>2016</v>
      </c>
    </row>
    <row r="164" spans="2:13" ht="12.75">
      <c r="B164" s="25">
        <f t="shared" si="30"/>
        <v>126</v>
      </c>
      <c r="C164" s="26">
        <f t="shared" si="27"/>
        <v>42641</v>
      </c>
      <c r="D164" s="43">
        <f t="shared" si="21"/>
        <v>324.23</v>
      </c>
      <c r="E164" s="27">
        <f t="shared" si="28"/>
        <v>381.5</v>
      </c>
      <c r="F164" s="27">
        <f t="shared" si="26"/>
        <v>-57.27</v>
      </c>
      <c r="G164" s="25">
        <f t="shared" si="22"/>
        <v>6.75</v>
      </c>
      <c r="H164" s="25"/>
      <c r="I164" s="27">
        <f t="shared" si="31"/>
        <v>-10563.320000000002</v>
      </c>
      <c r="K164">
        <f t="shared" si="29"/>
        <v>28</v>
      </c>
      <c r="L164">
        <f t="shared" si="32"/>
        <v>9</v>
      </c>
      <c r="M164">
        <f t="shared" si="33"/>
        <v>2016</v>
      </c>
    </row>
    <row r="165" spans="2:13" ht="12.75">
      <c r="B165" s="25">
        <f t="shared" si="30"/>
        <v>127</v>
      </c>
      <c r="C165" s="26">
        <f t="shared" si="27"/>
        <v>42671</v>
      </c>
      <c r="D165" s="43">
        <f t="shared" si="21"/>
        <v>324.23</v>
      </c>
      <c r="E165" s="27">
        <f t="shared" si="28"/>
        <v>383.65000000000003</v>
      </c>
      <c r="F165" s="27">
        <f t="shared" si="26"/>
        <v>-59.42</v>
      </c>
      <c r="G165" s="25">
        <f t="shared" si="22"/>
        <v>6.75</v>
      </c>
      <c r="H165" s="25"/>
      <c r="I165" s="27">
        <f t="shared" si="31"/>
        <v>-10946.970000000001</v>
      </c>
      <c r="K165">
        <f t="shared" si="29"/>
        <v>28</v>
      </c>
      <c r="L165">
        <f t="shared" si="32"/>
        <v>10</v>
      </c>
      <c r="M165">
        <f t="shared" si="33"/>
        <v>2016</v>
      </c>
    </row>
    <row r="166" spans="2:13" ht="12.75">
      <c r="B166" s="25">
        <f t="shared" si="30"/>
        <v>128</v>
      </c>
      <c r="C166" s="26">
        <f t="shared" si="27"/>
        <v>42702</v>
      </c>
      <c r="D166" s="43">
        <f t="shared" si="21"/>
        <v>324.23</v>
      </c>
      <c r="E166" s="27">
        <f t="shared" si="28"/>
        <v>385.81</v>
      </c>
      <c r="F166" s="27">
        <f t="shared" si="26"/>
        <v>-61.58</v>
      </c>
      <c r="G166" s="25">
        <f t="shared" si="22"/>
        <v>6.75</v>
      </c>
      <c r="H166" s="25"/>
      <c r="I166" s="27">
        <f t="shared" si="31"/>
        <v>-11332.78</v>
      </c>
      <c r="K166">
        <f t="shared" si="29"/>
        <v>28</v>
      </c>
      <c r="L166">
        <f t="shared" si="32"/>
        <v>11</v>
      </c>
      <c r="M166">
        <f t="shared" si="33"/>
        <v>2016</v>
      </c>
    </row>
    <row r="167" spans="2:13" ht="12.75">
      <c r="B167" s="25">
        <f t="shared" si="30"/>
        <v>129</v>
      </c>
      <c r="C167" s="26">
        <f aca="true" t="shared" si="34" ref="C167:C189">DATE(M167,L167,K167)</f>
        <v>42732</v>
      </c>
      <c r="D167" s="43">
        <f t="shared" si="21"/>
        <v>324.23</v>
      </c>
      <c r="E167" s="27">
        <f aca="true" t="shared" si="35" ref="E167:E189">D167-F167</f>
        <v>387.98</v>
      </c>
      <c r="F167" s="27">
        <f t="shared" si="26"/>
        <v>-63.75</v>
      </c>
      <c r="G167" s="25">
        <f t="shared" si="22"/>
        <v>6.75</v>
      </c>
      <c r="H167" s="25"/>
      <c r="I167" s="27">
        <f t="shared" si="31"/>
        <v>-11720.76</v>
      </c>
      <c r="K167">
        <f aca="true" t="shared" si="36" ref="K167:K189">IF(H$25&gt;28,IF(L167=2,28,IF(L167=11,30,IF(L167=9,30,IF(L167=6,30,IF(L167=4,30,H$25))))),H$25)</f>
        <v>28</v>
      </c>
      <c r="L167">
        <f t="shared" si="32"/>
        <v>12</v>
      </c>
      <c r="M167">
        <f t="shared" si="33"/>
        <v>2016</v>
      </c>
    </row>
    <row r="168" spans="2:13" ht="12.75">
      <c r="B168" s="25">
        <f aca="true" t="shared" si="37" ref="B168:B189">B167+1</f>
        <v>130</v>
      </c>
      <c r="C168" s="26">
        <f t="shared" si="34"/>
        <v>42763</v>
      </c>
      <c r="D168" s="43">
        <f aca="true" t="shared" si="38" ref="D168:D231">$C$31</f>
        <v>324.23</v>
      </c>
      <c r="E168" s="27">
        <f t="shared" si="35"/>
        <v>390.16</v>
      </c>
      <c r="F168" s="27">
        <f t="shared" si="26"/>
        <v>-65.93</v>
      </c>
      <c r="G168" s="25">
        <f aca="true" t="shared" si="39" ref="G168:G192">G167</f>
        <v>6.75</v>
      </c>
      <c r="H168" s="25"/>
      <c r="I168" s="27">
        <f aca="true" t="shared" si="40" ref="I168:I189">I167-E168-H168</f>
        <v>-12110.92</v>
      </c>
      <c r="K168">
        <f t="shared" si="36"/>
        <v>28</v>
      </c>
      <c r="L168">
        <f aca="true" t="shared" si="41" ref="L168:L189">IF(L167&lt;&gt;12,L167+1,1)</f>
        <v>1</v>
      </c>
      <c r="M168">
        <f aca="true" t="shared" si="42" ref="M168:M189">IF(L168=1,M167+1,M167)</f>
        <v>2017</v>
      </c>
    </row>
    <row r="169" spans="2:13" ht="12.75">
      <c r="B169" s="25">
        <f t="shared" si="37"/>
        <v>131</v>
      </c>
      <c r="C169" s="26">
        <f t="shared" si="34"/>
        <v>42794</v>
      </c>
      <c r="D169" s="43">
        <f t="shared" si="38"/>
        <v>324.23</v>
      </c>
      <c r="E169" s="27">
        <f t="shared" si="35"/>
        <v>392.35</v>
      </c>
      <c r="F169" s="27">
        <f aca="true" t="shared" si="43" ref="F169:F192">ROUND(((I168*G169)/1200),2)</f>
        <v>-68.12</v>
      </c>
      <c r="G169" s="25">
        <f t="shared" si="39"/>
        <v>6.75</v>
      </c>
      <c r="H169" s="25"/>
      <c r="I169" s="27">
        <f t="shared" si="40"/>
        <v>-12503.27</v>
      </c>
      <c r="K169">
        <f t="shared" si="36"/>
        <v>28</v>
      </c>
      <c r="L169">
        <f t="shared" si="41"/>
        <v>2</v>
      </c>
      <c r="M169">
        <f t="shared" si="42"/>
        <v>2017</v>
      </c>
    </row>
    <row r="170" spans="2:13" ht="12.75">
      <c r="B170" s="25">
        <f t="shared" si="37"/>
        <v>132</v>
      </c>
      <c r="C170" s="26">
        <f t="shared" si="34"/>
        <v>42822</v>
      </c>
      <c r="D170" s="43">
        <f t="shared" si="38"/>
        <v>324.23</v>
      </c>
      <c r="E170" s="27">
        <f t="shared" si="35"/>
        <v>394.56</v>
      </c>
      <c r="F170" s="27">
        <f t="shared" si="43"/>
        <v>-70.33</v>
      </c>
      <c r="G170" s="25">
        <f t="shared" si="39"/>
        <v>6.75</v>
      </c>
      <c r="H170" s="25"/>
      <c r="I170" s="27">
        <f t="shared" si="40"/>
        <v>-12897.83</v>
      </c>
      <c r="K170">
        <f t="shared" si="36"/>
        <v>28</v>
      </c>
      <c r="L170">
        <f t="shared" si="41"/>
        <v>3</v>
      </c>
      <c r="M170">
        <f t="shared" si="42"/>
        <v>2017</v>
      </c>
    </row>
    <row r="171" spans="2:13" ht="12.75">
      <c r="B171" s="25">
        <f t="shared" si="37"/>
        <v>133</v>
      </c>
      <c r="C171" s="26">
        <f t="shared" si="34"/>
        <v>42853</v>
      </c>
      <c r="D171" s="43">
        <f t="shared" si="38"/>
        <v>324.23</v>
      </c>
      <c r="E171" s="27">
        <f t="shared" si="35"/>
        <v>396.78000000000003</v>
      </c>
      <c r="F171" s="27">
        <f t="shared" si="43"/>
        <v>-72.55</v>
      </c>
      <c r="G171" s="25">
        <f t="shared" si="39"/>
        <v>6.75</v>
      </c>
      <c r="H171" s="25"/>
      <c r="I171" s="27">
        <f t="shared" si="40"/>
        <v>-13294.61</v>
      </c>
      <c r="K171">
        <f t="shared" si="36"/>
        <v>28</v>
      </c>
      <c r="L171">
        <f t="shared" si="41"/>
        <v>4</v>
      </c>
      <c r="M171">
        <f t="shared" si="42"/>
        <v>2017</v>
      </c>
    </row>
    <row r="172" spans="2:13" ht="12.75">
      <c r="B172" s="25">
        <f t="shared" si="37"/>
        <v>134</v>
      </c>
      <c r="C172" s="26">
        <f t="shared" si="34"/>
        <v>42883</v>
      </c>
      <c r="D172" s="43">
        <f t="shared" si="38"/>
        <v>324.23</v>
      </c>
      <c r="E172" s="27">
        <f t="shared" si="35"/>
        <v>399.01</v>
      </c>
      <c r="F172" s="27">
        <f t="shared" si="43"/>
        <v>-74.78</v>
      </c>
      <c r="G172" s="25">
        <f t="shared" si="39"/>
        <v>6.75</v>
      </c>
      <c r="H172" s="25"/>
      <c r="I172" s="27">
        <f t="shared" si="40"/>
        <v>-13693.62</v>
      </c>
      <c r="K172">
        <f t="shared" si="36"/>
        <v>28</v>
      </c>
      <c r="L172">
        <f t="shared" si="41"/>
        <v>5</v>
      </c>
      <c r="M172">
        <f t="shared" si="42"/>
        <v>2017</v>
      </c>
    </row>
    <row r="173" spans="2:13" ht="12.75">
      <c r="B173" s="25">
        <f t="shared" si="37"/>
        <v>135</v>
      </c>
      <c r="C173" s="26">
        <f t="shared" si="34"/>
        <v>42914</v>
      </c>
      <c r="D173" s="43">
        <f t="shared" si="38"/>
        <v>324.23</v>
      </c>
      <c r="E173" s="27">
        <f t="shared" si="35"/>
        <v>401.26</v>
      </c>
      <c r="F173" s="27">
        <f t="shared" si="43"/>
        <v>-77.03</v>
      </c>
      <c r="G173" s="25">
        <f t="shared" si="39"/>
        <v>6.75</v>
      </c>
      <c r="H173" s="25"/>
      <c r="I173" s="27">
        <f t="shared" si="40"/>
        <v>-14094.880000000001</v>
      </c>
      <c r="K173">
        <f t="shared" si="36"/>
        <v>28</v>
      </c>
      <c r="L173">
        <f t="shared" si="41"/>
        <v>6</v>
      </c>
      <c r="M173">
        <f t="shared" si="42"/>
        <v>2017</v>
      </c>
    </row>
    <row r="174" spans="2:13" ht="12.75">
      <c r="B174" s="25">
        <f t="shared" si="37"/>
        <v>136</v>
      </c>
      <c r="C174" s="26">
        <f t="shared" si="34"/>
        <v>42944</v>
      </c>
      <c r="D174" s="43">
        <f t="shared" si="38"/>
        <v>324.23</v>
      </c>
      <c r="E174" s="27">
        <f t="shared" si="35"/>
        <v>403.51</v>
      </c>
      <c r="F174" s="27">
        <f t="shared" si="43"/>
        <v>-79.28</v>
      </c>
      <c r="G174" s="25">
        <f t="shared" si="39"/>
        <v>6.75</v>
      </c>
      <c r="H174" s="25"/>
      <c r="I174" s="27">
        <f t="shared" si="40"/>
        <v>-14498.390000000001</v>
      </c>
      <c r="K174">
        <f t="shared" si="36"/>
        <v>28</v>
      </c>
      <c r="L174">
        <f t="shared" si="41"/>
        <v>7</v>
      </c>
      <c r="M174">
        <f t="shared" si="42"/>
        <v>2017</v>
      </c>
    </row>
    <row r="175" spans="2:13" ht="12.75">
      <c r="B175" s="25">
        <f t="shared" si="37"/>
        <v>137</v>
      </c>
      <c r="C175" s="26">
        <f t="shared" si="34"/>
        <v>42975</v>
      </c>
      <c r="D175" s="43">
        <f t="shared" si="38"/>
        <v>324.23</v>
      </c>
      <c r="E175" s="27">
        <f t="shared" si="35"/>
        <v>405.78000000000003</v>
      </c>
      <c r="F175" s="27">
        <f t="shared" si="43"/>
        <v>-81.55</v>
      </c>
      <c r="G175" s="25">
        <f t="shared" si="39"/>
        <v>6.75</v>
      </c>
      <c r="H175" s="25"/>
      <c r="I175" s="27">
        <f t="shared" si="40"/>
        <v>-14904.170000000002</v>
      </c>
      <c r="K175">
        <f t="shared" si="36"/>
        <v>28</v>
      </c>
      <c r="L175">
        <f t="shared" si="41"/>
        <v>8</v>
      </c>
      <c r="M175">
        <f t="shared" si="42"/>
        <v>2017</v>
      </c>
    </row>
    <row r="176" spans="2:13" ht="12.75">
      <c r="B176" s="25">
        <f t="shared" si="37"/>
        <v>138</v>
      </c>
      <c r="C176" s="26">
        <f t="shared" si="34"/>
        <v>43006</v>
      </c>
      <c r="D176" s="43">
        <f t="shared" si="38"/>
        <v>324.23</v>
      </c>
      <c r="E176" s="27">
        <f t="shared" si="35"/>
        <v>408.07000000000005</v>
      </c>
      <c r="F176" s="27">
        <f t="shared" si="43"/>
        <v>-83.84</v>
      </c>
      <c r="G176" s="25">
        <f t="shared" si="39"/>
        <v>6.75</v>
      </c>
      <c r="H176" s="25"/>
      <c r="I176" s="27">
        <f t="shared" si="40"/>
        <v>-15312.240000000002</v>
      </c>
      <c r="K176">
        <f t="shared" si="36"/>
        <v>28</v>
      </c>
      <c r="L176">
        <f t="shared" si="41"/>
        <v>9</v>
      </c>
      <c r="M176">
        <f t="shared" si="42"/>
        <v>2017</v>
      </c>
    </row>
    <row r="177" spans="2:13" ht="12.75">
      <c r="B177" s="25">
        <f t="shared" si="37"/>
        <v>139</v>
      </c>
      <c r="C177" s="26">
        <f t="shared" si="34"/>
        <v>43036</v>
      </c>
      <c r="D177" s="43">
        <f t="shared" si="38"/>
        <v>324.23</v>
      </c>
      <c r="E177" s="27">
        <f t="shared" si="35"/>
        <v>410.36</v>
      </c>
      <c r="F177" s="27">
        <f t="shared" si="43"/>
        <v>-86.13</v>
      </c>
      <c r="G177" s="25">
        <f t="shared" si="39"/>
        <v>6.75</v>
      </c>
      <c r="H177" s="25"/>
      <c r="I177" s="27">
        <f t="shared" si="40"/>
        <v>-15722.600000000002</v>
      </c>
      <c r="K177">
        <f t="shared" si="36"/>
        <v>28</v>
      </c>
      <c r="L177">
        <f t="shared" si="41"/>
        <v>10</v>
      </c>
      <c r="M177">
        <f t="shared" si="42"/>
        <v>2017</v>
      </c>
    </row>
    <row r="178" spans="2:13" ht="12.75">
      <c r="B178" s="25">
        <f t="shared" si="37"/>
        <v>140</v>
      </c>
      <c r="C178" s="26">
        <f t="shared" si="34"/>
        <v>43067</v>
      </c>
      <c r="D178" s="43">
        <f t="shared" si="38"/>
        <v>324.23</v>
      </c>
      <c r="E178" s="27">
        <f t="shared" si="35"/>
        <v>412.67</v>
      </c>
      <c r="F178" s="27">
        <f t="shared" si="43"/>
        <v>-88.44</v>
      </c>
      <c r="G178" s="25">
        <f t="shared" si="39"/>
        <v>6.75</v>
      </c>
      <c r="H178" s="25"/>
      <c r="I178" s="27">
        <f t="shared" si="40"/>
        <v>-16135.270000000002</v>
      </c>
      <c r="K178">
        <f t="shared" si="36"/>
        <v>28</v>
      </c>
      <c r="L178">
        <f t="shared" si="41"/>
        <v>11</v>
      </c>
      <c r="M178">
        <f t="shared" si="42"/>
        <v>2017</v>
      </c>
    </row>
    <row r="179" spans="2:13" ht="12.75">
      <c r="B179" s="25">
        <f t="shared" si="37"/>
        <v>141</v>
      </c>
      <c r="C179" s="26">
        <f t="shared" si="34"/>
        <v>43097</v>
      </c>
      <c r="D179" s="43">
        <f t="shared" si="38"/>
        <v>324.23</v>
      </c>
      <c r="E179" s="27">
        <f t="shared" si="35"/>
        <v>414.99</v>
      </c>
      <c r="F179" s="27">
        <f t="shared" si="43"/>
        <v>-90.76</v>
      </c>
      <c r="G179" s="25">
        <f t="shared" si="39"/>
        <v>6.75</v>
      </c>
      <c r="H179" s="25"/>
      <c r="I179" s="27">
        <f t="shared" si="40"/>
        <v>-16550.260000000002</v>
      </c>
      <c r="K179">
        <f t="shared" si="36"/>
        <v>28</v>
      </c>
      <c r="L179">
        <f t="shared" si="41"/>
        <v>12</v>
      </c>
      <c r="M179">
        <f t="shared" si="42"/>
        <v>2017</v>
      </c>
    </row>
    <row r="180" spans="2:13" ht="12.75">
      <c r="B180" s="25">
        <f t="shared" si="37"/>
        <v>142</v>
      </c>
      <c r="C180" s="26">
        <f t="shared" si="34"/>
        <v>43128</v>
      </c>
      <c r="D180" s="43">
        <f t="shared" si="38"/>
        <v>324.23</v>
      </c>
      <c r="E180" s="27">
        <f t="shared" si="35"/>
        <v>417.33000000000004</v>
      </c>
      <c r="F180" s="27">
        <f t="shared" si="43"/>
        <v>-93.1</v>
      </c>
      <c r="G180" s="25">
        <f t="shared" si="39"/>
        <v>6.75</v>
      </c>
      <c r="H180" s="25"/>
      <c r="I180" s="27">
        <f t="shared" si="40"/>
        <v>-16967.590000000004</v>
      </c>
      <c r="K180">
        <f t="shared" si="36"/>
        <v>28</v>
      </c>
      <c r="L180">
        <f t="shared" si="41"/>
        <v>1</v>
      </c>
      <c r="M180">
        <f t="shared" si="42"/>
        <v>2018</v>
      </c>
    </row>
    <row r="181" spans="2:13" ht="12.75">
      <c r="B181" s="25">
        <f t="shared" si="37"/>
        <v>143</v>
      </c>
      <c r="C181" s="26">
        <f t="shared" si="34"/>
        <v>43159</v>
      </c>
      <c r="D181" s="43">
        <f t="shared" si="38"/>
        <v>324.23</v>
      </c>
      <c r="E181" s="27">
        <f t="shared" si="35"/>
        <v>419.67</v>
      </c>
      <c r="F181" s="27">
        <f t="shared" si="43"/>
        <v>-95.44</v>
      </c>
      <c r="G181" s="25">
        <f t="shared" si="39"/>
        <v>6.75</v>
      </c>
      <c r="H181" s="25"/>
      <c r="I181" s="27">
        <f t="shared" si="40"/>
        <v>-17387.260000000002</v>
      </c>
      <c r="K181">
        <f t="shared" si="36"/>
        <v>28</v>
      </c>
      <c r="L181">
        <f t="shared" si="41"/>
        <v>2</v>
      </c>
      <c r="M181">
        <f t="shared" si="42"/>
        <v>2018</v>
      </c>
    </row>
    <row r="182" spans="2:13" ht="12.75">
      <c r="B182" s="25">
        <f t="shared" si="37"/>
        <v>144</v>
      </c>
      <c r="C182" s="26">
        <f t="shared" si="34"/>
        <v>43187</v>
      </c>
      <c r="D182" s="43">
        <f t="shared" si="38"/>
        <v>324.23</v>
      </c>
      <c r="E182" s="27">
        <f t="shared" si="35"/>
        <v>422.03000000000003</v>
      </c>
      <c r="F182" s="27">
        <f t="shared" si="43"/>
        <v>-97.8</v>
      </c>
      <c r="G182" s="25">
        <f t="shared" si="39"/>
        <v>6.75</v>
      </c>
      <c r="H182" s="25"/>
      <c r="I182" s="27">
        <f t="shared" si="40"/>
        <v>-17809.29</v>
      </c>
      <c r="K182">
        <f t="shared" si="36"/>
        <v>28</v>
      </c>
      <c r="L182">
        <f t="shared" si="41"/>
        <v>3</v>
      </c>
      <c r="M182">
        <f t="shared" si="42"/>
        <v>2018</v>
      </c>
    </row>
    <row r="183" spans="2:13" ht="12.75">
      <c r="B183" s="25">
        <f t="shared" si="37"/>
        <v>145</v>
      </c>
      <c r="C183" s="26">
        <f t="shared" si="34"/>
        <v>43218</v>
      </c>
      <c r="D183" s="43">
        <f t="shared" si="38"/>
        <v>324.23</v>
      </c>
      <c r="E183" s="27">
        <f t="shared" si="35"/>
        <v>424.41</v>
      </c>
      <c r="F183" s="27">
        <f t="shared" si="43"/>
        <v>-100.18</v>
      </c>
      <c r="G183" s="25">
        <f t="shared" si="39"/>
        <v>6.75</v>
      </c>
      <c r="H183" s="25"/>
      <c r="I183" s="27">
        <f t="shared" si="40"/>
        <v>-18233.7</v>
      </c>
      <c r="K183">
        <f t="shared" si="36"/>
        <v>28</v>
      </c>
      <c r="L183">
        <f t="shared" si="41"/>
        <v>4</v>
      </c>
      <c r="M183">
        <f t="shared" si="42"/>
        <v>2018</v>
      </c>
    </row>
    <row r="184" spans="2:13" ht="12.75">
      <c r="B184" s="25">
        <f t="shared" si="37"/>
        <v>146</v>
      </c>
      <c r="C184" s="26">
        <f t="shared" si="34"/>
        <v>43248</v>
      </c>
      <c r="D184" s="43">
        <f t="shared" si="38"/>
        <v>324.23</v>
      </c>
      <c r="E184" s="27">
        <f t="shared" si="35"/>
        <v>426.79</v>
      </c>
      <c r="F184" s="27">
        <f t="shared" si="43"/>
        <v>-102.56</v>
      </c>
      <c r="G184" s="25">
        <f t="shared" si="39"/>
        <v>6.75</v>
      </c>
      <c r="H184" s="25"/>
      <c r="I184" s="27">
        <f t="shared" si="40"/>
        <v>-18660.49</v>
      </c>
      <c r="K184">
        <f t="shared" si="36"/>
        <v>28</v>
      </c>
      <c r="L184">
        <f t="shared" si="41"/>
        <v>5</v>
      </c>
      <c r="M184">
        <f t="shared" si="42"/>
        <v>2018</v>
      </c>
    </row>
    <row r="185" spans="2:13" ht="12.75">
      <c r="B185" s="25">
        <f t="shared" si="37"/>
        <v>147</v>
      </c>
      <c r="C185" s="26">
        <f t="shared" si="34"/>
        <v>43279</v>
      </c>
      <c r="D185" s="43">
        <f t="shared" si="38"/>
        <v>324.23</v>
      </c>
      <c r="E185" s="27">
        <f t="shared" si="35"/>
        <v>429.20000000000005</v>
      </c>
      <c r="F185" s="27">
        <f t="shared" si="43"/>
        <v>-104.97</v>
      </c>
      <c r="G185" s="25">
        <f t="shared" si="39"/>
        <v>6.75</v>
      </c>
      <c r="H185" s="25"/>
      <c r="I185" s="27">
        <f t="shared" si="40"/>
        <v>-19089.690000000002</v>
      </c>
      <c r="K185">
        <f t="shared" si="36"/>
        <v>28</v>
      </c>
      <c r="L185">
        <f t="shared" si="41"/>
        <v>6</v>
      </c>
      <c r="M185">
        <f t="shared" si="42"/>
        <v>2018</v>
      </c>
    </row>
    <row r="186" spans="2:13" ht="12.75">
      <c r="B186" s="25">
        <f t="shared" si="37"/>
        <v>148</v>
      </c>
      <c r="C186" s="26">
        <f t="shared" si="34"/>
        <v>43309</v>
      </c>
      <c r="D186" s="43">
        <f t="shared" si="38"/>
        <v>324.23</v>
      </c>
      <c r="E186" s="27">
        <f t="shared" si="35"/>
        <v>431.61</v>
      </c>
      <c r="F186" s="27">
        <f t="shared" si="43"/>
        <v>-107.38</v>
      </c>
      <c r="G186" s="25">
        <f t="shared" si="39"/>
        <v>6.75</v>
      </c>
      <c r="H186" s="25"/>
      <c r="I186" s="27">
        <f t="shared" si="40"/>
        <v>-19521.300000000003</v>
      </c>
      <c r="K186">
        <f t="shared" si="36"/>
        <v>28</v>
      </c>
      <c r="L186">
        <f t="shared" si="41"/>
        <v>7</v>
      </c>
      <c r="M186">
        <f t="shared" si="42"/>
        <v>2018</v>
      </c>
    </row>
    <row r="187" spans="2:13" ht="12.75">
      <c r="B187" s="25">
        <f t="shared" si="37"/>
        <v>149</v>
      </c>
      <c r="C187" s="26">
        <f t="shared" si="34"/>
        <v>43340</v>
      </c>
      <c r="D187" s="43">
        <f t="shared" si="38"/>
        <v>324.23</v>
      </c>
      <c r="E187" s="27">
        <f t="shared" si="35"/>
        <v>434.04</v>
      </c>
      <c r="F187" s="27">
        <f t="shared" si="43"/>
        <v>-109.81</v>
      </c>
      <c r="G187" s="25">
        <f t="shared" si="39"/>
        <v>6.75</v>
      </c>
      <c r="H187" s="25"/>
      <c r="I187" s="27">
        <f t="shared" si="40"/>
        <v>-19955.340000000004</v>
      </c>
      <c r="K187">
        <f t="shared" si="36"/>
        <v>28</v>
      </c>
      <c r="L187">
        <f t="shared" si="41"/>
        <v>8</v>
      </c>
      <c r="M187">
        <f t="shared" si="42"/>
        <v>2018</v>
      </c>
    </row>
    <row r="188" spans="2:13" ht="12.75">
      <c r="B188" s="25">
        <f t="shared" si="37"/>
        <v>150</v>
      </c>
      <c r="C188" s="26">
        <f t="shared" si="34"/>
        <v>43371</v>
      </c>
      <c r="D188" s="43">
        <f t="shared" si="38"/>
        <v>324.23</v>
      </c>
      <c r="E188" s="27">
        <f t="shared" si="35"/>
        <v>436.48</v>
      </c>
      <c r="F188" s="27">
        <f t="shared" si="43"/>
        <v>-112.25</v>
      </c>
      <c r="G188" s="25">
        <f t="shared" si="39"/>
        <v>6.75</v>
      </c>
      <c r="H188" s="25"/>
      <c r="I188" s="27">
        <f t="shared" si="40"/>
        <v>-20391.820000000003</v>
      </c>
      <c r="K188">
        <f t="shared" si="36"/>
        <v>28</v>
      </c>
      <c r="L188">
        <f t="shared" si="41"/>
        <v>9</v>
      </c>
      <c r="M188">
        <f t="shared" si="42"/>
        <v>2018</v>
      </c>
    </row>
    <row r="189" spans="2:13" ht="12.75">
      <c r="B189" s="25">
        <f t="shared" si="37"/>
        <v>151</v>
      </c>
      <c r="C189" s="26">
        <f t="shared" si="34"/>
        <v>43401</v>
      </c>
      <c r="D189" s="43">
        <f t="shared" si="38"/>
        <v>324.23</v>
      </c>
      <c r="E189" s="27">
        <f t="shared" si="35"/>
        <v>438.93</v>
      </c>
      <c r="F189" s="27">
        <f t="shared" si="43"/>
        <v>-114.7</v>
      </c>
      <c r="G189" s="25">
        <f t="shared" si="39"/>
        <v>6.75</v>
      </c>
      <c r="H189" s="25"/>
      <c r="I189" s="27">
        <f t="shared" si="40"/>
        <v>-20830.750000000004</v>
      </c>
      <c r="K189">
        <f t="shared" si="36"/>
        <v>28</v>
      </c>
      <c r="L189">
        <f t="shared" si="41"/>
        <v>10</v>
      </c>
      <c r="M189">
        <f t="shared" si="42"/>
        <v>2018</v>
      </c>
    </row>
    <row r="190" spans="2:13" ht="12.75">
      <c r="B190" s="25">
        <f>B189+1</f>
        <v>152</v>
      </c>
      <c r="C190" s="26">
        <f>DATE(M190,L190,K190)</f>
        <v>43432</v>
      </c>
      <c r="D190" s="43">
        <f t="shared" si="38"/>
        <v>324.23</v>
      </c>
      <c r="E190" s="27">
        <f>D190-F190</f>
        <v>441.40000000000003</v>
      </c>
      <c r="F190" s="27">
        <f t="shared" si="43"/>
        <v>-117.17</v>
      </c>
      <c r="G190" s="25">
        <f t="shared" si="39"/>
        <v>6.75</v>
      </c>
      <c r="H190" s="25"/>
      <c r="I190" s="27">
        <f>I189-E190-H190</f>
        <v>-21272.150000000005</v>
      </c>
      <c r="K190">
        <f>IF(H$25&gt;28,IF(L190=2,28,IF(L190=11,30,IF(L190=9,30,IF(L190=6,30,IF(L190=4,30,H$25))))),H$25)</f>
        <v>28</v>
      </c>
      <c r="L190">
        <f>IF(L189&lt;&gt;12,L189+1,1)</f>
        <v>11</v>
      </c>
      <c r="M190">
        <f>IF(L190=1,M189+1,M189)</f>
        <v>2018</v>
      </c>
    </row>
    <row r="191" spans="2:13" ht="12.75">
      <c r="B191" s="25">
        <f>B190+1</f>
        <v>153</v>
      </c>
      <c r="C191" s="26">
        <f>DATE(M191,L191,K191)</f>
        <v>43462</v>
      </c>
      <c r="D191" s="43">
        <f t="shared" si="38"/>
        <v>324.23</v>
      </c>
      <c r="E191" s="27">
        <f>D191-F191</f>
        <v>443.89</v>
      </c>
      <c r="F191" s="27">
        <f t="shared" si="43"/>
        <v>-119.66</v>
      </c>
      <c r="G191" s="25">
        <f t="shared" si="39"/>
        <v>6.75</v>
      </c>
      <c r="H191" s="25"/>
      <c r="I191" s="27">
        <f>I190-E191-H191</f>
        <v>-21716.040000000005</v>
      </c>
      <c r="K191">
        <f>IF(H$25&gt;28,IF(L191=2,28,IF(L191=11,30,IF(L191=9,30,IF(L191=6,30,IF(L191=4,30,H$25))))),H$25)</f>
        <v>28</v>
      </c>
      <c r="L191">
        <f>IF(L190&lt;&gt;12,L190+1,1)</f>
        <v>12</v>
      </c>
      <c r="M191">
        <f>IF(L191=1,M190+1,M190)</f>
        <v>2018</v>
      </c>
    </row>
    <row r="192" spans="2:13" ht="12.75">
      <c r="B192" s="25">
        <f>B191+1</f>
        <v>154</v>
      </c>
      <c r="C192" s="26">
        <f>DATE(M192,L192,K192)</f>
        <v>43493</v>
      </c>
      <c r="D192" s="43">
        <f t="shared" si="38"/>
        <v>324.23</v>
      </c>
      <c r="E192" s="27">
        <f>D192-F192</f>
        <v>446.38</v>
      </c>
      <c r="F192" s="27">
        <f t="shared" si="43"/>
        <v>-122.15</v>
      </c>
      <c r="G192" s="25">
        <f t="shared" si="39"/>
        <v>6.75</v>
      </c>
      <c r="H192" s="25"/>
      <c r="I192" s="27">
        <f>I191-E192-H192</f>
        <v>-22162.420000000006</v>
      </c>
      <c r="K192">
        <f>IF(H$25&gt;28,IF(L192=2,28,IF(L192=11,30,IF(L192=9,30,IF(L192=6,30,IF(L192=4,30,H$25))))),H$25)</f>
        <v>28</v>
      </c>
      <c r="L192">
        <f>IF(L191&lt;&gt;12,L191+1,1)</f>
        <v>1</v>
      </c>
      <c r="M192">
        <f>IF(L192=1,M191+1,M191)</f>
        <v>2019</v>
      </c>
    </row>
    <row r="193" spans="2:13" ht="12.75">
      <c r="B193" s="25">
        <f aca="true" t="shared" si="44" ref="B193:B211">B192+1</f>
        <v>155</v>
      </c>
      <c r="C193" s="26">
        <f aca="true" t="shared" si="45" ref="C193:C211">DATE(M193,L193,K193)</f>
        <v>43524</v>
      </c>
      <c r="D193" s="43">
        <f t="shared" si="38"/>
        <v>324.23</v>
      </c>
      <c r="E193" s="27">
        <f aca="true" t="shared" si="46" ref="E193:E211">D193-F193</f>
        <v>448.89</v>
      </c>
      <c r="F193" s="27">
        <f aca="true" t="shared" si="47" ref="F193:F211">ROUND(((I192*G193)/1200),2)</f>
        <v>-124.66</v>
      </c>
      <c r="G193" s="25">
        <f aca="true" t="shared" si="48" ref="G193:G211">G192</f>
        <v>6.75</v>
      </c>
      <c r="H193" s="25"/>
      <c r="I193" s="27">
        <f aca="true" t="shared" si="49" ref="I193:I211">I192-E193-H193</f>
        <v>-22611.310000000005</v>
      </c>
      <c r="K193">
        <f aca="true" t="shared" si="50" ref="K193:K211">IF(H$25&gt;28,IF(L193=2,28,IF(L193=11,30,IF(L193=9,30,IF(L193=6,30,IF(L193=4,30,H$25))))),H$25)</f>
        <v>28</v>
      </c>
      <c r="L193">
        <f aca="true" t="shared" si="51" ref="L193:L211">IF(L192&lt;&gt;12,L192+1,1)</f>
        <v>2</v>
      </c>
      <c r="M193">
        <f aca="true" t="shared" si="52" ref="M193:M211">IF(L193=1,M192+1,M192)</f>
        <v>2019</v>
      </c>
    </row>
    <row r="194" spans="2:13" ht="12.75">
      <c r="B194" s="25">
        <f t="shared" si="44"/>
        <v>156</v>
      </c>
      <c r="C194" s="26">
        <f t="shared" si="45"/>
        <v>43552</v>
      </c>
      <c r="D194" s="43">
        <f t="shared" si="38"/>
        <v>324.23</v>
      </c>
      <c r="E194" s="27">
        <f t="shared" si="46"/>
        <v>451.42</v>
      </c>
      <c r="F194" s="27">
        <f t="shared" si="47"/>
        <v>-127.19</v>
      </c>
      <c r="G194" s="25">
        <f t="shared" si="48"/>
        <v>6.75</v>
      </c>
      <c r="H194" s="25"/>
      <c r="I194" s="27">
        <f t="shared" si="49"/>
        <v>-23062.730000000003</v>
      </c>
      <c r="K194">
        <f t="shared" si="50"/>
        <v>28</v>
      </c>
      <c r="L194">
        <f t="shared" si="51"/>
        <v>3</v>
      </c>
      <c r="M194">
        <f t="shared" si="52"/>
        <v>2019</v>
      </c>
    </row>
    <row r="195" spans="2:13" ht="12.75">
      <c r="B195" s="25">
        <f t="shared" si="44"/>
        <v>157</v>
      </c>
      <c r="C195" s="26">
        <f t="shared" si="45"/>
        <v>43583</v>
      </c>
      <c r="D195" s="43">
        <f t="shared" si="38"/>
        <v>324.23</v>
      </c>
      <c r="E195" s="27">
        <f t="shared" si="46"/>
        <v>453.96000000000004</v>
      </c>
      <c r="F195" s="27">
        <f t="shared" si="47"/>
        <v>-129.73</v>
      </c>
      <c r="G195" s="25">
        <f t="shared" si="48"/>
        <v>6.75</v>
      </c>
      <c r="H195" s="25"/>
      <c r="I195" s="27">
        <f t="shared" si="49"/>
        <v>-23516.690000000002</v>
      </c>
      <c r="K195">
        <f t="shared" si="50"/>
        <v>28</v>
      </c>
      <c r="L195">
        <f t="shared" si="51"/>
        <v>4</v>
      </c>
      <c r="M195">
        <f t="shared" si="52"/>
        <v>2019</v>
      </c>
    </row>
    <row r="196" spans="2:13" ht="12.75">
      <c r="B196" s="25">
        <f t="shared" si="44"/>
        <v>158</v>
      </c>
      <c r="C196" s="26">
        <f t="shared" si="45"/>
        <v>43613</v>
      </c>
      <c r="D196" s="43">
        <f t="shared" si="38"/>
        <v>324.23</v>
      </c>
      <c r="E196" s="27">
        <f t="shared" si="46"/>
        <v>456.51</v>
      </c>
      <c r="F196" s="27">
        <f t="shared" si="47"/>
        <v>-132.28</v>
      </c>
      <c r="G196" s="25">
        <f t="shared" si="48"/>
        <v>6.75</v>
      </c>
      <c r="H196" s="25"/>
      <c r="I196" s="27">
        <f t="shared" si="49"/>
        <v>-23973.2</v>
      </c>
      <c r="K196">
        <f t="shared" si="50"/>
        <v>28</v>
      </c>
      <c r="L196">
        <f t="shared" si="51"/>
        <v>5</v>
      </c>
      <c r="M196">
        <f t="shared" si="52"/>
        <v>2019</v>
      </c>
    </row>
    <row r="197" spans="2:13" ht="12.75">
      <c r="B197" s="25">
        <f t="shared" si="44"/>
        <v>159</v>
      </c>
      <c r="C197" s="26">
        <f t="shared" si="45"/>
        <v>43644</v>
      </c>
      <c r="D197" s="43">
        <f t="shared" si="38"/>
        <v>324.23</v>
      </c>
      <c r="E197" s="27">
        <f t="shared" si="46"/>
        <v>459.08000000000004</v>
      </c>
      <c r="F197" s="27">
        <f t="shared" si="47"/>
        <v>-134.85</v>
      </c>
      <c r="G197" s="25">
        <f t="shared" si="48"/>
        <v>6.75</v>
      </c>
      <c r="H197" s="25"/>
      <c r="I197" s="27">
        <f t="shared" si="49"/>
        <v>-24432.280000000002</v>
      </c>
      <c r="K197">
        <f t="shared" si="50"/>
        <v>28</v>
      </c>
      <c r="L197">
        <f t="shared" si="51"/>
        <v>6</v>
      </c>
      <c r="M197">
        <f t="shared" si="52"/>
        <v>2019</v>
      </c>
    </row>
    <row r="198" spans="2:13" ht="12.75">
      <c r="B198" s="25">
        <f t="shared" si="44"/>
        <v>160</v>
      </c>
      <c r="C198" s="26">
        <f t="shared" si="45"/>
        <v>43674</v>
      </c>
      <c r="D198" s="43">
        <f t="shared" si="38"/>
        <v>324.23</v>
      </c>
      <c r="E198" s="27">
        <f t="shared" si="46"/>
        <v>461.66</v>
      </c>
      <c r="F198" s="27">
        <f t="shared" si="47"/>
        <v>-137.43</v>
      </c>
      <c r="G198" s="25">
        <f t="shared" si="48"/>
        <v>6.75</v>
      </c>
      <c r="H198" s="25"/>
      <c r="I198" s="27">
        <f t="shared" si="49"/>
        <v>-24893.940000000002</v>
      </c>
      <c r="K198">
        <f t="shared" si="50"/>
        <v>28</v>
      </c>
      <c r="L198">
        <f t="shared" si="51"/>
        <v>7</v>
      </c>
      <c r="M198">
        <f t="shared" si="52"/>
        <v>2019</v>
      </c>
    </row>
    <row r="199" spans="2:13" ht="12.75">
      <c r="B199" s="25">
        <f t="shared" si="44"/>
        <v>161</v>
      </c>
      <c r="C199" s="26">
        <f t="shared" si="45"/>
        <v>43705</v>
      </c>
      <c r="D199" s="43">
        <f t="shared" si="38"/>
        <v>324.23</v>
      </c>
      <c r="E199" s="27">
        <f t="shared" si="46"/>
        <v>464.26</v>
      </c>
      <c r="F199" s="27">
        <f t="shared" si="47"/>
        <v>-140.03</v>
      </c>
      <c r="G199" s="25">
        <f t="shared" si="48"/>
        <v>6.75</v>
      </c>
      <c r="H199" s="25"/>
      <c r="I199" s="27">
        <f t="shared" si="49"/>
        <v>-25358.2</v>
      </c>
      <c r="K199">
        <f t="shared" si="50"/>
        <v>28</v>
      </c>
      <c r="L199">
        <f t="shared" si="51"/>
        <v>8</v>
      </c>
      <c r="M199">
        <f t="shared" si="52"/>
        <v>2019</v>
      </c>
    </row>
    <row r="200" spans="2:13" ht="12.75">
      <c r="B200" s="25">
        <f t="shared" si="44"/>
        <v>162</v>
      </c>
      <c r="C200" s="26">
        <f t="shared" si="45"/>
        <v>43736</v>
      </c>
      <c r="D200" s="43">
        <f t="shared" si="38"/>
        <v>324.23</v>
      </c>
      <c r="E200" s="27">
        <f t="shared" si="46"/>
        <v>466.87</v>
      </c>
      <c r="F200" s="27">
        <f t="shared" si="47"/>
        <v>-142.64</v>
      </c>
      <c r="G200" s="25">
        <f t="shared" si="48"/>
        <v>6.75</v>
      </c>
      <c r="H200" s="25"/>
      <c r="I200" s="27">
        <f t="shared" si="49"/>
        <v>-25825.07</v>
      </c>
      <c r="K200">
        <f t="shared" si="50"/>
        <v>28</v>
      </c>
      <c r="L200">
        <f t="shared" si="51"/>
        <v>9</v>
      </c>
      <c r="M200">
        <f t="shared" si="52"/>
        <v>2019</v>
      </c>
    </row>
    <row r="201" spans="2:13" ht="12.75">
      <c r="B201" s="25">
        <f t="shared" si="44"/>
        <v>163</v>
      </c>
      <c r="C201" s="26">
        <f t="shared" si="45"/>
        <v>43766</v>
      </c>
      <c r="D201" s="43">
        <f t="shared" si="38"/>
        <v>324.23</v>
      </c>
      <c r="E201" s="27">
        <f t="shared" si="46"/>
        <v>469.5</v>
      </c>
      <c r="F201" s="27">
        <f t="shared" si="47"/>
        <v>-145.27</v>
      </c>
      <c r="G201" s="25">
        <f t="shared" si="48"/>
        <v>6.75</v>
      </c>
      <c r="H201" s="25"/>
      <c r="I201" s="27">
        <f t="shared" si="49"/>
        <v>-26294.57</v>
      </c>
      <c r="K201">
        <f t="shared" si="50"/>
        <v>28</v>
      </c>
      <c r="L201">
        <f t="shared" si="51"/>
        <v>10</v>
      </c>
      <c r="M201">
        <f t="shared" si="52"/>
        <v>2019</v>
      </c>
    </row>
    <row r="202" spans="2:13" ht="12.75">
      <c r="B202" s="25">
        <f t="shared" si="44"/>
        <v>164</v>
      </c>
      <c r="C202" s="26">
        <f t="shared" si="45"/>
        <v>43797</v>
      </c>
      <c r="D202" s="43">
        <f t="shared" si="38"/>
        <v>324.23</v>
      </c>
      <c r="E202" s="27">
        <f t="shared" si="46"/>
        <v>472.14</v>
      </c>
      <c r="F202" s="27">
        <f t="shared" si="47"/>
        <v>-147.91</v>
      </c>
      <c r="G202" s="25">
        <f t="shared" si="48"/>
        <v>6.75</v>
      </c>
      <c r="H202" s="25"/>
      <c r="I202" s="27">
        <f t="shared" si="49"/>
        <v>-26766.71</v>
      </c>
      <c r="K202">
        <f t="shared" si="50"/>
        <v>28</v>
      </c>
      <c r="L202">
        <f t="shared" si="51"/>
        <v>11</v>
      </c>
      <c r="M202">
        <f t="shared" si="52"/>
        <v>2019</v>
      </c>
    </row>
    <row r="203" spans="2:13" ht="12.75">
      <c r="B203" s="25">
        <f t="shared" si="44"/>
        <v>165</v>
      </c>
      <c r="C203" s="26">
        <f t="shared" si="45"/>
        <v>43827</v>
      </c>
      <c r="D203" s="43">
        <f t="shared" si="38"/>
        <v>324.23</v>
      </c>
      <c r="E203" s="27">
        <f t="shared" si="46"/>
        <v>474.79</v>
      </c>
      <c r="F203" s="27">
        <f t="shared" si="47"/>
        <v>-150.56</v>
      </c>
      <c r="G203" s="25">
        <f t="shared" si="48"/>
        <v>6.75</v>
      </c>
      <c r="H203" s="25"/>
      <c r="I203" s="27">
        <f t="shared" si="49"/>
        <v>-27241.5</v>
      </c>
      <c r="K203">
        <f t="shared" si="50"/>
        <v>28</v>
      </c>
      <c r="L203">
        <f t="shared" si="51"/>
        <v>12</v>
      </c>
      <c r="M203">
        <f t="shared" si="52"/>
        <v>2019</v>
      </c>
    </row>
    <row r="204" spans="2:13" ht="12.75">
      <c r="B204" s="25">
        <f t="shared" si="44"/>
        <v>166</v>
      </c>
      <c r="C204" s="26">
        <f t="shared" si="45"/>
        <v>43858</v>
      </c>
      <c r="D204" s="43">
        <f t="shared" si="38"/>
        <v>324.23</v>
      </c>
      <c r="E204" s="27">
        <f t="shared" si="46"/>
        <v>477.46000000000004</v>
      </c>
      <c r="F204" s="27">
        <f t="shared" si="47"/>
        <v>-153.23</v>
      </c>
      <c r="G204" s="25">
        <f t="shared" si="48"/>
        <v>6.75</v>
      </c>
      <c r="H204" s="25"/>
      <c r="I204" s="27">
        <f t="shared" si="49"/>
        <v>-27718.96</v>
      </c>
      <c r="K204">
        <f t="shared" si="50"/>
        <v>28</v>
      </c>
      <c r="L204">
        <f t="shared" si="51"/>
        <v>1</v>
      </c>
      <c r="M204">
        <f t="shared" si="52"/>
        <v>2020</v>
      </c>
    </row>
    <row r="205" spans="2:13" ht="12.75">
      <c r="B205" s="25">
        <f t="shared" si="44"/>
        <v>167</v>
      </c>
      <c r="C205" s="26">
        <f t="shared" si="45"/>
        <v>43889</v>
      </c>
      <c r="D205" s="43">
        <f t="shared" si="38"/>
        <v>324.23</v>
      </c>
      <c r="E205" s="27">
        <f t="shared" si="46"/>
        <v>480.15</v>
      </c>
      <c r="F205" s="27">
        <f t="shared" si="47"/>
        <v>-155.92</v>
      </c>
      <c r="G205" s="25">
        <f t="shared" si="48"/>
        <v>6.75</v>
      </c>
      <c r="H205" s="25"/>
      <c r="I205" s="27">
        <f t="shared" si="49"/>
        <v>-28199.11</v>
      </c>
      <c r="K205">
        <f t="shared" si="50"/>
        <v>28</v>
      </c>
      <c r="L205">
        <f t="shared" si="51"/>
        <v>2</v>
      </c>
      <c r="M205">
        <f t="shared" si="52"/>
        <v>2020</v>
      </c>
    </row>
    <row r="206" spans="2:13" ht="12.75">
      <c r="B206" s="25">
        <f t="shared" si="44"/>
        <v>168</v>
      </c>
      <c r="C206" s="26">
        <f t="shared" si="45"/>
        <v>43918</v>
      </c>
      <c r="D206" s="43">
        <f t="shared" si="38"/>
        <v>324.23</v>
      </c>
      <c r="E206" s="27">
        <f t="shared" si="46"/>
        <v>482.85</v>
      </c>
      <c r="F206" s="27">
        <f t="shared" si="47"/>
        <v>-158.62</v>
      </c>
      <c r="G206" s="25">
        <f t="shared" si="48"/>
        <v>6.75</v>
      </c>
      <c r="H206" s="25"/>
      <c r="I206" s="27">
        <f t="shared" si="49"/>
        <v>-28681.96</v>
      </c>
      <c r="K206">
        <f t="shared" si="50"/>
        <v>28</v>
      </c>
      <c r="L206">
        <f t="shared" si="51"/>
        <v>3</v>
      </c>
      <c r="M206">
        <f t="shared" si="52"/>
        <v>2020</v>
      </c>
    </row>
    <row r="207" spans="2:13" ht="12.75">
      <c r="B207" s="25">
        <f t="shared" si="44"/>
        <v>169</v>
      </c>
      <c r="C207" s="26">
        <f t="shared" si="45"/>
        <v>43949</v>
      </c>
      <c r="D207" s="43">
        <f t="shared" si="38"/>
        <v>324.23</v>
      </c>
      <c r="E207" s="27">
        <f t="shared" si="46"/>
        <v>485.57000000000005</v>
      </c>
      <c r="F207" s="27">
        <f t="shared" si="47"/>
        <v>-161.34</v>
      </c>
      <c r="G207" s="25">
        <f t="shared" si="48"/>
        <v>6.75</v>
      </c>
      <c r="H207" s="25"/>
      <c r="I207" s="27">
        <f t="shared" si="49"/>
        <v>-29167.53</v>
      </c>
      <c r="K207">
        <f t="shared" si="50"/>
        <v>28</v>
      </c>
      <c r="L207">
        <f t="shared" si="51"/>
        <v>4</v>
      </c>
      <c r="M207">
        <f t="shared" si="52"/>
        <v>2020</v>
      </c>
    </row>
    <row r="208" spans="2:13" ht="12.75">
      <c r="B208" s="25">
        <f t="shared" si="44"/>
        <v>170</v>
      </c>
      <c r="C208" s="26">
        <f t="shared" si="45"/>
        <v>43979</v>
      </c>
      <c r="D208" s="43">
        <f t="shared" si="38"/>
        <v>324.23</v>
      </c>
      <c r="E208" s="27">
        <f t="shared" si="46"/>
        <v>488.3</v>
      </c>
      <c r="F208" s="27">
        <f t="shared" si="47"/>
        <v>-164.07</v>
      </c>
      <c r="G208" s="25">
        <f t="shared" si="48"/>
        <v>6.75</v>
      </c>
      <c r="H208" s="25"/>
      <c r="I208" s="27">
        <f t="shared" si="49"/>
        <v>-29655.829999999998</v>
      </c>
      <c r="K208">
        <f t="shared" si="50"/>
        <v>28</v>
      </c>
      <c r="L208">
        <f t="shared" si="51"/>
        <v>5</v>
      </c>
      <c r="M208">
        <f t="shared" si="52"/>
        <v>2020</v>
      </c>
    </row>
    <row r="209" spans="2:13" ht="12.75">
      <c r="B209" s="25">
        <f t="shared" si="44"/>
        <v>171</v>
      </c>
      <c r="C209" s="26">
        <f t="shared" si="45"/>
        <v>44010</v>
      </c>
      <c r="D209" s="43">
        <f t="shared" si="38"/>
        <v>324.23</v>
      </c>
      <c r="E209" s="27">
        <f t="shared" si="46"/>
        <v>491.04</v>
      </c>
      <c r="F209" s="27">
        <f t="shared" si="47"/>
        <v>-166.81</v>
      </c>
      <c r="G209" s="25">
        <f t="shared" si="48"/>
        <v>6.75</v>
      </c>
      <c r="H209" s="25"/>
      <c r="I209" s="27">
        <f t="shared" si="49"/>
        <v>-30146.87</v>
      </c>
      <c r="K209">
        <f t="shared" si="50"/>
        <v>28</v>
      </c>
      <c r="L209">
        <f t="shared" si="51"/>
        <v>6</v>
      </c>
      <c r="M209">
        <f t="shared" si="52"/>
        <v>2020</v>
      </c>
    </row>
    <row r="210" spans="2:13" ht="12.75">
      <c r="B210" s="25">
        <f t="shared" si="44"/>
        <v>172</v>
      </c>
      <c r="C210" s="26">
        <f t="shared" si="45"/>
        <v>44040</v>
      </c>
      <c r="D210" s="43">
        <f t="shared" si="38"/>
        <v>324.23</v>
      </c>
      <c r="E210" s="27">
        <f t="shared" si="46"/>
        <v>493.81000000000006</v>
      </c>
      <c r="F210" s="27">
        <f t="shared" si="47"/>
        <v>-169.58</v>
      </c>
      <c r="G210" s="25">
        <f t="shared" si="48"/>
        <v>6.75</v>
      </c>
      <c r="H210" s="25"/>
      <c r="I210" s="27">
        <f t="shared" si="49"/>
        <v>-30640.68</v>
      </c>
      <c r="K210">
        <f t="shared" si="50"/>
        <v>28</v>
      </c>
      <c r="L210">
        <f t="shared" si="51"/>
        <v>7</v>
      </c>
      <c r="M210">
        <f t="shared" si="52"/>
        <v>2020</v>
      </c>
    </row>
    <row r="211" spans="2:13" ht="12.75">
      <c r="B211" s="25">
        <f t="shared" si="44"/>
        <v>173</v>
      </c>
      <c r="C211" s="26">
        <f t="shared" si="45"/>
        <v>44071</v>
      </c>
      <c r="D211" s="43">
        <f t="shared" si="38"/>
        <v>324.23</v>
      </c>
      <c r="E211" s="27">
        <f t="shared" si="46"/>
        <v>496.58000000000004</v>
      </c>
      <c r="F211" s="27">
        <f t="shared" si="47"/>
        <v>-172.35</v>
      </c>
      <c r="G211" s="25">
        <f t="shared" si="48"/>
        <v>6.75</v>
      </c>
      <c r="H211" s="25"/>
      <c r="I211" s="27">
        <f t="shared" si="49"/>
        <v>-31137.260000000002</v>
      </c>
      <c r="K211">
        <f t="shared" si="50"/>
        <v>28</v>
      </c>
      <c r="L211">
        <f t="shared" si="51"/>
        <v>8</v>
      </c>
      <c r="M211">
        <f t="shared" si="52"/>
        <v>2020</v>
      </c>
    </row>
    <row r="212" spans="2:13" ht="12.75">
      <c r="B212" s="25">
        <f>B211+1</f>
        <v>174</v>
      </c>
      <c r="C212" s="26">
        <f>DATE(M212,L212,K212)</f>
        <v>44102</v>
      </c>
      <c r="D212" s="43">
        <f t="shared" si="38"/>
        <v>324.23</v>
      </c>
      <c r="E212" s="27">
        <f>D212-F212</f>
        <v>499.38</v>
      </c>
      <c r="F212" s="27">
        <f>ROUND(((I211*G212)/1200),2)</f>
        <v>-175.15</v>
      </c>
      <c r="G212" s="25">
        <f>G211</f>
        <v>6.75</v>
      </c>
      <c r="H212" s="25"/>
      <c r="I212" s="27">
        <f>I211-E212-H212</f>
        <v>-31636.640000000003</v>
      </c>
      <c r="K212">
        <f>IF(H$25&gt;28,IF(L212=2,28,IF(L212=11,30,IF(L212=9,30,IF(L212=6,30,IF(L212=4,30,H$25))))),H$25)</f>
        <v>28</v>
      </c>
      <c r="L212">
        <f>IF(L211&lt;&gt;12,L211+1,1)</f>
        <v>9</v>
      </c>
      <c r="M212">
        <f>IF(L212=1,M211+1,M211)</f>
        <v>2020</v>
      </c>
    </row>
    <row r="213" spans="2:13" ht="12.75">
      <c r="B213" s="25">
        <f>B212+1</f>
        <v>175</v>
      </c>
      <c r="C213" s="26">
        <f>DATE(M213,L213,K213)</f>
        <v>44132</v>
      </c>
      <c r="D213" s="43">
        <f t="shared" si="38"/>
        <v>324.23</v>
      </c>
      <c r="E213" s="27">
        <f>D213-F213</f>
        <v>502.19000000000005</v>
      </c>
      <c r="F213" s="27">
        <f>ROUND(((I212*G213)/1200),2)</f>
        <v>-177.96</v>
      </c>
      <c r="G213" s="25">
        <f>G212</f>
        <v>6.75</v>
      </c>
      <c r="H213" s="25"/>
      <c r="I213" s="27">
        <f>I212-E213-H213</f>
        <v>-32138.83</v>
      </c>
      <c r="K213">
        <f>IF(H$25&gt;28,IF(L213=2,28,IF(L213=11,30,IF(L213=9,30,IF(L213=6,30,IF(L213=4,30,H$25))))),H$25)</f>
        <v>28</v>
      </c>
      <c r="L213">
        <f>IF(L212&lt;&gt;12,L212+1,1)</f>
        <v>10</v>
      </c>
      <c r="M213">
        <f>IF(L213=1,M212+1,M212)</f>
        <v>2020</v>
      </c>
    </row>
    <row r="214" spans="2:13" ht="12.75">
      <c r="B214" s="25">
        <f>B213+1</f>
        <v>176</v>
      </c>
      <c r="C214" s="26">
        <f>DATE(M214,L214,K214)</f>
        <v>44163</v>
      </c>
      <c r="D214" s="43">
        <f t="shared" si="38"/>
        <v>324.23</v>
      </c>
      <c r="E214" s="27">
        <f>D214-F214</f>
        <v>505.01</v>
      </c>
      <c r="F214" s="27">
        <f>ROUND(((I213*G214)/1200),2)</f>
        <v>-180.78</v>
      </c>
      <c r="G214" s="25">
        <f>G213</f>
        <v>6.75</v>
      </c>
      <c r="H214" s="25"/>
      <c r="I214" s="27">
        <f>I213-E214-H214</f>
        <v>-32643.84</v>
      </c>
      <c r="K214">
        <f>IF(H$25&gt;28,IF(L214=2,28,IF(L214=11,30,IF(L214=9,30,IF(L214=6,30,IF(L214=4,30,H$25))))),H$25)</f>
        <v>28</v>
      </c>
      <c r="L214">
        <f>IF(L213&lt;&gt;12,L213+1,1)</f>
        <v>11</v>
      </c>
      <c r="M214">
        <f>IF(L214=1,M213+1,M213)</f>
        <v>2020</v>
      </c>
    </row>
    <row r="215" spans="2:13" ht="12.75">
      <c r="B215" s="25">
        <f aca="true" t="shared" si="53" ref="B215:B224">B214+1</f>
        <v>177</v>
      </c>
      <c r="C215" s="26">
        <f aca="true" t="shared" si="54" ref="C215:C224">DATE(M215,L215,K215)</f>
        <v>44193</v>
      </c>
      <c r="D215" s="43">
        <f t="shared" si="38"/>
        <v>324.23</v>
      </c>
      <c r="E215" s="27">
        <f aca="true" t="shared" si="55" ref="E215:E278">D215-F215</f>
        <v>507.85</v>
      </c>
      <c r="F215" s="27">
        <f aca="true" t="shared" si="56" ref="F215:F224">ROUND(((I214*G215)/1200),2)</f>
        <v>-183.62</v>
      </c>
      <c r="G215" s="25">
        <f aca="true" t="shared" si="57" ref="G215:G224">G214</f>
        <v>6.75</v>
      </c>
      <c r="H215" s="25"/>
      <c r="I215" s="27">
        <f aca="true" t="shared" si="58" ref="I215:I224">I214-E215-H215</f>
        <v>-33151.69</v>
      </c>
      <c r="K215">
        <f aca="true" t="shared" si="59" ref="K215:K224">IF(H$25&gt;28,IF(L215=2,28,IF(L215=11,30,IF(L215=9,30,IF(L215=6,30,IF(L215=4,30,H$25))))),H$25)</f>
        <v>28</v>
      </c>
      <c r="L215">
        <f aca="true" t="shared" si="60" ref="L215:L224">IF(L214&lt;&gt;12,L214+1,1)</f>
        <v>12</v>
      </c>
      <c r="M215">
        <f aca="true" t="shared" si="61" ref="M215:M224">IF(L215=1,M214+1,M214)</f>
        <v>2020</v>
      </c>
    </row>
    <row r="216" spans="2:13" ht="12.75">
      <c r="B216" s="25">
        <f t="shared" si="53"/>
        <v>178</v>
      </c>
      <c r="C216" s="26">
        <f t="shared" si="54"/>
        <v>44224</v>
      </c>
      <c r="D216" s="43">
        <f t="shared" si="38"/>
        <v>324.23</v>
      </c>
      <c r="E216" s="27">
        <f t="shared" si="55"/>
        <v>510.71000000000004</v>
      </c>
      <c r="F216" s="27">
        <f t="shared" si="56"/>
        <v>-186.48</v>
      </c>
      <c r="G216" s="25">
        <f t="shared" si="57"/>
        <v>6.75</v>
      </c>
      <c r="H216" s="25"/>
      <c r="I216" s="27">
        <f t="shared" si="58"/>
        <v>-33662.4</v>
      </c>
      <c r="K216">
        <f t="shared" si="59"/>
        <v>28</v>
      </c>
      <c r="L216">
        <f t="shared" si="60"/>
        <v>1</v>
      </c>
      <c r="M216">
        <f t="shared" si="61"/>
        <v>2021</v>
      </c>
    </row>
    <row r="217" spans="2:13" ht="12.75">
      <c r="B217" s="25">
        <f t="shared" si="53"/>
        <v>179</v>
      </c>
      <c r="C217" s="26">
        <f t="shared" si="54"/>
        <v>44255</v>
      </c>
      <c r="D217" s="43">
        <f t="shared" si="38"/>
        <v>324.23</v>
      </c>
      <c r="E217" s="27">
        <f t="shared" si="55"/>
        <v>513.58</v>
      </c>
      <c r="F217" s="27">
        <f t="shared" si="56"/>
        <v>-189.35</v>
      </c>
      <c r="G217" s="25">
        <f t="shared" si="57"/>
        <v>6.75</v>
      </c>
      <c r="H217" s="25"/>
      <c r="I217" s="27">
        <f t="shared" si="58"/>
        <v>-34175.98</v>
      </c>
      <c r="K217">
        <f t="shared" si="59"/>
        <v>28</v>
      </c>
      <c r="L217">
        <f t="shared" si="60"/>
        <v>2</v>
      </c>
      <c r="M217">
        <f t="shared" si="61"/>
        <v>2021</v>
      </c>
    </row>
    <row r="218" spans="2:13" ht="12.75">
      <c r="B218" s="25">
        <f t="shared" si="53"/>
        <v>180</v>
      </c>
      <c r="C218" s="26">
        <f t="shared" si="54"/>
        <v>44283</v>
      </c>
      <c r="D218" s="43">
        <f t="shared" si="38"/>
        <v>324.23</v>
      </c>
      <c r="E218" s="27">
        <f t="shared" si="55"/>
        <v>516.47</v>
      </c>
      <c r="F218" s="27">
        <f t="shared" si="56"/>
        <v>-192.24</v>
      </c>
      <c r="G218" s="25">
        <f t="shared" si="57"/>
        <v>6.75</v>
      </c>
      <c r="H218" s="25"/>
      <c r="I218" s="27">
        <f t="shared" si="58"/>
        <v>-34692.450000000004</v>
      </c>
      <c r="K218">
        <f t="shared" si="59"/>
        <v>28</v>
      </c>
      <c r="L218">
        <f t="shared" si="60"/>
        <v>3</v>
      </c>
      <c r="M218">
        <f t="shared" si="61"/>
        <v>2021</v>
      </c>
    </row>
    <row r="219" spans="2:13" ht="12.75">
      <c r="B219" s="25">
        <f t="shared" si="53"/>
        <v>181</v>
      </c>
      <c r="C219" s="26">
        <f t="shared" si="54"/>
        <v>44314</v>
      </c>
      <c r="D219" s="43">
        <f t="shared" si="38"/>
        <v>324.23</v>
      </c>
      <c r="E219" s="27">
        <f t="shared" si="55"/>
        <v>519.38</v>
      </c>
      <c r="F219" s="27">
        <f t="shared" si="56"/>
        <v>-195.15</v>
      </c>
      <c r="G219" s="25">
        <f t="shared" si="57"/>
        <v>6.75</v>
      </c>
      <c r="H219" s="25"/>
      <c r="I219" s="27">
        <f t="shared" si="58"/>
        <v>-35211.83</v>
      </c>
      <c r="K219">
        <f t="shared" si="59"/>
        <v>28</v>
      </c>
      <c r="L219">
        <f t="shared" si="60"/>
        <v>4</v>
      </c>
      <c r="M219">
        <f t="shared" si="61"/>
        <v>2021</v>
      </c>
    </row>
    <row r="220" spans="2:13" ht="12.75">
      <c r="B220" s="25">
        <f t="shared" si="53"/>
        <v>182</v>
      </c>
      <c r="C220" s="26">
        <f t="shared" si="54"/>
        <v>44344</v>
      </c>
      <c r="D220" s="43">
        <f t="shared" si="38"/>
        <v>324.23</v>
      </c>
      <c r="E220" s="27">
        <f t="shared" si="55"/>
        <v>522.3</v>
      </c>
      <c r="F220" s="27">
        <f t="shared" si="56"/>
        <v>-198.07</v>
      </c>
      <c r="G220" s="25">
        <f t="shared" si="57"/>
        <v>6.75</v>
      </c>
      <c r="H220" s="25"/>
      <c r="I220" s="27">
        <f t="shared" si="58"/>
        <v>-35734.130000000005</v>
      </c>
      <c r="K220">
        <f t="shared" si="59"/>
        <v>28</v>
      </c>
      <c r="L220">
        <f t="shared" si="60"/>
        <v>5</v>
      </c>
      <c r="M220">
        <f t="shared" si="61"/>
        <v>2021</v>
      </c>
    </row>
    <row r="221" spans="2:13" ht="12.75">
      <c r="B221" s="25">
        <f t="shared" si="53"/>
        <v>183</v>
      </c>
      <c r="C221" s="26">
        <f t="shared" si="54"/>
        <v>44375</v>
      </c>
      <c r="D221" s="43">
        <f t="shared" si="38"/>
        <v>324.23</v>
      </c>
      <c r="E221" s="27">
        <f t="shared" si="55"/>
        <v>525.23</v>
      </c>
      <c r="F221" s="27">
        <f t="shared" si="56"/>
        <v>-201</v>
      </c>
      <c r="G221" s="25">
        <f t="shared" si="57"/>
        <v>6.75</v>
      </c>
      <c r="H221" s="25"/>
      <c r="I221" s="27">
        <f t="shared" si="58"/>
        <v>-36259.36000000001</v>
      </c>
      <c r="K221">
        <f t="shared" si="59"/>
        <v>28</v>
      </c>
      <c r="L221">
        <f t="shared" si="60"/>
        <v>6</v>
      </c>
      <c r="M221">
        <f t="shared" si="61"/>
        <v>2021</v>
      </c>
    </row>
    <row r="222" spans="2:13" ht="12.75">
      <c r="B222" s="25">
        <f t="shared" si="53"/>
        <v>184</v>
      </c>
      <c r="C222" s="26">
        <f t="shared" si="54"/>
        <v>44405</v>
      </c>
      <c r="D222" s="43">
        <f t="shared" si="38"/>
        <v>324.23</v>
      </c>
      <c r="E222" s="27">
        <f t="shared" si="55"/>
        <v>528.19</v>
      </c>
      <c r="F222" s="27">
        <f t="shared" si="56"/>
        <v>-203.96</v>
      </c>
      <c r="G222" s="25">
        <f t="shared" si="57"/>
        <v>6.75</v>
      </c>
      <c r="H222" s="25"/>
      <c r="I222" s="27">
        <f t="shared" si="58"/>
        <v>-36787.55000000001</v>
      </c>
      <c r="K222">
        <f t="shared" si="59"/>
        <v>28</v>
      </c>
      <c r="L222">
        <f t="shared" si="60"/>
        <v>7</v>
      </c>
      <c r="M222">
        <f t="shared" si="61"/>
        <v>2021</v>
      </c>
    </row>
    <row r="223" spans="2:13" ht="12.75">
      <c r="B223" s="25">
        <f t="shared" si="53"/>
        <v>185</v>
      </c>
      <c r="C223" s="26">
        <f t="shared" si="54"/>
        <v>44436</v>
      </c>
      <c r="D223" s="43">
        <f t="shared" si="38"/>
        <v>324.23</v>
      </c>
      <c r="E223" s="27">
        <f t="shared" si="55"/>
        <v>531.1600000000001</v>
      </c>
      <c r="F223" s="27">
        <f t="shared" si="56"/>
        <v>-206.93</v>
      </c>
      <c r="G223" s="25">
        <f t="shared" si="57"/>
        <v>6.75</v>
      </c>
      <c r="H223" s="25"/>
      <c r="I223" s="27">
        <f t="shared" si="58"/>
        <v>-37318.710000000014</v>
      </c>
      <c r="K223">
        <f t="shared" si="59"/>
        <v>28</v>
      </c>
      <c r="L223">
        <f t="shared" si="60"/>
        <v>8</v>
      </c>
      <c r="M223">
        <f t="shared" si="61"/>
        <v>2021</v>
      </c>
    </row>
    <row r="224" spans="2:13" ht="12.75">
      <c r="B224" s="25">
        <f t="shared" si="53"/>
        <v>186</v>
      </c>
      <c r="C224" s="26">
        <f t="shared" si="54"/>
        <v>44467</v>
      </c>
      <c r="D224" s="43">
        <f t="shared" si="38"/>
        <v>324.23</v>
      </c>
      <c r="E224" s="27">
        <f t="shared" si="55"/>
        <v>534.15</v>
      </c>
      <c r="F224" s="27">
        <f t="shared" si="56"/>
        <v>-209.92</v>
      </c>
      <c r="G224" s="25">
        <f t="shared" si="57"/>
        <v>6.75</v>
      </c>
      <c r="H224" s="25"/>
      <c r="I224" s="27">
        <f t="shared" si="58"/>
        <v>-37852.860000000015</v>
      </c>
      <c r="K224">
        <f t="shared" si="59"/>
        <v>28</v>
      </c>
      <c r="L224">
        <f t="shared" si="60"/>
        <v>9</v>
      </c>
      <c r="M224">
        <f t="shared" si="61"/>
        <v>2021</v>
      </c>
    </row>
    <row r="225" spans="2:13" ht="12.75">
      <c r="B225" s="25">
        <f aca="true" t="shared" si="62" ref="B225:B239">B224+1</f>
        <v>187</v>
      </c>
      <c r="C225" s="26">
        <f aca="true" t="shared" si="63" ref="C225:C239">DATE(M225,L225,K225)</f>
        <v>44497</v>
      </c>
      <c r="D225" s="43">
        <f t="shared" si="38"/>
        <v>324.23</v>
      </c>
      <c r="E225" s="27">
        <f t="shared" si="55"/>
        <v>537.15</v>
      </c>
      <c r="F225" s="27">
        <f aca="true" t="shared" si="64" ref="F225:F239">ROUND(((I224*G225)/1200),2)</f>
        <v>-212.92</v>
      </c>
      <c r="G225" s="25">
        <f aca="true" t="shared" si="65" ref="G225:G239">G224</f>
        <v>6.75</v>
      </c>
      <c r="H225" s="25"/>
      <c r="I225" s="27">
        <f aca="true" t="shared" si="66" ref="I225:I239">I224-E225-H225</f>
        <v>-38390.01000000002</v>
      </c>
      <c r="K225">
        <f aca="true" t="shared" si="67" ref="K225:K239">IF(H$25&gt;28,IF(L225=2,28,IF(L225=11,30,IF(L225=9,30,IF(L225=6,30,IF(L225=4,30,H$25))))),H$25)</f>
        <v>28</v>
      </c>
      <c r="L225">
        <f aca="true" t="shared" si="68" ref="L225:L239">IF(L224&lt;&gt;12,L224+1,1)</f>
        <v>10</v>
      </c>
      <c r="M225">
        <f aca="true" t="shared" si="69" ref="M225:M239">IF(L225=1,M224+1,M224)</f>
        <v>2021</v>
      </c>
    </row>
    <row r="226" spans="2:13" ht="12.75">
      <c r="B226" s="25">
        <f t="shared" si="62"/>
        <v>188</v>
      </c>
      <c r="C226" s="26">
        <f t="shared" si="63"/>
        <v>44528</v>
      </c>
      <c r="D226" s="43">
        <f t="shared" si="38"/>
        <v>324.23</v>
      </c>
      <c r="E226" s="27">
        <f t="shared" si="55"/>
        <v>540.1700000000001</v>
      </c>
      <c r="F226" s="27">
        <f t="shared" si="64"/>
        <v>-215.94</v>
      </c>
      <c r="G226" s="25">
        <f t="shared" si="65"/>
        <v>6.75</v>
      </c>
      <c r="H226" s="25"/>
      <c r="I226" s="27">
        <f t="shared" si="66"/>
        <v>-38930.180000000015</v>
      </c>
      <c r="K226">
        <f t="shared" si="67"/>
        <v>28</v>
      </c>
      <c r="L226">
        <f t="shared" si="68"/>
        <v>11</v>
      </c>
      <c r="M226">
        <f t="shared" si="69"/>
        <v>2021</v>
      </c>
    </row>
    <row r="227" spans="2:13" ht="12.75">
      <c r="B227" s="25">
        <f t="shared" si="62"/>
        <v>189</v>
      </c>
      <c r="C227" s="26">
        <f t="shared" si="63"/>
        <v>44558</v>
      </c>
      <c r="D227" s="43">
        <f t="shared" si="38"/>
        <v>324.23</v>
      </c>
      <c r="E227" s="27">
        <f t="shared" si="55"/>
        <v>543.21</v>
      </c>
      <c r="F227" s="27">
        <f t="shared" si="64"/>
        <v>-218.98</v>
      </c>
      <c r="G227" s="25">
        <f t="shared" si="65"/>
        <v>6.75</v>
      </c>
      <c r="H227" s="25"/>
      <c r="I227" s="27">
        <f t="shared" si="66"/>
        <v>-39473.390000000014</v>
      </c>
      <c r="K227">
        <f t="shared" si="67"/>
        <v>28</v>
      </c>
      <c r="L227">
        <f t="shared" si="68"/>
        <v>12</v>
      </c>
      <c r="M227">
        <f t="shared" si="69"/>
        <v>2021</v>
      </c>
    </row>
    <row r="228" spans="2:13" ht="12.75">
      <c r="B228" s="25">
        <f t="shared" si="62"/>
        <v>190</v>
      </c>
      <c r="C228" s="26">
        <f t="shared" si="63"/>
        <v>44589</v>
      </c>
      <c r="D228" s="43">
        <f t="shared" si="38"/>
        <v>324.23</v>
      </c>
      <c r="E228" s="27">
        <f t="shared" si="55"/>
        <v>546.27</v>
      </c>
      <c r="F228" s="27">
        <f t="shared" si="64"/>
        <v>-222.04</v>
      </c>
      <c r="G228" s="25">
        <f t="shared" si="65"/>
        <v>6.75</v>
      </c>
      <c r="H228" s="25"/>
      <c r="I228" s="27">
        <f t="shared" si="66"/>
        <v>-40019.66000000001</v>
      </c>
      <c r="K228">
        <f t="shared" si="67"/>
        <v>28</v>
      </c>
      <c r="L228">
        <f t="shared" si="68"/>
        <v>1</v>
      </c>
      <c r="M228">
        <f t="shared" si="69"/>
        <v>2022</v>
      </c>
    </row>
    <row r="229" spans="2:13" ht="12.75">
      <c r="B229" s="25">
        <f t="shared" si="62"/>
        <v>191</v>
      </c>
      <c r="C229" s="26">
        <f t="shared" si="63"/>
        <v>44620</v>
      </c>
      <c r="D229" s="43">
        <f t="shared" si="38"/>
        <v>324.23</v>
      </c>
      <c r="E229" s="27">
        <f t="shared" si="55"/>
        <v>549.34</v>
      </c>
      <c r="F229" s="27">
        <f t="shared" si="64"/>
        <v>-225.11</v>
      </c>
      <c r="G229" s="25">
        <f t="shared" si="65"/>
        <v>6.75</v>
      </c>
      <c r="H229" s="25"/>
      <c r="I229" s="27">
        <f t="shared" si="66"/>
        <v>-40569.00000000001</v>
      </c>
      <c r="K229">
        <f t="shared" si="67"/>
        <v>28</v>
      </c>
      <c r="L229">
        <f t="shared" si="68"/>
        <v>2</v>
      </c>
      <c r="M229">
        <f t="shared" si="69"/>
        <v>2022</v>
      </c>
    </row>
    <row r="230" spans="2:13" ht="12.75">
      <c r="B230" s="25">
        <f t="shared" si="62"/>
        <v>192</v>
      </c>
      <c r="C230" s="26">
        <f t="shared" si="63"/>
        <v>44648</v>
      </c>
      <c r="D230" s="43">
        <f t="shared" si="38"/>
        <v>324.23</v>
      </c>
      <c r="E230" s="27">
        <f t="shared" si="55"/>
        <v>552.4300000000001</v>
      </c>
      <c r="F230" s="27">
        <f t="shared" si="64"/>
        <v>-228.2</v>
      </c>
      <c r="G230" s="25">
        <f t="shared" si="65"/>
        <v>6.75</v>
      </c>
      <c r="H230" s="25"/>
      <c r="I230" s="27">
        <f t="shared" si="66"/>
        <v>-41121.43000000001</v>
      </c>
      <c r="K230">
        <f t="shared" si="67"/>
        <v>28</v>
      </c>
      <c r="L230">
        <f t="shared" si="68"/>
        <v>3</v>
      </c>
      <c r="M230">
        <f t="shared" si="69"/>
        <v>2022</v>
      </c>
    </row>
    <row r="231" spans="2:13" ht="12.75">
      <c r="B231" s="25">
        <f t="shared" si="62"/>
        <v>193</v>
      </c>
      <c r="C231" s="26">
        <f t="shared" si="63"/>
        <v>44679</v>
      </c>
      <c r="D231" s="43">
        <f t="shared" si="38"/>
        <v>324.23</v>
      </c>
      <c r="E231" s="27">
        <f t="shared" si="55"/>
        <v>555.54</v>
      </c>
      <c r="F231" s="27">
        <f t="shared" si="64"/>
        <v>-231.31</v>
      </c>
      <c r="G231" s="25">
        <f t="shared" si="65"/>
        <v>6.75</v>
      </c>
      <c r="H231" s="25"/>
      <c r="I231" s="27">
        <f t="shared" si="66"/>
        <v>-41676.97000000001</v>
      </c>
      <c r="K231">
        <f t="shared" si="67"/>
        <v>28</v>
      </c>
      <c r="L231">
        <f t="shared" si="68"/>
        <v>4</v>
      </c>
      <c r="M231">
        <f t="shared" si="69"/>
        <v>2022</v>
      </c>
    </row>
    <row r="232" spans="2:13" ht="12.75">
      <c r="B232" s="25">
        <f t="shared" si="62"/>
        <v>194</v>
      </c>
      <c r="C232" s="26">
        <f t="shared" si="63"/>
        <v>44709</v>
      </c>
      <c r="D232" s="43">
        <f aca="true" t="shared" si="70" ref="D232:D295">$C$31</f>
        <v>324.23</v>
      </c>
      <c r="E232" s="27">
        <f t="shared" si="55"/>
        <v>558.6600000000001</v>
      </c>
      <c r="F232" s="27">
        <f t="shared" si="64"/>
        <v>-234.43</v>
      </c>
      <c r="G232" s="25">
        <f t="shared" si="65"/>
        <v>6.75</v>
      </c>
      <c r="H232" s="25"/>
      <c r="I232" s="27">
        <f t="shared" si="66"/>
        <v>-42235.63000000001</v>
      </c>
      <c r="K232">
        <f t="shared" si="67"/>
        <v>28</v>
      </c>
      <c r="L232">
        <f t="shared" si="68"/>
        <v>5</v>
      </c>
      <c r="M232">
        <f t="shared" si="69"/>
        <v>2022</v>
      </c>
    </row>
    <row r="233" spans="2:13" ht="12.75">
      <c r="B233" s="25">
        <f t="shared" si="62"/>
        <v>195</v>
      </c>
      <c r="C233" s="26">
        <f t="shared" si="63"/>
        <v>44740</v>
      </c>
      <c r="D233" s="43">
        <f t="shared" si="70"/>
        <v>324.23</v>
      </c>
      <c r="E233" s="27">
        <f t="shared" si="55"/>
        <v>561.8100000000001</v>
      </c>
      <c r="F233" s="27">
        <f t="shared" si="64"/>
        <v>-237.58</v>
      </c>
      <c r="G233" s="25">
        <f t="shared" si="65"/>
        <v>6.75</v>
      </c>
      <c r="H233" s="25"/>
      <c r="I233" s="27">
        <f t="shared" si="66"/>
        <v>-42797.44000000001</v>
      </c>
      <c r="K233">
        <f t="shared" si="67"/>
        <v>28</v>
      </c>
      <c r="L233">
        <f t="shared" si="68"/>
        <v>6</v>
      </c>
      <c r="M233">
        <f t="shared" si="69"/>
        <v>2022</v>
      </c>
    </row>
    <row r="234" spans="2:13" ht="12.75">
      <c r="B234" s="25">
        <f t="shared" si="62"/>
        <v>196</v>
      </c>
      <c r="C234" s="26">
        <f t="shared" si="63"/>
        <v>44770</v>
      </c>
      <c r="D234" s="43">
        <f t="shared" si="70"/>
        <v>324.23</v>
      </c>
      <c r="E234" s="27">
        <f t="shared" si="55"/>
        <v>564.97</v>
      </c>
      <c r="F234" s="27">
        <f t="shared" si="64"/>
        <v>-240.74</v>
      </c>
      <c r="G234" s="25">
        <f t="shared" si="65"/>
        <v>6.75</v>
      </c>
      <c r="H234" s="25"/>
      <c r="I234" s="27">
        <f t="shared" si="66"/>
        <v>-43362.41000000001</v>
      </c>
      <c r="K234">
        <f t="shared" si="67"/>
        <v>28</v>
      </c>
      <c r="L234">
        <f t="shared" si="68"/>
        <v>7</v>
      </c>
      <c r="M234">
        <f t="shared" si="69"/>
        <v>2022</v>
      </c>
    </row>
    <row r="235" spans="2:13" ht="12.75">
      <c r="B235" s="25">
        <f t="shared" si="62"/>
        <v>197</v>
      </c>
      <c r="C235" s="26">
        <f t="shared" si="63"/>
        <v>44801</v>
      </c>
      <c r="D235" s="43">
        <f t="shared" si="70"/>
        <v>324.23</v>
      </c>
      <c r="E235" s="27">
        <f t="shared" si="55"/>
        <v>568.14</v>
      </c>
      <c r="F235" s="27">
        <f t="shared" si="64"/>
        <v>-243.91</v>
      </c>
      <c r="G235" s="25">
        <f t="shared" si="65"/>
        <v>6.75</v>
      </c>
      <c r="H235" s="25"/>
      <c r="I235" s="27">
        <f t="shared" si="66"/>
        <v>-43930.55000000001</v>
      </c>
      <c r="K235">
        <f t="shared" si="67"/>
        <v>28</v>
      </c>
      <c r="L235">
        <f t="shared" si="68"/>
        <v>8</v>
      </c>
      <c r="M235">
        <f t="shared" si="69"/>
        <v>2022</v>
      </c>
    </row>
    <row r="236" spans="2:13" ht="12.75">
      <c r="B236" s="25">
        <f t="shared" si="62"/>
        <v>198</v>
      </c>
      <c r="C236" s="26">
        <f t="shared" si="63"/>
        <v>44832</v>
      </c>
      <c r="D236" s="43">
        <f t="shared" si="70"/>
        <v>324.23</v>
      </c>
      <c r="E236" s="27">
        <f t="shared" si="55"/>
        <v>571.34</v>
      </c>
      <c r="F236" s="27">
        <f t="shared" si="64"/>
        <v>-247.11</v>
      </c>
      <c r="G236" s="25">
        <f t="shared" si="65"/>
        <v>6.75</v>
      </c>
      <c r="H236" s="25"/>
      <c r="I236" s="27">
        <f t="shared" si="66"/>
        <v>-44501.89000000001</v>
      </c>
      <c r="K236">
        <f t="shared" si="67"/>
        <v>28</v>
      </c>
      <c r="L236">
        <f t="shared" si="68"/>
        <v>9</v>
      </c>
      <c r="M236">
        <f t="shared" si="69"/>
        <v>2022</v>
      </c>
    </row>
    <row r="237" spans="2:13" ht="12.75">
      <c r="B237" s="25">
        <f t="shared" si="62"/>
        <v>199</v>
      </c>
      <c r="C237" s="26">
        <f t="shared" si="63"/>
        <v>44862</v>
      </c>
      <c r="D237" s="43">
        <f t="shared" si="70"/>
        <v>324.23</v>
      </c>
      <c r="E237" s="27">
        <f t="shared" si="55"/>
        <v>574.55</v>
      </c>
      <c r="F237" s="27">
        <f t="shared" si="64"/>
        <v>-250.32</v>
      </c>
      <c r="G237" s="25">
        <f t="shared" si="65"/>
        <v>6.75</v>
      </c>
      <c r="H237" s="25"/>
      <c r="I237" s="27">
        <f t="shared" si="66"/>
        <v>-45076.44000000001</v>
      </c>
      <c r="K237">
        <f t="shared" si="67"/>
        <v>28</v>
      </c>
      <c r="L237">
        <f t="shared" si="68"/>
        <v>10</v>
      </c>
      <c r="M237">
        <f t="shared" si="69"/>
        <v>2022</v>
      </c>
    </row>
    <row r="238" spans="2:13" ht="12.75">
      <c r="B238" s="25">
        <f t="shared" si="62"/>
        <v>200</v>
      </c>
      <c r="C238" s="26">
        <f t="shared" si="63"/>
        <v>44893</v>
      </c>
      <c r="D238" s="43">
        <f t="shared" si="70"/>
        <v>324.23</v>
      </c>
      <c r="E238" s="27">
        <f t="shared" si="55"/>
        <v>577.78</v>
      </c>
      <c r="F238" s="27">
        <f t="shared" si="64"/>
        <v>-253.55</v>
      </c>
      <c r="G238" s="25">
        <f t="shared" si="65"/>
        <v>6.75</v>
      </c>
      <c r="H238" s="25"/>
      <c r="I238" s="27">
        <f t="shared" si="66"/>
        <v>-45654.22000000001</v>
      </c>
      <c r="K238">
        <f t="shared" si="67"/>
        <v>28</v>
      </c>
      <c r="L238">
        <f t="shared" si="68"/>
        <v>11</v>
      </c>
      <c r="M238">
        <f t="shared" si="69"/>
        <v>2022</v>
      </c>
    </row>
    <row r="239" spans="2:13" ht="12.75">
      <c r="B239" s="25">
        <f t="shared" si="62"/>
        <v>201</v>
      </c>
      <c r="C239" s="26">
        <f t="shared" si="63"/>
        <v>44923</v>
      </c>
      <c r="D239" s="43">
        <f t="shared" si="70"/>
        <v>324.23</v>
      </c>
      <c r="E239" s="27">
        <f t="shared" si="55"/>
        <v>581.03</v>
      </c>
      <c r="F239" s="27">
        <f t="shared" si="64"/>
        <v>-256.8</v>
      </c>
      <c r="G239" s="25">
        <f t="shared" si="65"/>
        <v>6.75</v>
      </c>
      <c r="H239" s="25"/>
      <c r="I239" s="27">
        <f t="shared" si="66"/>
        <v>-46235.25000000001</v>
      </c>
      <c r="K239">
        <f t="shared" si="67"/>
        <v>28</v>
      </c>
      <c r="L239">
        <f t="shared" si="68"/>
        <v>12</v>
      </c>
      <c r="M239">
        <f t="shared" si="69"/>
        <v>2022</v>
      </c>
    </row>
    <row r="240" spans="2:13" ht="12.75">
      <c r="B240" s="25">
        <f aca="true" t="shared" si="71" ref="B240:B258">B239+1</f>
        <v>202</v>
      </c>
      <c r="C240" s="26">
        <f aca="true" t="shared" si="72" ref="C240:C258">DATE(M240,L240,K240)</f>
        <v>44954</v>
      </c>
      <c r="D240" s="43">
        <f t="shared" si="70"/>
        <v>324.23</v>
      </c>
      <c r="E240" s="27">
        <f t="shared" si="55"/>
        <v>584.3</v>
      </c>
      <c r="F240" s="27">
        <f aca="true" t="shared" si="73" ref="F240:F258">ROUND(((I239*G240)/1200),2)</f>
        <v>-260.07</v>
      </c>
      <c r="G240" s="25">
        <f aca="true" t="shared" si="74" ref="G240:G258">G239</f>
        <v>6.75</v>
      </c>
      <c r="H240" s="25"/>
      <c r="I240" s="27">
        <f aca="true" t="shared" si="75" ref="I240:I258">I239-E240-H240</f>
        <v>-46819.55000000001</v>
      </c>
      <c r="K240">
        <f aca="true" t="shared" si="76" ref="K240:K258">IF(H$25&gt;28,IF(L240=2,28,IF(L240=11,30,IF(L240=9,30,IF(L240=6,30,IF(L240=4,30,H$25))))),H$25)</f>
        <v>28</v>
      </c>
      <c r="L240">
        <f aca="true" t="shared" si="77" ref="L240:L258">IF(L239&lt;&gt;12,L239+1,1)</f>
        <v>1</v>
      </c>
      <c r="M240">
        <f aca="true" t="shared" si="78" ref="M240:M258">IF(L240=1,M239+1,M239)</f>
        <v>2023</v>
      </c>
    </row>
    <row r="241" spans="2:13" ht="12.75">
      <c r="B241" s="25">
        <f t="shared" si="71"/>
        <v>203</v>
      </c>
      <c r="C241" s="26">
        <f t="shared" si="72"/>
        <v>44985</v>
      </c>
      <c r="D241" s="43">
        <f t="shared" si="70"/>
        <v>324.23</v>
      </c>
      <c r="E241" s="27">
        <f t="shared" si="55"/>
        <v>587.59</v>
      </c>
      <c r="F241" s="27">
        <f t="shared" si="73"/>
        <v>-263.36</v>
      </c>
      <c r="G241" s="25">
        <f t="shared" si="74"/>
        <v>6.75</v>
      </c>
      <c r="H241" s="25"/>
      <c r="I241" s="27">
        <f t="shared" si="75"/>
        <v>-47407.14000000001</v>
      </c>
      <c r="K241">
        <f t="shared" si="76"/>
        <v>28</v>
      </c>
      <c r="L241">
        <f t="shared" si="77"/>
        <v>2</v>
      </c>
      <c r="M241">
        <f t="shared" si="78"/>
        <v>2023</v>
      </c>
    </row>
    <row r="242" spans="2:13" ht="12.75">
      <c r="B242" s="25">
        <f t="shared" si="71"/>
        <v>204</v>
      </c>
      <c r="C242" s="26">
        <f t="shared" si="72"/>
        <v>45013</v>
      </c>
      <c r="D242" s="43">
        <f t="shared" si="70"/>
        <v>324.23</v>
      </c>
      <c r="E242" s="27">
        <f t="shared" si="55"/>
        <v>590.9000000000001</v>
      </c>
      <c r="F242" s="27">
        <f t="shared" si="73"/>
        <v>-266.67</v>
      </c>
      <c r="G242" s="25">
        <f t="shared" si="74"/>
        <v>6.75</v>
      </c>
      <c r="H242" s="25"/>
      <c r="I242" s="27">
        <f t="shared" si="75"/>
        <v>-47998.04000000001</v>
      </c>
      <c r="K242">
        <f t="shared" si="76"/>
        <v>28</v>
      </c>
      <c r="L242">
        <f t="shared" si="77"/>
        <v>3</v>
      </c>
      <c r="M242">
        <f t="shared" si="78"/>
        <v>2023</v>
      </c>
    </row>
    <row r="243" spans="2:13" ht="12.75">
      <c r="B243" s="25">
        <f t="shared" si="71"/>
        <v>205</v>
      </c>
      <c r="C243" s="26">
        <f t="shared" si="72"/>
        <v>45044</v>
      </c>
      <c r="D243" s="43">
        <f t="shared" si="70"/>
        <v>324.23</v>
      </c>
      <c r="E243" s="27">
        <f t="shared" si="55"/>
        <v>594.22</v>
      </c>
      <c r="F243" s="27">
        <f t="shared" si="73"/>
        <v>-269.99</v>
      </c>
      <c r="G243" s="25">
        <f t="shared" si="74"/>
        <v>6.75</v>
      </c>
      <c r="H243" s="25"/>
      <c r="I243" s="27">
        <f t="shared" si="75"/>
        <v>-48592.26000000001</v>
      </c>
      <c r="K243">
        <f t="shared" si="76"/>
        <v>28</v>
      </c>
      <c r="L243">
        <f t="shared" si="77"/>
        <v>4</v>
      </c>
      <c r="M243">
        <f t="shared" si="78"/>
        <v>2023</v>
      </c>
    </row>
    <row r="244" spans="2:13" ht="12.75">
      <c r="B244" s="25">
        <f t="shared" si="71"/>
        <v>206</v>
      </c>
      <c r="C244" s="26">
        <f t="shared" si="72"/>
        <v>45074</v>
      </c>
      <c r="D244" s="43">
        <f t="shared" si="70"/>
        <v>324.23</v>
      </c>
      <c r="E244" s="27">
        <f t="shared" si="55"/>
        <v>597.56</v>
      </c>
      <c r="F244" s="27">
        <f t="shared" si="73"/>
        <v>-273.33</v>
      </c>
      <c r="G244" s="25">
        <f t="shared" si="74"/>
        <v>6.75</v>
      </c>
      <c r="H244" s="25"/>
      <c r="I244" s="27">
        <f t="shared" si="75"/>
        <v>-49189.82000000001</v>
      </c>
      <c r="K244">
        <f t="shared" si="76"/>
        <v>28</v>
      </c>
      <c r="L244">
        <f t="shared" si="77"/>
        <v>5</v>
      </c>
      <c r="M244">
        <f t="shared" si="78"/>
        <v>2023</v>
      </c>
    </row>
    <row r="245" spans="2:13" ht="12.75">
      <c r="B245" s="25">
        <f t="shared" si="71"/>
        <v>207</v>
      </c>
      <c r="C245" s="26">
        <f t="shared" si="72"/>
        <v>45105</v>
      </c>
      <c r="D245" s="43">
        <f t="shared" si="70"/>
        <v>324.23</v>
      </c>
      <c r="E245" s="27">
        <f t="shared" si="55"/>
        <v>600.9200000000001</v>
      </c>
      <c r="F245" s="27">
        <f t="shared" si="73"/>
        <v>-276.69</v>
      </c>
      <c r="G245" s="25">
        <f t="shared" si="74"/>
        <v>6.75</v>
      </c>
      <c r="H245" s="25"/>
      <c r="I245" s="27">
        <f t="shared" si="75"/>
        <v>-49790.740000000005</v>
      </c>
      <c r="K245">
        <f t="shared" si="76"/>
        <v>28</v>
      </c>
      <c r="L245">
        <f t="shared" si="77"/>
        <v>6</v>
      </c>
      <c r="M245">
        <f t="shared" si="78"/>
        <v>2023</v>
      </c>
    </row>
    <row r="246" spans="2:13" ht="12.75">
      <c r="B246" s="25">
        <f t="shared" si="71"/>
        <v>208</v>
      </c>
      <c r="C246" s="26">
        <f t="shared" si="72"/>
        <v>45135</v>
      </c>
      <c r="D246" s="43">
        <f t="shared" si="70"/>
        <v>324.23</v>
      </c>
      <c r="E246" s="27">
        <f t="shared" si="55"/>
        <v>604.3</v>
      </c>
      <c r="F246" s="27">
        <f t="shared" si="73"/>
        <v>-280.07</v>
      </c>
      <c r="G246" s="25">
        <f t="shared" si="74"/>
        <v>6.75</v>
      </c>
      <c r="H246" s="25"/>
      <c r="I246" s="27">
        <f t="shared" si="75"/>
        <v>-50395.04000000001</v>
      </c>
      <c r="K246">
        <f t="shared" si="76"/>
        <v>28</v>
      </c>
      <c r="L246">
        <f t="shared" si="77"/>
        <v>7</v>
      </c>
      <c r="M246">
        <f t="shared" si="78"/>
        <v>2023</v>
      </c>
    </row>
    <row r="247" spans="2:13" ht="12.75">
      <c r="B247" s="25">
        <f t="shared" si="71"/>
        <v>209</v>
      </c>
      <c r="C247" s="26">
        <f t="shared" si="72"/>
        <v>45166</v>
      </c>
      <c r="D247" s="43">
        <f t="shared" si="70"/>
        <v>324.23</v>
      </c>
      <c r="E247" s="27">
        <f t="shared" si="55"/>
        <v>607.7</v>
      </c>
      <c r="F247" s="27">
        <f t="shared" si="73"/>
        <v>-283.47</v>
      </c>
      <c r="G247" s="25">
        <f t="shared" si="74"/>
        <v>6.75</v>
      </c>
      <c r="H247" s="25"/>
      <c r="I247" s="27">
        <f t="shared" si="75"/>
        <v>-51002.740000000005</v>
      </c>
      <c r="K247">
        <f t="shared" si="76"/>
        <v>28</v>
      </c>
      <c r="L247">
        <f t="shared" si="77"/>
        <v>8</v>
      </c>
      <c r="M247">
        <f t="shared" si="78"/>
        <v>2023</v>
      </c>
    </row>
    <row r="248" spans="2:13" ht="12.75">
      <c r="B248" s="25">
        <f t="shared" si="71"/>
        <v>210</v>
      </c>
      <c r="C248" s="26">
        <f t="shared" si="72"/>
        <v>45197</v>
      </c>
      <c r="D248" s="43">
        <f t="shared" si="70"/>
        <v>324.23</v>
      </c>
      <c r="E248" s="27">
        <f t="shared" si="55"/>
        <v>611.12</v>
      </c>
      <c r="F248" s="27">
        <f t="shared" si="73"/>
        <v>-286.89</v>
      </c>
      <c r="G248" s="25">
        <f t="shared" si="74"/>
        <v>6.75</v>
      </c>
      <c r="H248" s="25"/>
      <c r="I248" s="27">
        <f t="shared" si="75"/>
        <v>-51613.86000000001</v>
      </c>
      <c r="K248">
        <f t="shared" si="76"/>
        <v>28</v>
      </c>
      <c r="L248">
        <f t="shared" si="77"/>
        <v>9</v>
      </c>
      <c r="M248">
        <f t="shared" si="78"/>
        <v>2023</v>
      </c>
    </row>
    <row r="249" spans="2:13" ht="12.75">
      <c r="B249" s="25">
        <f t="shared" si="71"/>
        <v>211</v>
      </c>
      <c r="C249" s="26">
        <f t="shared" si="72"/>
        <v>45227</v>
      </c>
      <c r="D249" s="43">
        <f t="shared" si="70"/>
        <v>324.23</v>
      </c>
      <c r="E249" s="27">
        <f t="shared" si="55"/>
        <v>614.56</v>
      </c>
      <c r="F249" s="27">
        <f t="shared" si="73"/>
        <v>-290.33</v>
      </c>
      <c r="G249" s="25">
        <f t="shared" si="74"/>
        <v>6.75</v>
      </c>
      <c r="H249" s="25"/>
      <c r="I249" s="27">
        <f t="shared" si="75"/>
        <v>-52228.420000000006</v>
      </c>
      <c r="K249">
        <f t="shared" si="76"/>
        <v>28</v>
      </c>
      <c r="L249">
        <f t="shared" si="77"/>
        <v>10</v>
      </c>
      <c r="M249">
        <f t="shared" si="78"/>
        <v>2023</v>
      </c>
    </row>
    <row r="250" spans="2:13" ht="12.75">
      <c r="B250" s="25">
        <f t="shared" si="71"/>
        <v>212</v>
      </c>
      <c r="C250" s="26">
        <f t="shared" si="72"/>
        <v>45258</v>
      </c>
      <c r="D250" s="43">
        <f t="shared" si="70"/>
        <v>324.23</v>
      </c>
      <c r="E250" s="27">
        <f t="shared" si="55"/>
        <v>618.01</v>
      </c>
      <c r="F250" s="27">
        <f t="shared" si="73"/>
        <v>-293.78</v>
      </c>
      <c r="G250" s="25">
        <f t="shared" si="74"/>
        <v>6.75</v>
      </c>
      <c r="H250" s="25"/>
      <c r="I250" s="27">
        <f t="shared" si="75"/>
        <v>-52846.43000000001</v>
      </c>
      <c r="K250">
        <f t="shared" si="76"/>
        <v>28</v>
      </c>
      <c r="L250">
        <f t="shared" si="77"/>
        <v>11</v>
      </c>
      <c r="M250">
        <f t="shared" si="78"/>
        <v>2023</v>
      </c>
    </row>
    <row r="251" spans="2:13" ht="12.75">
      <c r="B251" s="25">
        <f t="shared" si="71"/>
        <v>213</v>
      </c>
      <c r="C251" s="26">
        <f t="shared" si="72"/>
        <v>45288</v>
      </c>
      <c r="D251" s="43">
        <f t="shared" si="70"/>
        <v>324.23</v>
      </c>
      <c r="E251" s="27">
        <f t="shared" si="55"/>
        <v>621.49</v>
      </c>
      <c r="F251" s="27">
        <f t="shared" si="73"/>
        <v>-297.26</v>
      </c>
      <c r="G251" s="25">
        <f t="shared" si="74"/>
        <v>6.75</v>
      </c>
      <c r="H251" s="25"/>
      <c r="I251" s="27">
        <f t="shared" si="75"/>
        <v>-53467.920000000006</v>
      </c>
      <c r="K251">
        <f t="shared" si="76"/>
        <v>28</v>
      </c>
      <c r="L251">
        <f t="shared" si="77"/>
        <v>12</v>
      </c>
      <c r="M251">
        <f t="shared" si="78"/>
        <v>2023</v>
      </c>
    </row>
    <row r="252" spans="2:13" ht="12.75">
      <c r="B252" s="25">
        <f t="shared" si="71"/>
        <v>214</v>
      </c>
      <c r="C252" s="26">
        <f t="shared" si="72"/>
        <v>45319</v>
      </c>
      <c r="D252" s="43">
        <f t="shared" si="70"/>
        <v>324.23</v>
      </c>
      <c r="E252" s="27">
        <f t="shared" si="55"/>
        <v>624.99</v>
      </c>
      <c r="F252" s="27">
        <f t="shared" si="73"/>
        <v>-300.76</v>
      </c>
      <c r="G252" s="25">
        <f t="shared" si="74"/>
        <v>6.75</v>
      </c>
      <c r="H252" s="25"/>
      <c r="I252" s="27">
        <f t="shared" si="75"/>
        <v>-54092.91</v>
      </c>
      <c r="K252">
        <f t="shared" si="76"/>
        <v>28</v>
      </c>
      <c r="L252">
        <f t="shared" si="77"/>
        <v>1</v>
      </c>
      <c r="M252">
        <f t="shared" si="78"/>
        <v>2024</v>
      </c>
    </row>
    <row r="253" spans="2:13" ht="12.75">
      <c r="B253" s="25">
        <f t="shared" si="71"/>
        <v>215</v>
      </c>
      <c r="C253" s="26">
        <f t="shared" si="72"/>
        <v>45350</v>
      </c>
      <c r="D253" s="43">
        <f t="shared" si="70"/>
        <v>324.23</v>
      </c>
      <c r="E253" s="27">
        <f t="shared" si="55"/>
        <v>628.5</v>
      </c>
      <c r="F253" s="27">
        <f t="shared" si="73"/>
        <v>-304.27</v>
      </c>
      <c r="G253" s="25">
        <f t="shared" si="74"/>
        <v>6.75</v>
      </c>
      <c r="H253" s="25"/>
      <c r="I253" s="27">
        <f t="shared" si="75"/>
        <v>-54721.41</v>
      </c>
      <c r="K253">
        <f t="shared" si="76"/>
        <v>28</v>
      </c>
      <c r="L253">
        <f t="shared" si="77"/>
        <v>2</v>
      </c>
      <c r="M253">
        <f t="shared" si="78"/>
        <v>2024</v>
      </c>
    </row>
    <row r="254" spans="2:13" ht="12.75">
      <c r="B254" s="25">
        <f t="shared" si="71"/>
        <v>216</v>
      </c>
      <c r="C254" s="26">
        <f t="shared" si="72"/>
        <v>45379</v>
      </c>
      <c r="D254" s="43">
        <f t="shared" si="70"/>
        <v>324.23</v>
      </c>
      <c r="E254" s="27">
        <f t="shared" si="55"/>
        <v>632.04</v>
      </c>
      <c r="F254" s="27">
        <f t="shared" si="73"/>
        <v>-307.81</v>
      </c>
      <c r="G254" s="25">
        <f t="shared" si="74"/>
        <v>6.75</v>
      </c>
      <c r="H254" s="25"/>
      <c r="I254" s="27">
        <f t="shared" si="75"/>
        <v>-55353.450000000004</v>
      </c>
      <c r="K254">
        <f t="shared" si="76"/>
        <v>28</v>
      </c>
      <c r="L254">
        <f t="shared" si="77"/>
        <v>3</v>
      </c>
      <c r="M254">
        <f t="shared" si="78"/>
        <v>2024</v>
      </c>
    </row>
    <row r="255" spans="2:13" ht="12.75">
      <c r="B255" s="25">
        <f t="shared" si="71"/>
        <v>217</v>
      </c>
      <c r="C255" s="26">
        <f t="shared" si="72"/>
        <v>45410</v>
      </c>
      <c r="D255" s="43">
        <f t="shared" si="70"/>
        <v>324.23</v>
      </c>
      <c r="E255" s="27">
        <f t="shared" si="55"/>
        <v>635.59</v>
      </c>
      <c r="F255" s="27">
        <f t="shared" si="73"/>
        <v>-311.36</v>
      </c>
      <c r="G255" s="25">
        <f t="shared" si="74"/>
        <v>6.75</v>
      </c>
      <c r="H255" s="25"/>
      <c r="I255" s="27">
        <f t="shared" si="75"/>
        <v>-55989.04</v>
      </c>
      <c r="K255">
        <f t="shared" si="76"/>
        <v>28</v>
      </c>
      <c r="L255">
        <f t="shared" si="77"/>
        <v>4</v>
      </c>
      <c r="M255">
        <f t="shared" si="78"/>
        <v>2024</v>
      </c>
    </row>
    <row r="256" spans="2:13" ht="12.75">
      <c r="B256" s="25">
        <f t="shared" si="71"/>
        <v>218</v>
      </c>
      <c r="C256" s="26">
        <f t="shared" si="72"/>
        <v>45440</v>
      </c>
      <c r="D256" s="43">
        <f t="shared" si="70"/>
        <v>324.23</v>
      </c>
      <c r="E256" s="27">
        <f t="shared" si="55"/>
        <v>639.1700000000001</v>
      </c>
      <c r="F256" s="27">
        <f t="shared" si="73"/>
        <v>-314.94</v>
      </c>
      <c r="G256" s="25">
        <f t="shared" si="74"/>
        <v>6.75</v>
      </c>
      <c r="H256" s="25"/>
      <c r="I256" s="27">
        <f t="shared" si="75"/>
        <v>-56628.21</v>
      </c>
      <c r="K256">
        <f t="shared" si="76"/>
        <v>28</v>
      </c>
      <c r="L256">
        <f t="shared" si="77"/>
        <v>5</v>
      </c>
      <c r="M256">
        <f t="shared" si="78"/>
        <v>2024</v>
      </c>
    </row>
    <row r="257" spans="2:13" ht="12.75">
      <c r="B257" s="25">
        <f t="shared" si="71"/>
        <v>219</v>
      </c>
      <c r="C257" s="26">
        <f t="shared" si="72"/>
        <v>45471</v>
      </c>
      <c r="D257" s="43">
        <f t="shared" si="70"/>
        <v>324.23</v>
      </c>
      <c r="E257" s="27">
        <f t="shared" si="55"/>
        <v>642.76</v>
      </c>
      <c r="F257" s="27">
        <f t="shared" si="73"/>
        <v>-318.53</v>
      </c>
      <c r="G257" s="25">
        <f t="shared" si="74"/>
        <v>6.75</v>
      </c>
      <c r="H257" s="25"/>
      <c r="I257" s="27">
        <f t="shared" si="75"/>
        <v>-57270.97</v>
      </c>
      <c r="K257">
        <f t="shared" si="76"/>
        <v>28</v>
      </c>
      <c r="L257">
        <f t="shared" si="77"/>
        <v>6</v>
      </c>
      <c r="M257">
        <f t="shared" si="78"/>
        <v>2024</v>
      </c>
    </row>
    <row r="258" spans="2:13" ht="12.75">
      <c r="B258" s="25">
        <f t="shared" si="71"/>
        <v>220</v>
      </c>
      <c r="C258" s="26">
        <f t="shared" si="72"/>
        <v>45501</v>
      </c>
      <c r="D258" s="43">
        <f t="shared" si="70"/>
        <v>324.23</v>
      </c>
      <c r="E258" s="27">
        <f t="shared" si="55"/>
        <v>646.38</v>
      </c>
      <c r="F258" s="27">
        <f t="shared" si="73"/>
        <v>-322.15</v>
      </c>
      <c r="G258" s="25">
        <f t="shared" si="74"/>
        <v>6.75</v>
      </c>
      <c r="H258" s="25"/>
      <c r="I258" s="27">
        <f t="shared" si="75"/>
        <v>-57917.35</v>
      </c>
      <c r="K258">
        <f t="shared" si="76"/>
        <v>28</v>
      </c>
      <c r="L258">
        <f t="shared" si="77"/>
        <v>7</v>
      </c>
      <c r="M258">
        <f t="shared" si="78"/>
        <v>2024</v>
      </c>
    </row>
    <row r="259" spans="2:13" ht="12.75">
      <c r="B259" s="25">
        <f aca="true" t="shared" si="79" ref="B259:B286">B258+1</f>
        <v>221</v>
      </c>
      <c r="C259" s="26">
        <f aca="true" t="shared" si="80" ref="C259:C286">DATE(M259,L259,K259)</f>
        <v>45532</v>
      </c>
      <c r="D259" s="43">
        <f t="shared" si="70"/>
        <v>324.23</v>
      </c>
      <c r="E259" s="27">
        <f t="shared" si="55"/>
        <v>650.02</v>
      </c>
      <c r="F259" s="27">
        <f aca="true" t="shared" si="81" ref="F259:F286">ROUND(((I258*G259)/1200),2)</f>
        <v>-325.79</v>
      </c>
      <c r="G259" s="25">
        <f aca="true" t="shared" si="82" ref="G259:G286">G258</f>
        <v>6.75</v>
      </c>
      <c r="H259" s="25"/>
      <c r="I259" s="27">
        <f aca="true" t="shared" si="83" ref="I259:I286">I258-E259-H259</f>
        <v>-58567.369999999995</v>
      </c>
      <c r="K259">
        <f aca="true" t="shared" si="84" ref="K259:K286">IF(H$25&gt;28,IF(L259=2,28,IF(L259=11,30,IF(L259=9,30,IF(L259=6,30,IF(L259=4,30,H$25))))),H$25)</f>
        <v>28</v>
      </c>
      <c r="L259">
        <f aca="true" t="shared" si="85" ref="L259:L286">IF(L258&lt;&gt;12,L258+1,1)</f>
        <v>8</v>
      </c>
      <c r="M259">
        <f aca="true" t="shared" si="86" ref="M259:M286">IF(L259=1,M258+1,M258)</f>
        <v>2024</v>
      </c>
    </row>
    <row r="260" spans="2:13" ht="12.75">
      <c r="B260" s="25">
        <f t="shared" si="79"/>
        <v>222</v>
      </c>
      <c r="C260" s="26">
        <f t="shared" si="80"/>
        <v>45563</v>
      </c>
      <c r="D260" s="43">
        <f t="shared" si="70"/>
        <v>324.23</v>
      </c>
      <c r="E260" s="27">
        <f t="shared" si="55"/>
        <v>653.6700000000001</v>
      </c>
      <c r="F260" s="27">
        <f t="shared" si="81"/>
        <v>-329.44</v>
      </c>
      <c r="G260" s="25">
        <f t="shared" si="82"/>
        <v>6.75</v>
      </c>
      <c r="H260" s="25"/>
      <c r="I260" s="27">
        <f t="shared" si="83"/>
        <v>-59221.03999999999</v>
      </c>
      <c r="K260">
        <f t="shared" si="84"/>
        <v>28</v>
      </c>
      <c r="L260">
        <f t="shared" si="85"/>
        <v>9</v>
      </c>
      <c r="M260">
        <f t="shared" si="86"/>
        <v>2024</v>
      </c>
    </row>
    <row r="261" spans="2:13" ht="12.75">
      <c r="B261" s="25">
        <f t="shared" si="79"/>
        <v>223</v>
      </c>
      <c r="C261" s="26">
        <f t="shared" si="80"/>
        <v>45593</v>
      </c>
      <c r="D261" s="43">
        <f t="shared" si="70"/>
        <v>324.23</v>
      </c>
      <c r="E261" s="27">
        <f t="shared" si="55"/>
        <v>657.35</v>
      </c>
      <c r="F261" s="27">
        <f t="shared" si="81"/>
        <v>-333.12</v>
      </c>
      <c r="G261" s="25">
        <f t="shared" si="82"/>
        <v>6.75</v>
      </c>
      <c r="H261" s="25"/>
      <c r="I261" s="27">
        <f t="shared" si="83"/>
        <v>-59878.38999999999</v>
      </c>
      <c r="K261">
        <f t="shared" si="84"/>
        <v>28</v>
      </c>
      <c r="L261">
        <f t="shared" si="85"/>
        <v>10</v>
      </c>
      <c r="M261">
        <f t="shared" si="86"/>
        <v>2024</v>
      </c>
    </row>
    <row r="262" spans="2:13" ht="12.75">
      <c r="B262" s="25">
        <f t="shared" si="79"/>
        <v>224</v>
      </c>
      <c r="C262" s="26">
        <f t="shared" si="80"/>
        <v>45624</v>
      </c>
      <c r="D262" s="43">
        <f t="shared" si="70"/>
        <v>324.23</v>
      </c>
      <c r="E262" s="27">
        <f t="shared" si="55"/>
        <v>661.05</v>
      </c>
      <c r="F262" s="27">
        <f t="shared" si="81"/>
        <v>-336.82</v>
      </c>
      <c r="G262" s="25">
        <f t="shared" si="82"/>
        <v>6.75</v>
      </c>
      <c r="H262" s="25"/>
      <c r="I262" s="27">
        <f t="shared" si="83"/>
        <v>-60539.439999999995</v>
      </c>
      <c r="K262">
        <f t="shared" si="84"/>
        <v>28</v>
      </c>
      <c r="L262">
        <f t="shared" si="85"/>
        <v>11</v>
      </c>
      <c r="M262">
        <f t="shared" si="86"/>
        <v>2024</v>
      </c>
    </row>
    <row r="263" spans="2:13" ht="12.75">
      <c r="B263" s="25">
        <f t="shared" si="79"/>
        <v>225</v>
      </c>
      <c r="C263" s="26">
        <f t="shared" si="80"/>
        <v>45654</v>
      </c>
      <c r="D263" s="43">
        <f t="shared" si="70"/>
        <v>324.23</v>
      </c>
      <c r="E263" s="27">
        <f t="shared" si="55"/>
        <v>664.76</v>
      </c>
      <c r="F263" s="27">
        <f t="shared" si="81"/>
        <v>-340.53</v>
      </c>
      <c r="G263" s="25">
        <f t="shared" si="82"/>
        <v>6.75</v>
      </c>
      <c r="H263" s="25"/>
      <c r="I263" s="27">
        <f t="shared" si="83"/>
        <v>-61204.2</v>
      </c>
      <c r="K263">
        <f t="shared" si="84"/>
        <v>28</v>
      </c>
      <c r="L263">
        <f t="shared" si="85"/>
        <v>12</v>
      </c>
      <c r="M263">
        <f t="shared" si="86"/>
        <v>2024</v>
      </c>
    </row>
    <row r="264" spans="2:13" ht="12.75">
      <c r="B264" s="25">
        <f t="shared" si="79"/>
        <v>226</v>
      </c>
      <c r="C264" s="26">
        <f t="shared" si="80"/>
        <v>45685</v>
      </c>
      <c r="D264" s="43">
        <f t="shared" si="70"/>
        <v>324.23</v>
      </c>
      <c r="E264" s="27">
        <f t="shared" si="55"/>
        <v>668.5</v>
      </c>
      <c r="F264" s="27">
        <f t="shared" si="81"/>
        <v>-344.27</v>
      </c>
      <c r="G264" s="25">
        <f t="shared" si="82"/>
        <v>6.75</v>
      </c>
      <c r="H264" s="25"/>
      <c r="I264" s="27">
        <f t="shared" si="83"/>
        <v>-61872.7</v>
      </c>
      <c r="K264">
        <f t="shared" si="84"/>
        <v>28</v>
      </c>
      <c r="L264">
        <f t="shared" si="85"/>
        <v>1</v>
      </c>
      <c r="M264">
        <f t="shared" si="86"/>
        <v>2025</v>
      </c>
    </row>
    <row r="265" spans="2:13" ht="12.75">
      <c r="B265" s="25">
        <f t="shared" si="79"/>
        <v>227</v>
      </c>
      <c r="C265" s="26">
        <f t="shared" si="80"/>
        <v>45716</v>
      </c>
      <c r="D265" s="43">
        <f t="shared" si="70"/>
        <v>324.23</v>
      </c>
      <c r="E265" s="27">
        <f t="shared" si="55"/>
        <v>672.26</v>
      </c>
      <c r="F265" s="27">
        <f t="shared" si="81"/>
        <v>-348.03</v>
      </c>
      <c r="G265" s="25">
        <f t="shared" si="82"/>
        <v>6.75</v>
      </c>
      <c r="H265" s="25"/>
      <c r="I265" s="27">
        <f t="shared" si="83"/>
        <v>-62544.96</v>
      </c>
      <c r="K265">
        <f t="shared" si="84"/>
        <v>28</v>
      </c>
      <c r="L265">
        <f t="shared" si="85"/>
        <v>2</v>
      </c>
      <c r="M265">
        <f t="shared" si="86"/>
        <v>2025</v>
      </c>
    </row>
    <row r="266" spans="2:13" ht="12.75">
      <c r="B266" s="25">
        <f t="shared" si="79"/>
        <v>228</v>
      </c>
      <c r="C266" s="26">
        <f t="shared" si="80"/>
        <v>45744</v>
      </c>
      <c r="D266" s="43">
        <f t="shared" si="70"/>
        <v>324.23</v>
      </c>
      <c r="E266" s="27">
        <f t="shared" si="55"/>
        <v>676.05</v>
      </c>
      <c r="F266" s="27">
        <f t="shared" si="81"/>
        <v>-351.82</v>
      </c>
      <c r="G266" s="25">
        <f t="shared" si="82"/>
        <v>6.75</v>
      </c>
      <c r="H266" s="25"/>
      <c r="I266" s="27">
        <f t="shared" si="83"/>
        <v>-63221.01</v>
      </c>
      <c r="K266">
        <f t="shared" si="84"/>
        <v>28</v>
      </c>
      <c r="L266">
        <f t="shared" si="85"/>
        <v>3</v>
      </c>
      <c r="M266">
        <f t="shared" si="86"/>
        <v>2025</v>
      </c>
    </row>
    <row r="267" spans="2:13" ht="12.75">
      <c r="B267" s="25">
        <f t="shared" si="79"/>
        <v>229</v>
      </c>
      <c r="C267" s="26">
        <f t="shared" si="80"/>
        <v>45775</v>
      </c>
      <c r="D267" s="43">
        <f t="shared" si="70"/>
        <v>324.23</v>
      </c>
      <c r="E267" s="27">
        <f t="shared" si="55"/>
        <v>679.85</v>
      </c>
      <c r="F267" s="27">
        <f t="shared" si="81"/>
        <v>-355.62</v>
      </c>
      <c r="G267" s="25">
        <f t="shared" si="82"/>
        <v>6.75</v>
      </c>
      <c r="H267" s="25"/>
      <c r="I267" s="27">
        <f t="shared" si="83"/>
        <v>-63900.86</v>
      </c>
      <c r="K267">
        <f t="shared" si="84"/>
        <v>28</v>
      </c>
      <c r="L267">
        <f t="shared" si="85"/>
        <v>4</v>
      </c>
      <c r="M267">
        <f t="shared" si="86"/>
        <v>2025</v>
      </c>
    </row>
    <row r="268" spans="2:13" ht="12.75">
      <c r="B268" s="25">
        <f t="shared" si="79"/>
        <v>230</v>
      </c>
      <c r="C268" s="26">
        <f t="shared" si="80"/>
        <v>45805</v>
      </c>
      <c r="D268" s="43">
        <f t="shared" si="70"/>
        <v>324.23</v>
      </c>
      <c r="E268" s="27">
        <f t="shared" si="55"/>
        <v>683.6700000000001</v>
      </c>
      <c r="F268" s="27">
        <f t="shared" si="81"/>
        <v>-359.44</v>
      </c>
      <c r="G268" s="25">
        <f t="shared" si="82"/>
        <v>6.75</v>
      </c>
      <c r="H268" s="25"/>
      <c r="I268" s="27">
        <f t="shared" si="83"/>
        <v>-64584.53</v>
      </c>
      <c r="K268">
        <f t="shared" si="84"/>
        <v>28</v>
      </c>
      <c r="L268">
        <f t="shared" si="85"/>
        <v>5</v>
      </c>
      <c r="M268">
        <f t="shared" si="86"/>
        <v>2025</v>
      </c>
    </row>
    <row r="269" spans="2:13" ht="12.75">
      <c r="B269" s="25">
        <f t="shared" si="79"/>
        <v>231</v>
      </c>
      <c r="C269" s="26">
        <f t="shared" si="80"/>
        <v>45836</v>
      </c>
      <c r="D269" s="43">
        <f t="shared" si="70"/>
        <v>324.23</v>
      </c>
      <c r="E269" s="27">
        <f t="shared" si="55"/>
        <v>687.52</v>
      </c>
      <c r="F269" s="27">
        <f t="shared" si="81"/>
        <v>-363.29</v>
      </c>
      <c r="G269" s="25">
        <f t="shared" si="82"/>
        <v>6.75</v>
      </c>
      <c r="H269" s="25"/>
      <c r="I269" s="27">
        <f t="shared" si="83"/>
        <v>-65272.049999999996</v>
      </c>
      <c r="K269">
        <f t="shared" si="84"/>
        <v>28</v>
      </c>
      <c r="L269">
        <f t="shared" si="85"/>
        <v>6</v>
      </c>
      <c r="M269">
        <f t="shared" si="86"/>
        <v>2025</v>
      </c>
    </row>
    <row r="270" spans="2:13" ht="12.75">
      <c r="B270" s="25">
        <f t="shared" si="79"/>
        <v>232</v>
      </c>
      <c r="C270" s="26">
        <f t="shared" si="80"/>
        <v>45866</v>
      </c>
      <c r="D270" s="43">
        <f t="shared" si="70"/>
        <v>324.23</v>
      </c>
      <c r="E270" s="27">
        <f t="shared" si="55"/>
        <v>691.3900000000001</v>
      </c>
      <c r="F270" s="27">
        <f t="shared" si="81"/>
        <v>-367.16</v>
      </c>
      <c r="G270" s="25">
        <f t="shared" si="82"/>
        <v>6.75</v>
      </c>
      <c r="H270" s="25"/>
      <c r="I270" s="27">
        <f t="shared" si="83"/>
        <v>-65963.44</v>
      </c>
      <c r="K270">
        <f t="shared" si="84"/>
        <v>28</v>
      </c>
      <c r="L270">
        <f t="shared" si="85"/>
        <v>7</v>
      </c>
      <c r="M270">
        <f t="shared" si="86"/>
        <v>2025</v>
      </c>
    </row>
    <row r="271" spans="2:13" ht="12.75">
      <c r="B271" s="25">
        <f t="shared" si="79"/>
        <v>233</v>
      </c>
      <c r="C271" s="26">
        <f t="shared" si="80"/>
        <v>45897</v>
      </c>
      <c r="D271" s="43">
        <f t="shared" si="70"/>
        <v>324.23</v>
      </c>
      <c r="E271" s="27">
        <f t="shared" si="55"/>
        <v>695.27</v>
      </c>
      <c r="F271" s="27">
        <f t="shared" si="81"/>
        <v>-371.04</v>
      </c>
      <c r="G271" s="25">
        <f t="shared" si="82"/>
        <v>6.75</v>
      </c>
      <c r="H271" s="25"/>
      <c r="I271" s="27">
        <f t="shared" si="83"/>
        <v>-66658.71</v>
      </c>
      <c r="K271">
        <f t="shared" si="84"/>
        <v>28</v>
      </c>
      <c r="L271">
        <f t="shared" si="85"/>
        <v>8</v>
      </c>
      <c r="M271">
        <f t="shared" si="86"/>
        <v>2025</v>
      </c>
    </row>
    <row r="272" spans="2:13" ht="12.75">
      <c r="B272" s="25">
        <f t="shared" si="79"/>
        <v>234</v>
      </c>
      <c r="C272" s="26">
        <f t="shared" si="80"/>
        <v>45928</v>
      </c>
      <c r="D272" s="43">
        <f t="shared" si="70"/>
        <v>324.23</v>
      </c>
      <c r="E272" s="27">
        <f t="shared" si="55"/>
        <v>699.19</v>
      </c>
      <c r="F272" s="27">
        <f t="shared" si="81"/>
        <v>-374.96</v>
      </c>
      <c r="G272" s="25">
        <f t="shared" si="82"/>
        <v>6.75</v>
      </c>
      <c r="H272" s="25"/>
      <c r="I272" s="27">
        <f t="shared" si="83"/>
        <v>-67357.90000000001</v>
      </c>
      <c r="K272">
        <f t="shared" si="84"/>
        <v>28</v>
      </c>
      <c r="L272">
        <f t="shared" si="85"/>
        <v>9</v>
      </c>
      <c r="M272">
        <f t="shared" si="86"/>
        <v>2025</v>
      </c>
    </row>
    <row r="273" spans="2:13" ht="12.75">
      <c r="B273" s="25">
        <f t="shared" si="79"/>
        <v>235</v>
      </c>
      <c r="C273" s="26">
        <f t="shared" si="80"/>
        <v>45958</v>
      </c>
      <c r="D273" s="43">
        <f t="shared" si="70"/>
        <v>324.23</v>
      </c>
      <c r="E273" s="27">
        <f t="shared" si="55"/>
        <v>703.12</v>
      </c>
      <c r="F273" s="27">
        <f t="shared" si="81"/>
        <v>-378.89</v>
      </c>
      <c r="G273" s="25">
        <f t="shared" si="82"/>
        <v>6.75</v>
      </c>
      <c r="H273" s="25"/>
      <c r="I273" s="27">
        <f t="shared" si="83"/>
        <v>-68061.02</v>
      </c>
      <c r="K273">
        <f t="shared" si="84"/>
        <v>28</v>
      </c>
      <c r="L273">
        <f t="shared" si="85"/>
        <v>10</v>
      </c>
      <c r="M273">
        <f t="shared" si="86"/>
        <v>2025</v>
      </c>
    </row>
    <row r="274" spans="2:13" ht="12.75">
      <c r="B274" s="25">
        <f t="shared" si="79"/>
        <v>236</v>
      </c>
      <c r="C274" s="26">
        <f t="shared" si="80"/>
        <v>45989</v>
      </c>
      <c r="D274" s="43">
        <f t="shared" si="70"/>
        <v>324.23</v>
      </c>
      <c r="E274" s="27">
        <f t="shared" si="55"/>
        <v>707.0699999999999</v>
      </c>
      <c r="F274" s="27">
        <f t="shared" si="81"/>
        <v>-382.84</v>
      </c>
      <c r="G274" s="25">
        <f t="shared" si="82"/>
        <v>6.75</v>
      </c>
      <c r="H274" s="25"/>
      <c r="I274" s="27">
        <f t="shared" si="83"/>
        <v>-68768.09000000001</v>
      </c>
      <c r="K274">
        <f t="shared" si="84"/>
        <v>28</v>
      </c>
      <c r="L274">
        <f t="shared" si="85"/>
        <v>11</v>
      </c>
      <c r="M274">
        <f t="shared" si="86"/>
        <v>2025</v>
      </c>
    </row>
    <row r="275" spans="2:13" ht="12.75">
      <c r="B275" s="25">
        <f t="shared" si="79"/>
        <v>237</v>
      </c>
      <c r="C275" s="26">
        <f t="shared" si="80"/>
        <v>46019</v>
      </c>
      <c r="D275" s="43">
        <f t="shared" si="70"/>
        <v>324.23</v>
      </c>
      <c r="E275" s="27">
        <f t="shared" si="55"/>
        <v>711.05</v>
      </c>
      <c r="F275" s="27">
        <f t="shared" si="81"/>
        <v>-386.82</v>
      </c>
      <c r="G275" s="25">
        <f t="shared" si="82"/>
        <v>6.75</v>
      </c>
      <c r="H275" s="25"/>
      <c r="I275" s="27">
        <f t="shared" si="83"/>
        <v>-69479.14000000001</v>
      </c>
      <c r="K275">
        <f t="shared" si="84"/>
        <v>28</v>
      </c>
      <c r="L275">
        <f t="shared" si="85"/>
        <v>12</v>
      </c>
      <c r="M275">
        <f t="shared" si="86"/>
        <v>2025</v>
      </c>
    </row>
    <row r="276" spans="2:13" ht="12.75">
      <c r="B276" s="25">
        <f t="shared" si="79"/>
        <v>238</v>
      </c>
      <c r="C276" s="26">
        <f t="shared" si="80"/>
        <v>46050</v>
      </c>
      <c r="D276" s="43">
        <f t="shared" si="70"/>
        <v>324.23</v>
      </c>
      <c r="E276" s="27">
        <f t="shared" si="55"/>
        <v>715.05</v>
      </c>
      <c r="F276" s="27">
        <f t="shared" si="81"/>
        <v>-390.82</v>
      </c>
      <c r="G276" s="25">
        <f t="shared" si="82"/>
        <v>6.75</v>
      </c>
      <c r="H276" s="25"/>
      <c r="I276" s="27">
        <f t="shared" si="83"/>
        <v>-70194.19000000002</v>
      </c>
      <c r="K276">
        <f t="shared" si="84"/>
        <v>28</v>
      </c>
      <c r="L276">
        <f t="shared" si="85"/>
        <v>1</v>
      </c>
      <c r="M276">
        <f t="shared" si="86"/>
        <v>2026</v>
      </c>
    </row>
    <row r="277" spans="2:13" ht="12.75">
      <c r="B277" s="25">
        <f t="shared" si="79"/>
        <v>239</v>
      </c>
      <c r="C277" s="26">
        <f t="shared" si="80"/>
        <v>46081</v>
      </c>
      <c r="D277" s="43">
        <f t="shared" si="70"/>
        <v>324.23</v>
      </c>
      <c r="E277" s="27">
        <f t="shared" si="55"/>
        <v>719.0699999999999</v>
      </c>
      <c r="F277" s="27">
        <f t="shared" si="81"/>
        <v>-394.84</v>
      </c>
      <c r="G277" s="25">
        <f t="shared" si="82"/>
        <v>6.75</v>
      </c>
      <c r="H277" s="25"/>
      <c r="I277" s="27">
        <f t="shared" si="83"/>
        <v>-70913.26000000002</v>
      </c>
      <c r="K277">
        <f t="shared" si="84"/>
        <v>28</v>
      </c>
      <c r="L277">
        <f t="shared" si="85"/>
        <v>2</v>
      </c>
      <c r="M277">
        <f t="shared" si="86"/>
        <v>2026</v>
      </c>
    </row>
    <row r="278" spans="2:13" ht="12.75">
      <c r="B278" s="25">
        <f t="shared" si="79"/>
        <v>240</v>
      </c>
      <c r="C278" s="26">
        <f t="shared" si="80"/>
        <v>46109</v>
      </c>
      <c r="D278" s="43">
        <f t="shared" si="70"/>
        <v>324.23</v>
      </c>
      <c r="E278" s="27">
        <f t="shared" si="55"/>
        <v>723.12</v>
      </c>
      <c r="F278" s="27">
        <f t="shared" si="81"/>
        <v>-398.89</v>
      </c>
      <c r="G278" s="25">
        <f t="shared" si="82"/>
        <v>6.75</v>
      </c>
      <c r="H278" s="25"/>
      <c r="I278" s="27">
        <f t="shared" si="83"/>
        <v>-71636.38000000002</v>
      </c>
      <c r="K278">
        <f t="shared" si="84"/>
        <v>28</v>
      </c>
      <c r="L278">
        <f t="shared" si="85"/>
        <v>3</v>
      </c>
      <c r="M278">
        <f t="shared" si="86"/>
        <v>2026</v>
      </c>
    </row>
    <row r="279" spans="2:13" ht="12.75">
      <c r="B279" s="25">
        <f t="shared" si="79"/>
        <v>241</v>
      </c>
      <c r="C279" s="26">
        <f t="shared" si="80"/>
        <v>46140</v>
      </c>
      <c r="D279" s="43">
        <f t="shared" si="70"/>
        <v>324.23</v>
      </c>
      <c r="E279" s="27">
        <f aca="true" t="shared" si="87" ref="E279:E338">D279-F279</f>
        <v>727.1800000000001</v>
      </c>
      <c r="F279" s="27">
        <f t="shared" si="81"/>
        <v>-402.95</v>
      </c>
      <c r="G279" s="25">
        <f t="shared" si="82"/>
        <v>6.75</v>
      </c>
      <c r="H279" s="25"/>
      <c r="I279" s="27">
        <f t="shared" si="83"/>
        <v>-72363.56000000001</v>
      </c>
      <c r="K279">
        <f t="shared" si="84"/>
        <v>28</v>
      </c>
      <c r="L279">
        <f t="shared" si="85"/>
        <v>4</v>
      </c>
      <c r="M279">
        <f t="shared" si="86"/>
        <v>2026</v>
      </c>
    </row>
    <row r="280" spans="2:13" ht="12.75">
      <c r="B280" s="25">
        <f t="shared" si="79"/>
        <v>242</v>
      </c>
      <c r="C280" s="26">
        <f t="shared" si="80"/>
        <v>46170</v>
      </c>
      <c r="D280" s="43">
        <f t="shared" si="70"/>
        <v>324.23</v>
      </c>
      <c r="E280" s="27">
        <f t="shared" si="87"/>
        <v>731.28</v>
      </c>
      <c r="F280" s="27">
        <f t="shared" si="81"/>
        <v>-407.05</v>
      </c>
      <c r="G280" s="25">
        <f t="shared" si="82"/>
        <v>6.75</v>
      </c>
      <c r="H280" s="25"/>
      <c r="I280" s="27">
        <f t="shared" si="83"/>
        <v>-73094.84000000001</v>
      </c>
      <c r="K280">
        <f t="shared" si="84"/>
        <v>28</v>
      </c>
      <c r="L280">
        <f t="shared" si="85"/>
        <v>5</v>
      </c>
      <c r="M280">
        <f t="shared" si="86"/>
        <v>2026</v>
      </c>
    </row>
    <row r="281" spans="2:13" ht="12.75">
      <c r="B281" s="25">
        <f t="shared" si="79"/>
        <v>243</v>
      </c>
      <c r="C281" s="26">
        <f t="shared" si="80"/>
        <v>46201</v>
      </c>
      <c r="D281" s="43">
        <f t="shared" si="70"/>
        <v>324.23</v>
      </c>
      <c r="E281" s="27">
        <f t="shared" si="87"/>
        <v>735.3900000000001</v>
      </c>
      <c r="F281" s="27">
        <f t="shared" si="81"/>
        <v>-411.16</v>
      </c>
      <c r="G281" s="25">
        <f t="shared" si="82"/>
        <v>6.75</v>
      </c>
      <c r="H281" s="25"/>
      <c r="I281" s="27">
        <f t="shared" si="83"/>
        <v>-73830.23000000001</v>
      </c>
      <c r="K281">
        <f t="shared" si="84"/>
        <v>28</v>
      </c>
      <c r="L281">
        <f t="shared" si="85"/>
        <v>6</v>
      </c>
      <c r="M281">
        <f t="shared" si="86"/>
        <v>2026</v>
      </c>
    </row>
    <row r="282" spans="2:13" ht="12.75">
      <c r="B282" s="25">
        <f t="shared" si="79"/>
        <v>244</v>
      </c>
      <c r="C282" s="26">
        <f t="shared" si="80"/>
        <v>46231</v>
      </c>
      <c r="D282" s="43">
        <f t="shared" si="70"/>
        <v>324.23</v>
      </c>
      <c r="E282" s="27">
        <f t="shared" si="87"/>
        <v>739.53</v>
      </c>
      <c r="F282" s="27">
        <f t="shared" si="81"/>
        <v>-415.3</v>
      </c>
      <c r="G282" s="25">
        <f t="shared" si="82"/>
        <v>6.75</v>
      </c>
      <c r="H282" s="25"/>
      <c r="I282" s="27">
        <f t="shared" si="83"/>
        <v>-74569.76000000001</v>
      </c>
      <c r="K282">
        <f t="shared" si="84"/>
        <v>28</v>
      </c>
      <c r="L282">
        <f t="shared" si="85"/>
        <v>7</v>
      </c>
      <c r="M282">
        <f t="shared" si="86"/>
        <v>2026</v>
      </c>
    </row>
    <row r="283" spans="2:13" ht="12.75">
      <c r="B283" s="25">
        <f t="shared" si="79"/>
        <v>245</v>
      </c>
      <c r="C283" s="26">
        <f t="shared" si="80"/>
        <v>46262</v>
      </c>
      <c r="D283" s="43">
        <f t="shared" si="70"/>
        <v>324.23</v>
      </c>
      <c r="E283" s="27">
        <f t="shared" si="87"/>
        <v>743.6800000000001</v>
      </c>
      <c r="F283" s="27">
        <f t="shared" si="81"/>
        <v>-419.45</v>
      </c>
      <c r="G283" s="25">
        <f t="shared" si="82"/>
        <v>6.75</v>
      </c>
      <c r="H283" s="25"/>
      <c r="I283" s="27">
        <f t="shared" si="83"/>
        <v>-75313.44</v>
      </c>
      <c r="K283">
        <f t="shared" si="84"/>
        <v>28</v>
      </c>
      <c r="L283">
        <f t="shared" si="85"/>
        <v>8</v>
      </c>
      <c r="M283">
        <f t="shared" si="86"/>
        <v>2026</v>
      </c>
    </row>
    <row r="284" spans="2:13" ht="12.75">
      <c r="B284" s="25">
        <f t="shared" si="79"/>
        <v>246</v>
      </c>
      <c r="C284" s="26">
        <f t="shared" si="80"/>
        <v>46293</v>
      </c>
      <c r="D284" s="43">
        <f t="shared" si="70"/>
        <v>324.23</v>
      </c>
      <c r="E284" s="27">
        <f t="shared" si="87"/>
        <v>747.87</v>
      </c>
      <c r="F284" s="27">
        <f t="shared" si="81"/>
        <v>-423.64</v>
      </c>
      <c r="G284" s="25">
        <f t="shared" si="82"/>
        <v>6.75</v>
      </c>
      <c r="H284" s="25"/>
      <c r="I284" s="27">
        <f t="shared" si="83"/>
        <v>-76061.31</v>
      </c>
      <c r="K284">
        <f t="shared" si="84"/>
        <v>28</v>
      </c>
      <c r="L284">
        <f t="shared" si="85"/>
        <v>9</v>
      </c>
      <c r="M284">
        <f t="shared" si="86"/>
        <v>2026</v>
      </c>
    </row>
    <row r="285" spans="2:13" ht="12.75">
      <c r="B285" s="25">
        <f t="shared" si="79"/>
        <v>247</v>
      </c>
      <c r="C285" s="26">
        <f t="shared" si="80"/>
        <v>46323</v>
      </c>
      <c r="D285" s="43">
        <f t="shared" si="70"/>
        <v>324.23</v>
      </c>
      <c r="E285" s="27">
        <f t="shared" si="87"/>
        <v>752.0699999999999</v>
      </c>
      <c r="F285" s="27">
        <f t="shared" si="81"/>
        <v>-427.84</v>
      </c>
      <c r="G285" s="25">
        <f t="shared" si="82"/>
        <v>6.75</v>
      </c>
      <c r="H285" s="25"/>
      <c r="I285" s="27">
        <f t="shared" si="83"/>
        <v>-76813.38</v>
      </c>
      <c r="K285">
        <f t="shared" si="84"/>
        <v>28</v>
      </c>
      <c r="L285">
        <f t="shared" si="85"/>
        <v>10</v>
      </c>
      <c r="M285">
        <f t="shared" si="86"/>
        <v>2026</v>
      </c>
    </row>
    <row r="286" spans="2:13" ht="12.75">
      <c r="B286" s="25">
        <f t="shared" si="79"/>
        <v>248</v>
      </c>
      <c r="C286" s="26">
        <f t="shared" si="80"/>
        <v>46354</v>
      </c>
      <c r="D286" s="43">
        <f t="shared" si="70"/>
        <v>324.23</v>
      </c>
      <c r="E286" s="27">
        <f t="shared" si="87"/>
        <v>756.31</v>
      </c>
      <c r="F286" s="27">
        <f t="shared" si="81"/>
        <v>-432.08</v>
      </c>
      <c r="G286" s="25">
        <f t="shared" si="82"/>
        <v>6.75</v>
      </c>
      <c r="H286" s="25"/>
      <c r="I286" s="27">
        <f t="shared" si="83"/>
        <v>-77569.69</v>
      </c>
      <c r="K286">
        <f t="shared" si="84"/>
        <v>28</v>
      </c>
      <c r="L286">
        <f t="shared" si="85"/>
        <v>11</v>
      </c>
      <c r="M286">
        <f t="shared" si="86"/>
        <v>2026</v>
      </c>
    </row>
    <row r="287" spans="2:13" ht="12.75">
      <c r="B287" s="25">
        <f aca="true" t="shared" si="88" ref="B287:B305">B286+1</f>
        <v>249</v>
      </c>
      <c r="C287" s="26">
        <f aca="true" t="shared" si="89" ref="C287:C305">DATE(M287,L287,K287)</f>
        <v>46384</v>
      </c>
      <c r="D287" s="43">
        <f t="shared" si="70"/>
        <v>324.23</v>
      </c>
      <c r="E287" s="27">
        <f t="shared" si="87"/>
        <v>760.56</v>
      </c>
      <c r="F287" s="27">
        <f aca="true" t="shared" si="90" ref="F287:F305">ROUND(((I286*G287)/1200),2)</f>
        <v>-436.33</v>
      </c>
      <c r="G287" s="25">
        <f aca="true" t="shared" si="91" ref="G287:G305">G286</f>
        <v>6.75</v>
      </c>
      <c r="H287" s="25"/>
      <c r="I287" s="27">
        <f aca="true" t="shared" si="92" ref="I287:I305">I286-E287-H287</f>
        <v>-78330.25</v>
      </c>
      <c r="K287">
        <f aca="true" t="shared" si="93" ref="K287:K305">IF(H$25&gt;28,IF(L287=2,28,IF(L287=11,30,IF(L287=9,30,IF(L287=6,30,IF(L287=4,30,H$25))))),H$25)</f>
        <v>28</v>
      </c>
      <c r="L287">
        <f aca="true" t="shared" si="94" ref="L287:L305">IF(L286&lt;&gt;12,L286+1,1)</f>
        <v>12</v>
      </c>
      <c r="M287">
        <f aca="true" t="shared" si="95" ref="M287:M305">IF(L287=1,M286+1,M286)</f>
        <v>2026</v>
      </c>
    </row>
    <row r="288" spans="2:13" ht="12.75">
      <c r="B288" s="25">
        <f t="shared" si="88"/>
        <v>250</v>
      </c>
      <c r="C288" s="26">
        <f t="shared" si="89"/>
        <v>46415</v>
      </c>
      <c r="D288" s="43">
        <f t="shared" si="70"/>
        <v>324.23</v>
      </c>
      <c r="E288" s="27">
        <f t="shared" si="87"/>
        <v>764.84</v>
      </c>
      <c r="F288" s="27">
        <f t="shared" si="90"/>
        <v>-440.61</v>
      </c>
      <c r="G288" s="25">
        <f t="shared" si="91"/>
        <v>6.75</v>
      </c>
      <c r="H288" s="25"/>
      <c r="I288" s="27">
        <f t="shared" si="92"/>
        <v>-79095.09</v>
      </c>
      <c r="K288">
        <f t="shared" si="93"/>
        <v>28</v>
      </c>
      <c r="L288">
        <f t="shared" si="94"/>
        <v>1</v>
      </c>
      <c r="M288">
        <f t="shared" si="95"/>
        <v>2027</v>
      </c>
    </row>
    <row r="289" spans="2:13" ht="12.75">
      <c r="B289" s="25">
        <f t="shared" si="88"/>
        <v>251</v>
      </c>
      <c r="C289" s="26">
        <f t="shared" si="89"/>
        <v>46446</v>
      </c>
      <c r="D289" s="43">
        <f t="shared" si="70"/>
        <v>324.23</v>
      </c>
      <c r="E289" s="27">
        <f t="shared" si="87"/>
        <v>769.1400000000001</v>
      </c>
      <c r="F289" s="27">
        <f t="shared" si="90"/>
        <v>-444.91</v>
      </c>
      <c r="G289" s="25">
        <f t="shared" si="91"/>
        <v>6.75</v>
      </c>
      <c r="H289" s="25"/>
      <c r="I289" s="27">
        <f t="shared" si="92"/>
        <v>-79864.23</v>
      </c>
      <c r="K289">
        <f t="shared" si="93"/>
        <v>28</v>
      </c>
      <c r="L289">
        <f t="shared" si="94"/>
        <v>2</v>
      </c>
      <c r="M289">
        <f t="shared" si="95"/>
        <v>2027</v>
      </c>
    </row>
    <row r="290" spans="2:13" ht="12.75">
      <c r="B290" s="25">
        <f t="shared" si="88"/>
        <v>252</v>
      </c>
      <c r="C290" s="26">
        <f t="shared" si="89"/>
        <v>46474</v>
      </c>
      <c r="D290" s="43">
        <f t="shared" si="70"/>
        <v>324.23</v>
      </c>
      <c r="E290" s="27">
        <f t="shared" si="87"/>
        <v>773.47</v>
      </c>
      <c r="F290" s="27">
        <f t="shared" si="90"/>
        <v>-449.24</v>
      </c>
      <c r="G290" s="25">
        <f t="shared" si="91"/>
        <v>6.75</v>
      </c>
      <c r="H290" s="25"/>
      <c r="I290" s="27">
        <f t="shared" si="92"/>
        <v>-80637.7</v>
      </c>
      <c r="K290">
        <f t="shared" si="93"/>
        <v>28</v>
      </c>
      <c r="L290">
        <f t="shared" si="94"/>
        <v>3</v>
      </c>
      <c r="M290">
        <f t="shared" si="95"/>
        <v>2027</v>
      </c>
    </row>
    <row r="291" spans="2:13" ht="12.75">
      <c r="B291" s="25">
        <f t="shared" si="88"/>
        <v>253</v>
      </c>
      <c r="C291" s="26">
        <f t="shared" si="89"/>
        <v>46505</v>
      </c>
      <c r="D291" s="43">
        <f t="shared" si="70"/>
        <v>324.23</v>
      </c>
      <c r="E291" s="27">
        <f t="shared" si="87"/>
        <v>777.8199999999999</v>
      </c>
      <c r="F291" s="27">
        <f t="shared" si="90"/>
        <v>-453.59</v>
      </c>
      <c r="G291" s="25">
        <f t="shared" si="91"/>
        <v>6.75</v>
      </c>
      <c r="H291" s="25"/>
      <c r="I291" s="27">
        <f t="shared" si="92"/>
        <v>-81415.52</v>
      </c>
      <c r="K291">
        <f t="shared" si="93"/>
        <v>28</v>
      </c>
      <c r="L291">
        <f t="shared" si="94"/>
        <v>4</v>
      </c>
      <c r="M291">
        <f t="shared" si="95"/>
        <v>2027</v>
      </c>
    </row>
    <row r="292" spans="2:13" ht="12.75">
      <c r="B292" s="25">
        <f t="shared" si="88"/>
        <v>254</v>
      </c>
      <c r="C292" s="26">
        <f t="shared" si="89"/>
        <v>46535</v>
      </c>
      <c r="D292" s="43">
        <f t="shared" si="70"/>
        <v>324.23</v>
      </c>
      <c r="E292" s="27">
        <f t="shared" si="87"/>
        <v>782.19</v>
      </c>
      <c r="F292" s="27">
        <f t="shared" si="90"/>
        <v>-457.96</v>
      </c>
      <c r="G292" s="25">
        <f t="shared" si="91"/>
        <v>6.75</v>
      </c>
      <c r="H292" s="25"/>
      <c r="I292" s="27">
        <f t="shared" si="92"/>
        <v>-82197.71</v>
      </c>
      <c r="K292">
        <f t="shared" si="93"/>
        <v>28</v>
      </c>
      <c r="L292">
        <f t="shared" si="94"/>
        <v>5</v>
      </c>
      <c r="M292">
        <f t="shared" si="95"/>
        <v>2027</v>
      </c>
    </row>
    <row r="293" spans="2:13" ht="12.75">
      <c r="B293" s="25">
        <f t="shared" si="88"/>
        <v>255</v>
      </c>
      <c r="C293" s="26">
        <f t="shared" si="89"/>
        <v>46566</v>
      </c>
      <c r="D293" s="43">
        <f t="shared" si="70"/>
        <v>324.23</v>
      </c>
      <c r="E293" s="27">
        <f t="shared" si="87"/>
        <v>786.59</v>
      </c>
      <c r="F293" s="27">
        <f t="shared" si="90"/>
        <v>-462.36</v>
      </c>
      <c r="G293" s="25">
        <f t="shared" si="91"/>
        <v>6.75</v>
      </c>
      <c r="H293" s="25"/>
      <c r="I293" s="27">
        <f t="shared" si="92"/>
        <v>-82984.3</v>
      </c>
      <c r="K293">
        <f t="shared" si="93"/>
        <v>28</v>
      </c>
      <c r="L293">
        <f t="shared" si="94"/>
        <v>6</v>
      </c>
      <c r="M293">
        <f t="shared" si="95"/>
        <v>2027</v>
      </c>
    </row>
    <row r="294" spans="2:13" ht="12.75">
      <c r="B294" s="25">
        <f t="shared" si="88"/>
        <v>256</v>
      </c>
      <c r="C294" s="26">
        <f t="shared" si="89"/>
        <v>46596</v>
      </c>
      <c r="D294" s="43">
        <f t="shared" si="70"/>
        <v>324.23</v>
      </c>
      <c r="E294" s="27">
        <f t="shared" si="87"/>
        <v>791.02</v>
      </c>
      <c r="F294" s="27">
        <f t="shared" si="90"/>
        <v>-466.79</v>
      </c>
      <c r="G294" s="25">
        <f t="shared" si="91"/>
        <v>6.75</v>
      </c>
      <c r="H294" s="25"/>
      <c r="I294" s="27">
        <f t="shared" si="92"/>
        <v>-83775.32</v>
      </c>
      <c r="K294">
        <f t="shared" si="93"/>
        <v>28</v>
      </c>
      <c r="L294">
        <f t="shared" si="94"/>
        <v>7</v>
      </c>
      <c r="M294">
        <f t="shared" si="95"/>
        <v>2027</v>
      </c>
    </row>
    <row r="295" spans="2:13" ht="12.75">
      <c r="B295" s="25">
        <f t="shared" si="88"/>
        <v>257</v>
      </c>
      <c r="C295" s="26">
        <f t="shared" si="89"/>
        <v>46627</v>
      </c>
      <c r="D295" s="43">
        <f t="shared" si="70"/>
        <v>324.23</v>
      </c>
      <c r="E295" s="27">
        <f t="shared" si="87"/>
        <v>795.47</v>
      </c>
      <c r="F295" s="27">
        <f t="shared" si="90"/>
        <v>-471.24</v>
      </c>
      <c r="G295" s="25">
        <f t="shared" si="91"/>
        <v>6.75</v>
      </c>
      <c r="H295" s="25"/>
      <c r="I295" s="27">
        <f t="shared" si="92"/>
        <v>-84570.79000000001</v>
      </c>
      <c r="K295">
        <f t="shared" si="93"/>
        <v>28</v>
      </c>
      <c r="L295">
        <f t="shared" si="94"/>
        <v>8</v>
      </c>
      <c r="M295">
        <f t="shared" si="95"/>
        <v>2027</v>
      </c>
    </row>
    <row r="296" spans="2:13" ht="12.75">
      <c r="B296" s="25">
        <f t="shared" si="88"/>
        <v>258</v>
      </c>
      <c r="C296" s="26">
        <f t="shared" si="89"/>
        <v>46658</v>
      </c>
      <c r="D296" s="43">
        <f aca="true" t="shared" si="96" ref="D296:D359">$C$31</f>
        <v>324.23</v>
      </c>
      <c r="E296" s="27">
        <f t="shared" si="87"/>
        <v>799.94</v>
      </c>
      <c r="F296" s="27">
        <f t="shared" si="90"/>
        <v>-475.71</v>
      </c>
      <c r="G296" s="25">
        <f t="shared" si="91"/>
        <v>6.75</v>
      </c>
      <c r="H296" s="25"/>
      <c r="I296" s="27">
        <f t="shared" si="92"/>
        <v>-85370.73000000001</v>
      </c>
      <c r="K296">
        <f t="shared" si="93"/>
        <v>28</v>
      </c>
      <c r="L296">
        <f t="shared" si="94"/>
        <v>9</v>
      </c>
      <c r="M296">
        <f t="shared" si="95"/>
        <v>2027</v>
      </c>
    </row>
    <row r="297" spans="2:13" ht="12.75">
      <c r="B297" s="25">
        <f t="shared" si="88"/>
        <v>259</v>
      </c>
      <c r="C297" s="26">
        <f t="shared" si="89"/>
        <v>46688</v>
      </c>
      <c r="D297" s="43">
        <f t="shared" si="96"/>
        <v>324.23</v>
      </c>
      <c r="E297" s="27">
        <f t="shared" si="87"/>
        <v>804.44</v>
      </c>
      <c r="F297" s="27">
        <f t="shared" si="90"/>
        <v>-480.21</v>
      </c>
      <c r="G297" s="25">
        <f t="shared" si="91"/>
        <v>6.75</v>
      </c>
      <c r="H297" s="25"/>
      <c r="I297" s="27">
        <f t="shared" si="92"/>
        <v>-86175.17000000001</v>
      </c>
      <c r="K297">
        <f t="shared" si="93"/>
        <v>28</v>
      </c>
      <c r="L297">
        <f t="shared" si="94"/>
        <v>10</v>
      </c>
      <c r="M297">
        <f t="shared" si="95"/>
        <v>2027</v>
      </c>
    </row>
    <row r="298" spans="2:13" ht="12.75">
      <c r="B298" s="25">
        <f t="shared" si="88"/>
        <v>260</v>
      </c>
      <c r="C298" s="26">
        <f t="shared" si="89"/>
        <v>46719</v>
      </c>
      <c r="D298" s="43">
        <f t="shared" si="96"/>
        <v>324.23</v>
      </c>
      <c r="E298" s="27">
        <f t="shared" si="87"/>
        <v>808.97</v>
      </c>
      <c r="F298" s="27">
        <f t="shared" si="90"/>
        <v>-484.74</v>
      </c>
      <c r="G298" s="25">
        <f t="shared" si="91"/>
        <v>6.75</v>
      </c>
      <c r="H298" s="25"/>
      <c r="I298" s="27">
        <f t="shared" si="92"/>
        <v>-86984.14000000001</v>
      </c>
      <c r="K298">
        <f t="shared" si="93"/>
        <v>28</v>
      </c>
      <c r="L298">
        <f t="shared" si="94"/>
        <v>11</v>
      </c>
      <c r="M298">
        <f t="shared" si="95"/>
        <v>2027</v>
      </c>
    </row>
    <row r="299" spans="2:13" ht="12.75">
      <c r="B299" s="25">
        <f t="shared" si="88"/>
        <v>261</v>
      </c>
      <c r="C299" s="26">
        <f t="shared" si="89"/>
        <v>46749</v>
      </c>
      <c r="D299" s="43">
        <f t="shared" si="96"/>
        <v>324.23</v>
      </c>
      <c r="E299" s="27">
        <f t="shared" si="87"/>
        <v>813.52</v>
      </c>
      <c r="F299" s="27">
        <f t="shared" si="90"/>
        <v>-489.29</v>
      </c>
      <c r="G299" s="25">
        <f t="shared" si="91"/>
        <v>6.75</v>
      </c>
      <c r="H299" s="25"/>
      <c r="I299" s="27">
        <f t="shared" si="92"/>
        <v>-87797.66000000002</v>
      </c>
      <c r="K299">
        <f t="shared" si="93"/>
        <v>28</v>
      </c>
      <c r="L299">
        <f t="shared" si="94"/>
        <v>12</v>
      </c>
      <c r="M299">
        <f t="shared" si="95"/>
        <v>2027</v>
      </c>
    </row>
    <row r="300" spans="2:13" ht="12.75">
      <c r="B300" s="25">
        <f t="shared" si="88"/>
        <v>262</v>
      </c>
      <c r="C300" s="26">
        <f t="shared" si="89"/>
        <v>46780</v>
      </c>
      <c r="D300" s="43">
        <f t="shared" si="96"/>
        <v>324.23</v>
      </c>
      <c r="E300" s="27">
        <f t="shared" si="87"/>
        <v>818.09</v>
      </c>
      <c r="F300" s="27">
        <f t="shared" si="90"/>
        <v>-493.86</v>
      </c>
      <c r="G300" s="25">
        <f t="shared" si="91"/>
        <v>6.75</v>
      </c>
      <c r="H300" s="25"/>
      <c r="I300" s="27">
        <f t="shared" si="92"/>
        <v>-88615.75000000001</v>
      </c>
      <c r="K300">
        <f t="shared" si="93"/>
        <v>28</v>
      </c>
      <c r="L300">
        <f t="shared" si="94"/>
        <v>1</v>
      </c>
      <c r="M300">
        <f t="shared" si="95"/>
        <v>2028</v>
      </c>
    </row>
    <row r="301" spans="2:13" ht="12.75">
      <c r="B301" s="25">
        <f t="shared" si="88"/>
        <v>263</v>
      </c>
      <c r="C301" s="26">
        <f t="shared" si="89"/>
        <v>46811</v>
      </c>
      <c r="D301" s="43">
        <f t="shared" si="96"/>
        <v>324.23</v>
      </c>
      <c r="E301" s="27">
        <f t="shared" si="87"/>
        <v>822.69</v>
      </c>
      <c r="F301" s="27">
        <f t="shared" si="90"/>
        <v>-498.46</v>
      </c>
      <c r="G301" s="25">
        <f t="shared" si="91"/>
        <v>6.75</v>
      </c>
      <c r="H301" s="25"/>
      <c r="I301" s="27">
        <f t="shared" si="92"/>
        <v>-89438.44000000002</v>
      </c>
      <c r="K301">
        <f t="shared" si="93"/>
        <v>28</v>
      </c>
      <c r="L301">
        <f t="shared" si="94"/>
        <v>2</v>
      </c>
      <c r="M301">
        <f t="shared" si="95"/>
        <v>2028</v>
      </c>
    </row>
    <row r="302" spans="2:13" ht="12.75">
      <c r="B302" s="25">
        <f t="shared" si="88"/>
        <v>264</v>
      </c>
      <c r="C302" s="26">
        <f t="shared" si="89"/>
        <v>46840</v>
      </c>
      <c r="D302" s="43">
        <f t="shared" si="96"/>
        <v>324.23</v>
      </c>
      <c r="E302" s="27">
        <f t="shared" si="87"/>
        <v>827.3199999999999</v>
      </c>
      <c r="F302" s="27">
        <f t="shared" si="90"/>
        <v>-503.09</v>
      </c>
      <c r="G302" s="25">
        <f t="shared" si="91"/>
        <v>6.75</v>
      </c>
      <c r="H302" s="25"/>
      <c r="I302" s="27">
        <f t="shared" si="92"/>
        <v>-90265.76000000002</v>
      </c>
      <c r="K302">
        <f t="shared" si="93"/>
        <v>28</v>
      </c>
      <c r="L302">
        <f t="shared" si="94"/>
        <v>3</v>
      </c>
      <c r="M302">
        <f t="shared" si="95"/>
        <v>2028</v>
      </c>
    </row>
    <row r="303" spans="2:13" ht="12.75">
      <c r="B303" s="25">
        <f t="shared" si="88"/>
        <v>265</v>
      </c>
      <c r="C303" s="26">
        <f t="shared" si="89"/>
        <v>46871</v>
      </c>
      <c r="D303" s="43">
        <f t="shared" si="96"/>
        <v>324.23</v>
      </c>
      <c r="E303" s="27">
        <f t="shared" si="87"/>
        <v>831.97</v>
      </c>
      <c r="F303" s="27">
        <f t="shared" si="90"/>
        <v>-507.74</v>
      </c>
      <c r="G303" s="25">
        <f t="shared" si="91"/>
        <v>6.75</v>
      </c>
      <c r="H303" s="25"/>
      <c r="I303" s="27">
        <f t="shared" si="92"/>
        <v>-91097.73000000003</v>
      </c>
      <c r="K303">
        <f t="shared" si="93"/>
        <v>28</v>
      </c>
      <c r="L303">
        <f t="shared" si="94"/>
        <v>4</v>
      </c>
      <c r="M303">
        <f t="shared" si="95"/>
        <v>2028</v>
      </c>
    </row>
    <row r="304" spans="2:13" ht="12.75">
      <c r="B304" s="25">
        <f t="shared" si="88"/>
        <v>266</v>
      </c>
      <c r="C304" s="26">
        <f t="shared" si="89"/>
        <v>46901</v>
      </c>
      <c r="D304" s="43">
        <f t="shared" si="96"/>
        <v>324.23</v>
      </c>
      <c r="E304" s="27">
        <f t="shared" si="87"/>
        <v>836.65</v>
      </c>
      <c r="F304" s="27">
        <f t="shared" si="90"/>
        <v>-512.42</v>
      </c>
      <c r="G304" s="25">
        <f t="shared" si="91"/>
        <v>6.75</v>
      </c>
      <c r="H304" s="25"/>
      <c r="I304" s="27">
        <f t="shared" si="92"/>
        <v>-91934.38000000002</v>
      </c>
      <c r="K304">
        <f t="shared" si="93"/>
        <v>28</v>
      </c>
      <c r="L304">
        <f t="shared" si="94"/>
        <v>5</v>
      </c>
      <c r="M304">
        <f t="shared" si="95"/>
        <v>2028</v>
      </c>
    </row>
    <row r="305" spans="2:13" ht="12.75">
      <c r="B305" s="25">
        <f t="shared" si="88"/>
        <v>267</v>
      </c>
      <c r="C305" s="26">
        <f t="shared" si="89"/>
        <v>46932</v>
      </c>
      <c r="D305" s="43">
        <f t="shared" si="96"/>
        <v>324.23</v>
      </c>
      <c r="E305" s="27">
        <f t="shared" si="87"/>
        <v>841.36</v>
      </c>
      <c r="F305" s="27">
        <f t="shared" si="90"/>
        <v>-517.13</v>
      </c>
      <c r="G305" s="25">
        <f t="shared" si="91"/>
        <v>6.75</v>
      </c>
      <c r="H305" s="25"/>
      <c r="I305" s="27">
        <f t="shared" si="92"/>
        <v>-92775.74000000002</v>
      </c>
      <c r="K305">
        <f t="shared" si="93"/>
        <v>28</v>
      </c>
      <c r="L305">
        <f t="shared" si="94"/>
        <v>6</v>
      </c>
      <c r="M305">
        <f t="shared" si="95"/>
        <v>2028</v>
      </c>
    </row>
    <row r="306" spans="2:13" ht="12.75">
      <c r="B306" s="25">
        <f aca="true" t="shared" si="97" ref="B306:B318">B305+1</f>
        <v>268</v>
      </c>
      <c r="C306" s="26">
        <f aca="true" t="shared" si="98" ref="C306:C319">DATE(M306,L306,K306)</f>
        <v>46962</v>
      </c>
      <c r="D306" s="43">
        <f t="shared" si="96"/>
        <v>324.23</v>
      </c>
      <c r="E306" s="27">
        <f t="shared" si="87"/>
        <v>846.09</v>
      </c>
      <c r="F306" s="27">
        <f aca="true" t="shared" si="99" ref="F306:F318">ROUND(((I305*G306)/1200),2)</f>
        <v>-521.86</v>
      </c>
      <c r="G306" s="25">
        <f aca="true" t="shared" si="100" ref="G306:G318">G305</f>
        <v>6.75</v>
      </c>
      <c r="H306" s="25"/>
      <c r="I306" s="27">
        <f aca="true" t="shared" si="101" ref="I306:I318">I305-E306-H306</f>
        <v>-93621.83000000002</v>
      </c>
      <c r="K306">
        <f aca="true" t="shared" si="102" ref="K306:K319">IF(H$25&gt;28,IF(L306=2,28,IF(L306=11,30,IF(L306=9,30,IF(L306=6,30,IF(L306=4,30,H$25))))),H$25)</f>
        <v>28</v>
      </c>
      <c r="L306">
        <f aca="true" t="shared" si="103" ref="L306:L318">IF(L305&lt;&gt;12,L305+1,1)</f>
        <v>7</v>
      </c>
      <c r="M306">
        <f aca="true" t="shared" si="104" ref="M306:M318">IF(L306=1,M305+1,M305)</f>
        <v>2028</v>
      </c>
    </row>
    <row r="307" spans="2:13" ht="12.75">
      <c r="B307" s="25">
        <f t="shared" si="97"/>
        <v>269</v>
      </c>
      <c r="C307" s="26">
        <f t="shared" si="98"/>
        <v>46993</v>
      </c>
      <c r="D307" s="43">
        <f t="shared" si="96"/>
        <v>324.23</v>
      </c>
      <c r="E307" s="27">
        <f t="shared" si="87"/>
        <v>850.85</v>
      </c>
      <c r="F307" s="27">
        <f t="shared" si="99"/>
        <v>-526.62</v>
      </c>
      <c r="G307" s="25">
        <f t="shared" si="100"/>
        <v>6.75</v>
      </c>
      <c r="H307" s="25"/>
      <c r="I307" s="27">
        <f t="shared" si="101"/>
        <v>-94472.68000000002</v>
      </c>
      <c r="K307">
        <f t="shared" si="102"/>
        <v>28</v>
      </c>
      <c r="L307">
        <f t="shared" si="103"/>
        <v>8</v>
      </c>
      <c r="M307">
        <f t="shared" si="104"/>
        <v>2028</v>
      </c>
    </row>
    <row r="308" spans="2:13" ht="12.75">
      <c r="B308" s="25">
        <f t="shared" si="97"/>
        <v>270</v>
      </c>
      <c r="C308" s="26">
        <f t="shared" si="98"/>
        <v>47024</v>
      </c>
      <c r="D308" s="43">
        <f t="shared" si="96"/>
        <v>324.23</v>
      </c>
      <c r="E308" s="27">
        <f t="shared" si="87"/>
        <v>855.64</v>
      </c>
      <c r="F308" s="27">
        <f t="shared" si="99"/>
        <v>-531.41</v>
      </c>
      <c r="G308" s="25">
        <f t="shared" si="100"/>
        <v>6.75</v>
      </c>
      <c r="H308" s="25"/>
      <c r="I308" s="27">
        <f t="shared" si="101"/>
        <v>-95328.32000000002</v>
      </c>
      <c r="K308">
        <f t="shared" si="102"/>
        <v>28</v>
      </c>
      <c r="L308">
        <f t="shared" si="103"/>
        <v>9</v>
      </c>
      <c r="M308">
        <f t="shared" si="104"/>
        <v>2028</v>
      </c>
    </row>
    <row r="309" spans="2:13" ht="12.75">
      <c r="B309" s="25">
        <f t="shared" si="97"/>
        <v>271</v>
      </c>
      <c r="C309" s="26">
        <f t="shared" si="98"/>
        <v>47054</v>
      </c>
      <c r="D309" s="43">
        <f t="shared" si="96"/>
        <v>324.23</v>
      </c>
      <c r="E309" s="27">
        <f t="shared" si="87"/>
        <v>860.45</v>
      </c>
      <c r="F309" s="27">
        <f t="shared" si="99"/>
        <v>-536.22</v>
      </c>
      <c r="G309" s="25">
        <f t="shared" si="100"/>
        <v>6.75</v>
      </c>
      <c r="H309" s="25"/>
      <c r="I309" s="27">
        <f t="shared" si="101"/>
        <v>-96188.77000000002</v>
      </c>
      <c r="K309">
        <f t="shared" si="102"/>
        <v>28</v>
      </c>
      <c r="L309">
        <f t="shared" si="103"/>
        <v>10</v>
      </c>
      <c r="M309">
        <f t="shared" si="104"/>
        <v>2028</v>
      </c>
    </row>
    <row r="310" spans="2:13" ht="12.75">
      <c r="B310" s="25">
        <f t="shared" si="97"/>
        <v>272</v>
      </c>
      <c r="C310" s="26">
        <f t="shared" si="98"/>
        <v>47085</v>
      </c>
      <c r="D310" s="43">
        <f t="shared" si="96"/>
        <v>324.23</v>
      </c>
      <c r="E310" s="27">
        <f t="shared" si="87"/>
        <v>865.29</v>
      </c>
      <c r="F310" s="27">
        <f t="shared" si="99"/>
        <v>-541.06</v>
      </c>
      <c r="G310" s="25">
        <f t="shared" si="100"/>
        <v>6.75</v>
      </c>
      <c r="H310" s="25"/>
      <c r="I310" s="27">
        <f t="shared" si="101"/>
        <v>-97054.06000000001</v>
      </c>
      <c r="K310">
        <f t="shared" si="102"/>
        <v>28</v>
      </c>
      <c r="L310">
        <f t="shared" si="103"/>
        <v>11</v>
      </c>
      <c r="M310">
        <f t="shared" si="104"/>
        <v>2028</v>
      </c>
    </row>
    <row r="311" spans="2:13" ht="12.75">
      <c r="B311" s="25">
        <f t="shared" si="97"/>
        <v>273</v>
      </c>
      <c r="C311" s="26">
        <f t="shared" si="98"/>
        <v>47115</v>
      </c>
      <c r="D311" s="43">
        <f t="shared" si="96"/>
        <v>324.23</v>
      </c>
      <c r="E311" s="27">
        <f t="shared" si="87"/>
        <v>870.16</v>
      </c>
      <c r="F311" s="27">
        <f t="shared" si="99"/>
        <v>-545.93</v>
      </c>
      <c r="G311" s="25">
        <f t="shared" si="100"/>
        <v>6.75</v>
      </c>
      <c r="H311" s="25"/>
      <c r="I311" s="27">
        <f t="shared" si="101"/>
        <v>-97924.22000000002</v>
      </c>
      <c r="K311">
        <f t="shared" si="102"/>
        <v>28</v>
      </c>
      <c r="L311">
        <f t="shared" si="103"/>
        <v>12</v>
      </c>
      <c r="M311">
        <f t="shared" si="104"/>
        <v>2028</v>
      </c>
    </row>
    <row r="312" spans="2:13" ht="12.75">
      <c r="B312" s="25">
        <f t="shared" si="97"/>
        <v>274</v>
      </c>
      <c r="C312" s="26">
        <f t="shared" si="98"/>
        <v>47146</v>
      </c>
      <c r="D312" s="43">
        <f t="shared" si="96"/>
        <v>324.23</v>
      </c>
      <c r="E312" s="27">
        <f t="shared" si="87"/>
        <v>875.0500000000001</v>
      </c>
      <c r="F312" s="27">
        <f t="shared" si="99"/>
        <v>-550.82</v>
      </c>
      <c r="G312" s="25">
        <f t="shared" si="100"/>
        <v>6.75</v>
      </c>
      <c r="H312" s="25"/>
      <c r="I312" s="27">
        <f t="shared" si="101"/>
        <v>-98799.27000000002</v>
      </c>
      <c r="K312">
        <f t="shared" si="102"/>
        <v>28</v>
      </c>
      <c r="L312">
        <f t="shared" si="103"/>
        <v>1</v>
      </c>
      <c r="M312">
        <f t="shared" si="104"/>
        <v>2029</v>
      </c>
    </row>
    <row r="313" spans="2:13" ht="12.75">
      <c r="B313" s="25">
        <f t="shared" si="97"/>
        <v>275</v>
      </c>
      <c r="C313" s="26">
        <f t="shared" si="98"/>
        <v>47177</v>
      </c>
      <c r="D313" s="43">
        <f t="shared" si="96"/>
        <v>324.23</v>
      </c>
      <c r="E313" s="27">
        <f t="shared" si="87"/>
        <v>879.98</v>
      </c>
      <c r="F313" s="27">
        <f t="shared" si="99"/>
        <v>-555.75</v>
      </c>
      <c r="G313" s="25">
        <f t="shared" si="100"/>
        <v>6.75</v>
      </c>
      <c r="H313" s="25"/>
      <c r="I313" s="27">
        <f t="shared" si="101"/>
        <v>-99679.25000000001</v>
      </c>
      <c r="K313">
        <f t="shared" si="102"/>
        <v>28</v>
      </c>
      <c r="L313">
        <f t="shared" si="103"/>
        <v>2</v>
      </c>
      <c r="M313">
        <f t="shared" si="104"/>
        <v>2029</v>
      </c>
    </row>
    <row r="314" spans="2:13" ht="12.75">
      <c r="B314" s="25">
        <f t="shared" si="97"/>
        <v>276</v>
      </c>
      <c r="C314" s="26">
        <f t="shared" si="98"/>
        <v>47205</v>
      </c>
      <c r="D314" s="43">
        <f t="shared" si="96"/>
        <v>324.23</v>
      </c>
      <c r="E314" s="27">
        <f t="shared" si="87"/>
        <v>884.9300000000001</v>
      </c>
      <c r="F314" s="27">
        <f t="shared" si="99"/>
        <v>-560.7</v>
      </c>
      <c r="G314" s="25">
        <f t="shared" si="100"/>
        <v>6.75</v>
      </c>
      <c r="H314" s="25"/>
      <c r="I314" s="27">
        <f t="shared" si="101"/>
        <v>-100564.18000000001</v>
      </c>
      <c r="K314">
        <f t="shared" si="102"/>
        <v>28</v>
      </c>
      <c r="L314">
        <f t="shared" si="103"/>
        <v>3</v>
      </c>
      <c r="M314">
        <f t="shared" si="104"/>
        <v>2029</v>
      </c>
    </row>
    <row r="315" spans="2:13" ht="12.75">
      <c r="B315" s="25">
        <f t="shared" si="97"/>
        <v>277</v>
      </c>
      <c r="C315" s="26">
        <f t="shared" si="98"/>
        <v>47236</v>
      </c>
      <c r="D315" s="43">
        <f t="shared" si="96"/>
        <v>324.23</v>
      </c>
      <c r="E315" s="27">
        <f t="shared" si="87"/>
        <v>889.9</v>
      </c>
      <c r="F315" s="27">
        <f t="shared" si="99"/>
        <v>-565.67</v>
      </c>
      <c r="G315" s="25">
        <f t="shared" si="100"/>
        <v>6.75</v>
      </c>
      <c r="H315" s="25"/>
      <c r="I315" s="27">
        <f t="shared" si="101"/>
        <v>-101454.08</v>
      </c>
      <c r="K315">
        <f t="shared" si="102"/>
        <v>28</v>
      </c>
      <c r="L315">
        <f t="shared" si="103"/>
        <v>4</v>
      </c>
      <c r="M315">
        <f t="shared" si="104"/>
        <v>2029</v>
      </c>
    </row>
    <row r="316" spans="2:13" ht="12.75">
      <c r="B316" s="25">
        <f t="shared" si="97"/>
        <v>278</v>
      </c>
      <c r="C316" s="26">
        <f t="shared" si="98"/>
        <v>47266</v>
      </c>
      <c r="D316" s="43">
        <f t="shared" si="96"/>
        <v>324.23</v>
      </c>
      <c r="E316" s="27">
        <f t="shared" si="87"/>
        <v>894.91</v>
      </c>
      <c r="F316" s="27">
        <f t="shared" si="99"/>
        <v>-570.68</v>
      </c>
      <c r="G316" s="25">
        <f t="shared" si="100"/>
        <v>6.75</v>
      </c>
      <c r="H316" s="25"/>
      <c r="I316" s="27">
        <f t="shared" si="101"/>
        <v>-102348.99</v>
      </c>
      <c r="K316">
        <f t="shared" si="102"/>
        <v>28</v>
      </c>
      <c r="L316">
        <f t="shared" si="103"/>
        <v>5</v>
      </c>
      <c r="M316">
        <f t="shared" si="104"/>
        <v>2029</v>
      </c>
    </row>
    <row r="317" spans="2:13" ht="12.75">
      <c r="B317" s="25">
        <f t="shared" si="97"/>
        <v>279</v>
      </c>
      <c r="C317" s="26">
        <f t="shared" si="98"/>
        <v>47297</v>
      </c>
      <c r="D317" s="43">
        <f t="shared" si="96"/>
        <v>324.23</v>
      </c>
      <c r="E317" s="27">
        <f t="shared" si="87"/>
        <v>899.94</v>
      </c>
      <c r="F317" s="27">
        <f t="shared" si="99"/>
        <v>-575.71</v>
      </c>
      <c r="G317" s="25">
        <f t="shared" si="100"/>
        <v>6.75</v>
      </c>
      <c r="H317" s="25"/>
      <c r="I317" s="27">
        <f t="shared" si="101"/>
        <v>-103248.93000000001</v>
      </c>
      <c r="K317">
        <f t="shared" si="102"/>
        <v>28</v>
      </c>
      <c r="L317">
        <f t="shared" si="103"/>
        <v>6</v>
      </c>
      <c r="M317">
        <f t="shared" si="104"/>
        <v>2029</v>
      </c>
    </row>
    <row r="318" spans="2:13" ht="12.75">
      <c r="B318" s="25">
        <f t="shared" si="97"/>
        <v>280</v>
      </c>
      <c r="C318" s="26">
        <f t="shared" si="98"/>
        <v>47327</v>
      </c>
      <c r="D318" s="43">
        <f t="shared" si="96"/>
        <v>324.23</v>
      </c>
      <c r="E318" s="27">
        <f t="shared" si="87"/>
        <v>905.01</v>
      </c>
      <c r="F318" s="27">
        <f t="shared" si="99"/>
        <v>-580.78</v>
      </c>
      <c r="G318" s="25">
        <f t="shared" si="100"/>
        <v>6.75</v>
      </c>
      <c r="H318" s="25"/>
      <c r="I318" s="27">
        <f t="shared" si="101"/>
        <v>-104153.94</v>
      </c>
      <c r="K318">
        <f t="shared" si="102"/>
        <v>28</v>
      </c>
      <c r="L318">
        <f t="shared" si="103"/>
        <v>7</v>
      </c>
      <c r="M318">
        <f t="shared" si="104"/>
        <v>2029</v>
      </c>
    </row>
    <row r="319" spans="2:13" ht="12.75">
      <c r="B319" s="25">
        <f>B318+1</f>
        <v>281</v>
      </c>
      <c r="C319" s="26">
        <f t="shared" si="98"/>
        <v>47358</v>
      </c>
      <c r="D319" s="43">
        <f t="shared" si="96"/>
        <v>324.23</v>
      </c>
      <c r="E319" s="27">
        <f t="shared" si="87"/>
        <v>910.1</v>
      </c>
      <c r="F319" s="27">
        <f>ROUND(((I318*G319)/1200),2)</f>
        <v>-585.87</v>
      </c>
      <c r="G319" s="25">
        <f>G318</f>
        <v>6.75</v>
      </c>
      <c r="H319" s="25"/>
      <c r="I319" s="27">
        <f>I318-E319-H319</f>
        <v>-105064.04000000001</v>
      </c>
      <c r="K319">
        <f t="shared" si="102"/>
        <v>28</v>
      </c>
      <c r="L319">
        <f>IF(L318&lt;&gt;12,L318+1,1)</f>
        <v>8</v>
      </c>
      <c r="M319">
        <f>IF(L319=1,M318+1,M318)</f>
        <v>2029</v>
      </c>
    </row>
    <row r="320" spans="2:13" ht="12.75">
      <c r="B320" s="25">
        <f aca="true" t="shared" si="105" ref="B320:B328">B319+1</f>
        <v>282</v>
      </c>
      <c r="C320" s="26">
        <f aca="true" t="shared" si="106" ref="C320:C328">DATE(M320,L320,K320)</f>
        <v>47389</v>
      </c>
      <c r="D320" s="43">
        <f t="shared" si="96"/>
        <v>324.23</v>
      </c>
      <c r="E320" s="27">
        <f t="shared" si="87"/>
        <v>915.22</v>
      </c>
      <c r="F320" s="27">
        <f aca="true" t="shared" si="107" ref="F320:F328">ROUND(((I319*G320)/1200),2)</f>
        <v>-590.99</v>
      </c>
      <c r="G320" s="25">
        <f aca="true" t="shared" si="108" ref="G320:G328">G319</f>
        <v>6.75</v>
      </c>
      <c r="H320" s="25"/>
      <c r="I320" s="27">
        <f aca="true" t="shared" si="109" ref="I320:I328">I319-E320-H320</f>
        <v>-105979.26000000001</v>
      </c>
      <c r="K320">
        <f aca="true" t="shared" si="110" ref="K320:K328">IF(H$25&gt;28,IF(L320=2,28,IF(L320=11,30,IF(L320=9,30,IF(L320=6,30,IF(L320=4,30,H$25))))),H$25)</f>
        <v>28</v>
      </c>
      <c r="L320">
        <f aca="true" t="shared" si="111" ref="L320:L328">IF(L319&lt;&gt;12,L319+1,1)</f>
        <v>9</v>
      </c>
      <c r="M320">
        <f aca="true" t="shared" si="112" ref="M320:M328">IF(L320=1,M319+1,M319)</f>
        <v>2029</v>
      </c>
    </row>
    <row r="321" spans="2:13" ht="12.75">
      <c r="B321" s="25">
        <f t="shared" si="105"/>
        <v>283</v>
      </c>
      <c r="C321" s="26">
        <f t="shared" si="106"/>
        <v>47419</v>
      </c>
      <c r="D321" s="43">
        <f t="shared" si="96"/>
        <v>324.23</v>
      </c>
      <c r="E321" s="27">
        <f t="shared" si="87"/>
        <v>920.36</v>
      </c>
      <c r="F321" s="27">
        <f t="shared" si="107"/>
        <v>-596.13</v>
      </c>
      <c r="G321" s="25">
        <f t="shared" si="108"/>
        <v>6.75</v>
      </c>
      <c r="H321" s="25"/>
      <c r="I321" s="27">
        <f t="shared" si="109"/>
        <v>-106899.62000000001</v>
      </c>
      <c r="K321">
        <f t="shared" si="110"/>
        <v>28</v>
      </c>
      <c r="L321">
        <f t="shared" si="111"/>
        <v>10</v>
      </c>
      <c r="M321">
        <f t="shared" si="112"/>
        <v>2029</v>
      </c>
    </row>
    <row r="322" spans="2:13" ht="12.75">
      <c r="B322" s="25">
        <f t="shared" si="105"/>
        <v>284</v>
      </c>
      <c r="C322" s="26">
        <f t="shared" si="106"/>
        <v>47450</v>
      </c>
      <c r="D322" s="43">
        <f t="shared" si="96"/>
        <v>324.23</v>
      </c>
      <c r="E322" s="27">
        <f t="shared" si="87"/>
        <v>925.54</v>
      </c>
      <c r="F322" s="27">
        <f t="shared" si="107"/>
        <v>-601.31</v>
      </c>
      <c r="G322" s="25">
        <f t="shared" si="108"/>
        <v>6.75</v>
      </c>
      <c r="H322" s="25"/>
      <c r="I322" s="27">
        <f t="shared" si="109"/>
        <v>-107825.16</v>
      </c>
      <c r="K322">
        <f t="shared" si="110"/>
        <v>28</v>
      </c>
      <c r="L322">
        <f t="shared" si="111"/>
        <v>11</v>
      </c>
      <c r="M322">
        <f t="shared" si="112"/>
        <v>2029</v>
      </c>
    </row>
    <row r="323" spans="2:13" ht="12.75">
      <c r="B323" s="25">
        <f t="shared" si="105"/>
        <v>285</v>
      </c>
      <c r="C323" s="26">
        <f t="shared" si="106"/>
        <v>47480</v>
      </c>
      <c r="D323" s="43">
        <f t="shared" si="96"/>
        <v>324.23</v>
      </c>
      <c r="E323" s="27">
        <f t="shared" si="87"/>
        <v>930.75</v>
      </c>
      <c r="F323" s="27">
        <f t="shared" si="107"/>
        <v>-606.52</v>
      </c>
      <c r="G323" s="25">
        <f t="shared" si="108"/>
        <v>6.75</v>
      </c>
      <c r="H323" s="25"/>
      <c r="I323" s="27">
        <f t="shared" si="109"/>
        <v>-108755.91</v>
      </c>
      <c r="K323">
        <f t="shared" si="110"/>
        <v>28</v>
      </c>
      <c r="L323">
        <f t="shared" si="111"/>
        <v>12</v>
      </c>
      <c r="M323">
        <f t="shared" si="112"/>
        <v>2029</v>
      </c>
    </row>
    <row r="324" spans="2:13" ht="12.75">
      <c r="B324" s="25">
        <f t="shared" si="105"/>
        <v>286</v>
      </c>
      <c r="C324" s="26">
        <f t="shared" si="106"/>
        <v>47511</v>
      </c>
      <c r="D324" s="43">
        <f t="shared" si="96"/>
        <v>324.23</v>
      </c>
      <c r="E324" s="27">
        <f t="shared" si="87"/>
        <v>935.98</v>
      </c>
      <c r="F324" s="27">
        <f t="shared" si="107"/>
        <v>-611.75</v>
      </c>
      <c r="G324" s="25">
        <f t="shared" si="108"/>
        <v>6.75</v>
      </c>
      <c r="H324" s="25"/>
      <c r="I324" s="27">
        <f t="shared" si="109"/>
        <v>-109691.89</v>
      </c>
      <c r="K324">
        <f t="shared" si="110"/>
        <v>28</v>
      </c>
      <c r="L324">
        <f t="shared" si="111"/>
        <v>1</v>
      </c>
      <c r="M324">
        <f t="shared" si="112"/>
        <v>2030</v>
      </c>
    </row>
    <row r="325" spans="2:13" ht="12.75">
      <c r="B325" s="25">
        <f t="shared" si="105"/>
        <v>287</v>
      </c>
      <c r="C325" s="26">
        <f t="shared" si="106"/>
        <v>47542</v>
      </c>
      <c r="D325" s="43">
        <f t="shared" si="96"/>
        <v>324.23</v>
      </c>
      <c r="E325" s="27">
        <f t="shared" si="87"/>
        <v>941.25</v>
      </c>
      <c r="F325" s="27">
        <f t="shared" si="107"/>
        <v>-617.02</v>
      </c>
      <c r="G325" s="25">
        <f t="shared" si="108"/>
        <v>6.75</v>
      </c>
      <c r="H325" s="25"/>
      <c r="I325" s="27">
        <f t="shared" si="109"/>
        <v>-110633.14</v>
      </c>
      <c r="K325">
        <f t="shared" si="110"/>
        <v>28</v>
      </c>
      <c r="L325">
        <f t="shared" si="111"/>
        <v>2</v>
      </c>
      <c r="M325">
        <f t="shared" si="112"/>
        <v>2030</v>
      </c>
    </row>
    <row r="326" spans="2:13" ht="12.75">
      <c r="B326" s="25">
        <f t="shared" si="105"/>
        <v>288</v>
      </c>
      <c r="C326" s="26">
        <f t="shared" si="106"/>
        <v>47570</v>
      </c>
      <c r="D326" s="43">
        <f t="shared" si="96"/>
        <v>324.23</v>
      </c>
      <c r="E326" s="27">
        <f t="shared" si="87"/>
        <v>946.54</v>
      </c>
      <c r="F326" s="27">
        <f t="shared" si="107"/>
        <v>-622.31</v>
      </c>
      <c r="G326" s="25">
        <f t="shared" si="108"/>
        <v>6.75</v>
      </c>
      <c r="H326" s="25"/>
      <c r="I326" s="27">
        <f t="shared" si="109"/>
        <v>-111579.68</v>
      </c>
      <c r="K326">
        <f t="shared" si="110"/>
        <v>28</v>
      </c>
      <c r="L326">
        <f t="shared" si="111"/>
        <v>3</v>
      </c>
      <c r="M326">
        <f t="shared" si="112"/>
        <v>2030</v>
      </c>
    </row>
    <row r="327" spans="2:13" ht="12.75">
      <c r="B327" s="25">
        <f t="shared" si="105"/>
        <v>289</v>
      </c>
      <c r="C327" s="26">
        <f t="shared" si="106"/>
        <v>47601</v>
      </c>
      <c r="D327" s="43">
        <f t="shared" si="96"/>
        <v>324.23</v>
      </c>
      <c r="E327" s="27">
        <f t="shared" si="87"/>
        <v>951.87</v>
      </c>
      <c r="F327" s="27">
        <f t="shared" si="107"/>
        <v>-627.64</v>
      </c>
      <c r="G327" s="25">
        <f t="shared" si="108"/>
        <v>6.75</v>
      </c>
      <c r="H327" s="25"/>
      <c r="I327" s="27">
        <f t="shared" si="109"/>
        <v>-112531.54999999999</v>
      </c>
      <c r="K327">
        <f t="shared" si="110"/>
        <v>28</v>
      </c>
      <c r="L327">
        <f t="shared" si="111"/>
        <v>4</v>
      </c>
      <c r="M327">
        <f t="shared" si="112"/>
        <v>2030</v>
      </c>
    </row>
    <row r="328" spans="2:13" ht="12.75">
      <c r="B328" s="25">
        <f t="shared" si="105"/>
        <v>290</v>
      </c>
      <c r="C328" s="26">
        <f t="shared" si="106"/>
        <v>47631</v>
      </c>
      <c r="D328" s="43">
        <f t="shared" si="96"/>
        <v>324.23</v>
      </c>
      <c r="E328" s="27">
        <f t="shared" si="87"/>
        <v>957.22</v>
      </c>
      <c r="F328" s="27">
        <f t="shared" si="107"/>
        <v>-632.99</v>
      </c>
      <c r="G328" s="25">
        <f t="shared" si="108"/>
        <v>6.75</v>
      </c>
      <c r="H328" s="25"/>
      <c r="I328" s="27">
        <f t="shared" si="109"/>
        <v>-113488.76999999999</v>
      </c>
      <c r="K328">
        <f t="shared" si="110"/>
        <v>28</v>
      </c>
      <c r="L328">
        <f t="shared" si="111"/>
        <v>5</v>
      </c>
      <c r="M328">
        <f t="shared" si="112"/>
        <v>2030</v>
      </c>
    </row>
    <row r="329" spans="2:13" ht="12.75">
      <c r="B329" s="25">
        <f aca="true" t="shared" si="113" ref="B329:B336">B328+1</f>
        <v>291</v>
      </c>
      <c r="C329" s="26">
        <f aca="true" t="shared" si="114" ref="C329:C336">DATE(M329,L329,K329)</f>
        <v>47662</v>
      </c>
      <c r="D329" s="43">
        <f t="shared" si="96"/>
        <v>324.23</v>
      </c>
      <c r="E329" s="27">
        <f t="shared" si="87"/>
        <v>962.6</v>
      </c>
      <c r="F329" s="27">
        <f aca="true" t="shared" si="115" ref="F329:F336">ROUND(((I328*G329)/1200),2)</f>
        <v>-638.37</v>
      </c>
      <c r="G329" s="25">
        <f aca="true" t="shared" si="116" ref="G329:G336">G328</f>
        <v>6.75</v>
      </c>
      <c r="H329" s="25"/>
      <c r="I329" s="27">
        <f aca="true" t="shared" si="117" ref="I329:I336">I328-E329-H329</f>
        <v>-114451.37</v>
      </c>
      <c r="K329">
        <f aca="true" t="shared" si="118" ref="K329:K336">IF(H$25&gt;28,IF(L329=2,28,IF(L329=11,30,IF(L329=9,30,IF(L329=6,30,IF(L329=4,30,H$25))))),H$25)</f>
        <v>28</v>
      </c>
      <c r="L329">
        <f aca="true" t="shared" si="119" ref="L329:L336">IF(L328&lt;&gt;12,L328+1,1)</f>
        <v>6</v>
      </c>
      <c r="M329">
        <f aca="true" t="shared" si="120" ref="M329:M336">IF(L329=1,M328+1,M328)</f>
        <v>2030</v>
      </c>
    </row>
    <row r="330" spans="2:13" ht="12.75">
      <c r="B330" s="25">
        <f t="shared" si="113"/>
        <v>292</v>
      </c>
      <c r="C330" s="26">
        <f t="shared" si="114"/>
        <v>47692</v>
      </c>
      <c r="D330" s="43">
        <f t="shared" si="96"/>
        <v>324.23</v>
      </c>
      <c r="E330" s="27">
        <f t="shared" si="87"/>
        <v>968.02</v>
      </c>
      <c r="F330" s="27">
        <f t="shared" si="115"/>
        <v>-643.79</v>
      </c>
      <c r="G330" s="25">
        <f t="shared" si="116"/>
        <v>6.75</v>
      </c>
      <c r="H330" s="25"/>
      <c r="I330" s="27">
        <f t="shared" si="117"/>
        <v>-115419.39</v>
      </c>
      <c r="K330">
        <f t="shared" si="118"/>
        <v>28</v>
      </c>
      <c r="L330">
        <f t="shared" si="119"/>
        <v>7</v>
      </c>
      <c r="M330">
        <f t="shared" si="120"/>
        <v>2030</v>
      </c>
    </row>
    <row r="331" spans="2:13" ht="12.75">
      <c r="B331" s="25">
        <f t="shared" si="113"/>
        <v>293</v>
      </c>
      <c r="C331" s="26">
        <f t="shared" si="114"/>
        <v>47723</v>
      </c>
      <c r="D331" s="43">
        <f t="shared" si="96"/>
        <v>324.23</v>
      </c>
      <c r="E331" s="27">
        <f t="shared" si="87"/>
        <v>973.46</v>
      </c>
      <c r="F331" s="27">
        <f t="shared" si="115"/>
        <v>-649.23</v>
      </c>
      <c r="G331" s="25">
        <f t="shared" si="116"/>
        <v>6.75</v>
      </c>
      <c r="H331" s="25"/>
      <c r="I331" s="27">
        <f t="shared" si="117"/>
        <v>-116392.85</v>
      </c>
      <c r="K331">
        <f t="shared" si="118"/>
        <v>28</v>
      </c>
      <c r="L331">
        <f t="shared" si="119"/>
        <v>8</v>
      </c>
      <c r="M331">
        <f t="shared" si="120"/>
        <v>2030</v>
      </c>
    </row>
    <row r="332" spans="2:13" ht="12.75">
      <c r="B332" s="25">
        <f t="shared" si="113"/>
        <v>294</v>
      </c>
      <c r="C332" s="26">
        <f t="shared" si="114"/>
        <v>47754</v>
      </c>
      <c r="D332" s="43">
        <f t="shared" si="96"/>
        <v>324.23</v>
      </c>
      <c r="E332" s="27">
        <f t="shared" si="87"/>
        <v>978.94</v>
      </c>
      <c r="F332" s="27">
        <f t="shared" si="115"/>
        <v>-654.71</v>
      </c>
      <c r="G332" s="25">
        <f t="shared" si="116"/>
        <v>6.75</v>
      </c>
      <c r="H332" s="25"/>
      <c r="I332" s="27">
        <f t="shared" si="117"/>
        <v>-117371.79000000001</v>
      </c>
      <c r="K332">
        <f t="shared" si="118"/>
        <v>28</v>
      </c>
      <c r="L332">
        <f t="shared" si="119"/>
        <v>9</v>
      </c>
      <c r="M332">
        <f t="shared" si="120"/>
        <v>2030</v>
      </c>
    </row>
    <row r="333" spans="2:13" ht="12.75">
      <c r="B333" s="25">
        <f t="shared" si="113"/>
        <v>295</v>
      </c>
      <c r="C333" s="26">
        <f t="shared" si="114"/>
        <v>47784</v>
      </c>
      <c r="D333" s="43">
        <f t="shared" si="96"/>
        <v>324.23</v>
      </c>
      <c r="E333" s="27">
        <f t="shared" si="87"/>
        <v>984.45</v>
      </c>
      <c r="F333" s="27">
        <f t="shared" si="115"/>
        <v>-660.22</v>
      </c>
      <c r="G333" s="25">
        <f t="shared" si="116"/>
        <v>6.75</v>
      </c>
      <c r="H333" s="25"/>
      <c r="I333" s="27">
        <f t="shared" si="117"/>
        <v>-118356.24</v>
      </c>
      <c r="K333">
        <f t="shared" si="118"/>
        <v>28</v>
      </c>
      <c r="L333">
        <f t="shared" si="119"/>
        <v>10</v>
      </c>
      <c r="M333">
        <f t="shared" si="120"/>
        <v>2030</v>
      </c>
    </row>
    <row r="334" spans="2:13" ht="12.75">
      <c r="B334" s="25">
        <f t="shared" si="113"/>
        <v>296</v>
      </c>
      <c r="C334" s="26">
        <f t="shared" si="114"/>
        <v>47815</v>
      </c>
      <c r="D334" s="43">
        <f t="shared" si="96"/>
        <v>324.23</v>
      </c>
      <c r="E334" s="27">
        <f t="shared" si="87"/>
        <v>989.98</v>
      </c>
      <c r="F334" s="27">
        <f t="shared" si="115"/>
        <v>-665.75</v>
      </c>
      <c r="G334" s="25">
        <f t="shared" si="116"/>
        <v>6.75</v>
      </c>
      <c r="H334" s="25"/>
      <c r="I334" s="27">
        <f t="shared" si="117"/>
        <v>-119346.22</v>
      </c>
      <c r="K334">
        <f t="shared" si="118"/>
        <v>28</v>
      </c>
      <c r="L334">
        <f t="shared" si="119"/>
        <v>11</v>
      </c>
      <c r="M334">
        <f t="shared" si="120"/>
        <v>2030</v>
      </c>
    </row>
    <row r="335" spans="2:13" ht="12.75">
      <c r="B335" s="25">
        <f t="shared" si="113"/>
        <v>297</v>
      </c>
      <c r="C335" s="26">
        <f t="shared" si="114"/>
        <v>47845</v>
      </c>
      <c r="D335" s="43">
        <f t="shared" si="96"/>
        <v>324.23</v>
      </c>
      <c r="E335" s="27">
        <f t="shared" si="87"/>
        <v>995.5500000000001</v>
      </c>
      <c r="F335" s="27">
        <f t="shared" si="115"/>
        <v>-671.32</v>
      </c>
      <c r="G335" s="25">
        <f t="shared" si="116"/>
        <v>6.75</v>
      </c>
      <c r="H335" s="25"/>
      <c r="I335" s="27">
        <f t="shared" si="117"/>
        <v>-120341.77</v>
      </c>
      <c r="K335">
        <f t="shared" si="118"/>
        <v>28</v>
      </c>
      <c r="L335">
        <f t="shared" si="119"/>
        <v>12</v>
      </c>
      <c r="M335">
        <f t="shared" si="120"/>
        <v>2030</v>
      </c>
    </row>
    <row r="336" spans="2:13" ht="12.75">
      <c r="B336" s="25">
        <f t="shared" si="113"/>
        <v>298</v>
      </c>
      <c r="C336" s="26">
        <f t="shared" si="114"/>
        <v>47876</v>
      </c>
      <c r="D336" s="43">
        <f t="shared" si="96"/>
        <v>324.23</v>
      </c>
      <c r="E336" s="27">
        <f t="shared" si="87"/>
        <v>1001.15</v>
      </c>
      <c r="F336" s="27">
        <f t="shared" si="115"/>
        <v>-676.92</v>
      </c>
      <c r="G336" s="25">
        <f t="shared" si="116"/>
        <v>6.75</v>
      </c>
      <c r="H336" s="25"/>
      <c r="I336" s="27">
        <f t="shared" si="117"/>
        <v>-121342.92</v>
      </c>
      <c r="K336">
        <f t="shared" si="118"/>
        <v>28</v>
      </c>
      <c r="L336">
        <f t="shared" si="119"/>
        <v>1</v>
      </c>
      <c r="M336">
        <f t="shared" si="120"/>
        <v>2031</v>
      </c>
    </row>
    <row r="337" spans="2:13" ht="12.75">
      <c r="B337" s="25">
        <f>B336+1</f>
        <v>299</v>
      </c>
      <c r="C337" s="26">
        <f>DATE(M337,L337,K337)</f>
        <v>47907</v>
      </c>
      <c r="D337" s="43">
        <f t="shared" si="96"/>
        <v>324.23</v>
      </c>
      <c r="E337" s="27">
        <f t="shared" si="87"/>
        <v>1006.78</v>
      </c>
      <c r="F337" s="27">
        <f>ROUND(((I336*G337)/1200),2)</f>
        <v>-682.55</v>
      </c>
      <c r="G337" s="25">
        <f>G336</f>
        <v>6.75</v>
      </c>
      <c r="H337" s="25"/>
      <c r="I337" s="27">
        <f>I336-E337-H337</f>
        <v>-122349.7</v>
      </c>
      <c r="K337">
        <f>IF(H$25&gt;28,IF(L337=2,28,IF(L337=11,30,IF(L337=9,30,IF(L337=6,30,IF(L337=4,30,H$25))))),H$25)</f>
        <v>28</v>
      </c>
      <c r="L337">
        <f>IF(L336&lt;&gt;12,L336+1,1)</f>
        <v>2</v>
      </c>
      <c r="M337">
        <f>IF(L337=1,M336+1,M336)</f>
        <v>2031</v>
      </c>
    </row>
    <row r="338" spans="2:13" ht="12.75">
      <c r="B338" s="25">
        <f>B337+1</f>
        <v>300</v>
      </c>
      <c r="C338" s="26">
        <f>DATE(M338,L338,K338)</f>
        <v>47935</v>
      </c>
      <c r="D338" s="43">
        <f t="shared" si="96"/>
        <v>324.23</v>
      </c>
      <c r="E338" s="27">
        <f t="shared" si="87"/>
        <v>1012.45</v>
      </c>
      <c r="F338" s="27">
        <f>ROUND(((I337*G338)/1200),2)</f>
        <v>-688.22</v>
      </c>
      <c r="G338" s="25">
        <f>G337</f>
        <v>6.75</v>
      </c>
      <c r="H338" s="25"/>
      <c r="I338" s="27">
        <f>I337-E338-H338</f>
        <v>-123362.15</v>
      </c>
      <c r="K338">
        <f>IF(H$25&gt;28,IF(L338=2,28,IF(L338=11,30,IF(L338=9,30,IF(L338=6,30,IF(L338=4,30,H$25))))),H$25)</f>
        <v>28</v>
      </c>
      <c r="L338">
        <f>IF(L337&lt;&gt;12,L337+1,1)</f>
        <v>3</v>
      </c>
      <c r="M338">
        <f>IF(L338=1,M337+1,M337)</f>
        <v>2031</v>
      </c>
    </row>
    <row r="339" spans="2:13" ht="12.75">
      <c r="B339" s="25">
        <f aca="true" t="shared" si="121" ref="B339:B398">B338+1</f>
        <v>301</v>
      </c>
      <c r="C339" s="26">
        <f aca="true" t="shared" si="122" ref="C339:C398">DATE(M339,L339,K339)</f>
        <v>47966</v>
      </c>
      <c r="D339" s="43">
        <f t="shared" si="96"/>
        <v>324.23</v>
      </c>
      <c r="E339" s="27">
        <f aca="true" t="shared" si="123" ref="E339:E398">D339-F339</f>
        <v>1018.14</v>
      </c>
      <c r="F339" s="27">
        <f aca="true" t="shared" si="124" ref="F339:F398">ROUND(((I338*G339)/1200),2)</f>
        <v>-693.91</v>
      </c>
      <c r="G339" s="25">
        <f aca="true" t="shared" si="125" ref="G339:G398">G338</f>
        <v>6.75</v>
      </c>
      <c r="H339" s="25"/>
      <c r="I339" s="27">
        <f aca="true" t="shared" si="126" ref="I339:I398">I338-E339-H339</f>
        <v>-124380.29</v>
      </c>
      <c r="K339">
        <f aca="true" t="shared" si="127" ref="K339:K398">IF(H$25&gt;28,IF(L339=2,28,IF(L339=11,30,IF(L339=9,30,IF(L339=6,30,IF(L339=4,30,H$25))))),H$25)</f>
        <v>28</v>
      </c>
      <c r="L339">
        <f aca="true" t="shared" si="128" ref="L339:L398">IF(L338&lt;&gt;12,L338+1,1)</f>
        <v>4</v>
      </c>
      <c r="M339">
        <f aca="true" t="shared" si="129" ref="M339:M398">IF(L339=1,M338+1,M338)</f>
        <v>2031</v>
      </c>
    </row>
    <row r="340" spans="2:13" ht="12.75">
      <c r="B340" s="25">
        <f t="shared" si="121"/>
        <v>302</v>
      </c>
      <c r="C340" s="26">
        <f t="shared" si="122"/>
        <v>47996</v>
      </c>
      <c r="D340" s="43">
        <f t="shared" si="96"/>
        <v>324.23</v>
      </c>
      <c r="E340" s="27">
        <f t="shared" si="123"/>
        <v>1023.87</v>
      </c>
      <c r="F340" s="27">
        <f t="shared" si="124"/>
        <v>-699.64</v>
      </c>
      <c r="G340" s="25">
        <f t="shared" si="125"/>
        <v>6.75</v>
      </c>
      <c r="H340" s="25"/>
      <c r="I340" s="27">
        <f t="shared" si="126"/>
        <v>-125404.15999999999</v>
      </c>
      <c r="K340">
        <f t="shared" si="127"/>
        <v>28</v>
      </c>
      <c r="L340">
        <f t="shared" si="128"/>
        <v>5</v>
      </c>
      <c r="M340">
        <f t="shared" si="129"/>
        <v>2031</v>
      </c>
    </row>
    <row r="341" spans="2:13" ht="12.75">
      <c r="B341" s="25">
        <f t="shared" si="121"/>
        <v>303</v>
      </c>
      <c r="C341" s="26">
        <f t="shared" si="122"/>
        <v>48027</v>
      </c>
      <c r="D341" s="43">
        <f t="shared" si="96"/>
        <v>324.23</v>
      </c>
      <c r="E341" s="27">
        <f t="shared" si="123"/>
        <v>1029.63</v>
      </c>
      <c r="F341" s="27">
        <f t="shared" si="124"/>
        <v>-705.4</v>
      </c>
      <c r="G341" s="25">
        <f t="shared" si="125"/>
        <v>6.75</v>
      </c>
      <c r="H341" s="25"/>
      <c r="I341" s="27">
        <f t="shared" si="126"/>
        <v>-126433.79</v>
      </c>
      <c r="K341">
        <f t="shared" si="127"/>
        <v>28</v>
      </c>
      <c r="L341">
        <f t="shared" si="128"/>
        <v>6</v>
      </c>
      <c r="M341">
        <f t="shared" si="129"/>
        <v>2031</v>
      </c>
    </row>
    <row r="342" spans="2:13" ht="12.75">
      <c r="B342" s="25">
        <f t="shared" si="121"/>
        <v>304</v>
      </c>
      <c r="C342" s="26">
        <f t="shared" si="122"/>
        <v>48057</v>
      </c>
      <c r="D342" s="43">
        <f t="shared" si="96"/>
        <v>324.23</v>
      </c>
      <c r="E342" s="27">
        <f t="shared" si="123"/>
        <v>1035.42</v>
      </c>
      <c r="F342" s="27">
        <f t="shared" si="124"/>
        <v>-711.19</v>
      </c>
      <c r="G342" s="25">
        <f t="shared" si="125"/>
        <v>6.75</v>
      </c>
      <c r="H342" s="25"/>
      <c r="I342" s="27">
        <f t="shared" si="126"/>
        <v>-127469.20999999999</v>
      </c>
      <c r="K342">
        <f t="shared" si="127"/>
        <v>28</v>
      </c>
      <c r="L342">
        <f t="shared" si="128"/>
        <v>7</v>
      </c>
      <c r="M342">
        <f t="shared" si="129"/>
        <v>2031</v>
      </c>
    </row>
    <row r="343" spans="2:13" ht="12.75">
      <c r="B343" s="25">
        <f t="shared" si="121"/>
        <v>305</v>
      </c>
      <c r="C343" s="26">
        <f t="shared" si="122"/>
        <v>48088</v>
      </c>
      <c r="D343" s="43">
        <f t="shared" si="96"/>
        <v>324.23</v>
      </c>
      <c r="E343" s="27">
        <f t="shared" si="123"/>
        <v>1041.24</v>
      </c>
      <c r="F343" s="27">
        <f t="shared" si="124"/>
        <v>-717.01</v>
      </c>
      <c r="G343" s="25">
        <f t="shared" si="125"/>
        <v>6.75</v>
      </c>
      <c r="H343" s="25"/>
      <c r="I343" s="27">
        <f t="shared" si="126"/>
        <v>-128510.45</v>
      </c>
      <c r="K343">
        <f t="shared" si="127"/>
        <v>28</v>
      </c>
      <c r="L343">
        <f t="shared" si="128"/>
        <v>8</v>
      </c>
      <c r="M343">
        <f t="shared" si="129"/>
        <v>2031</v>
      </c>
    </row>
    <row r="344" spans="2:13" ht="12.75">
      <c r="B344" s="25">
        <f t="shared" si="121"/>
        <v>306</v>
      </c>
      <c r="C344" s="26">
        <f t="shared" si="122"/>
        <v>48119</v>
      </c>
      <c r="D344" s="43">
        <f t="shared" si="96"/>
        <v>324.23</v>
      </c>
      <c r="E344" s="27">
        <f t="shared" si="123"/>
        <v>1047.1</v>
      </c>
      <c r="F344" s="27">
        <f t="shared" si="124"/>
        <v>-722.87</v>
      </c>
      <c r="G344" s="25">
        <f t="shared" si="125"/>
        <v>6.75</v>
      </c>
      <c r="H344" s="25"/>
      <c r="I344" s="27">
        <f t="shared" si="126"/>
        <v>-129557.55</v>
      </c>
      <c r="K344">
        <f t="shared" si="127"/>
        <v>28</v>
      </c>
      <c r="L344">
        <f t="shared" si="128"/>
        <v>9</v>
      </c>
      <c r="M344">
        <f t="shared" si="129"/>
        <v>2031</v>
      </c>
    </row>
    <row r="345" spans="2:13" ht="12.75">
      <c r="B345" s="25">
        <f t="shared" si="121"/>
        <v>307</v>
      </c>
      <c r="C345" s="26">
        <f t="shared" si="122"/>
        <v>48149</v>
      </c>
      <c r="D345" s="43">
        <f t="shared" si="96"/>
        <v>324.23</v>
      </c>
      <c r="E345" s="27">
        <f t="shared" si="123"/>
        <v>1052.99</v>
      </c>
      <c r="F345" s="27">
        <f t="shared" si="124"/>
        <v>-728.76</v>
      </c>
      <c r="G345" s="25">
        <f t="shared" si="125"/>
        <v>6.75</v>
      </c>
      <c r="H345" s="25"/>
      <c r="I345" s="27">
        <f t="shared" si="126"/>
        <v>-130610.54000000001</v>
      </c>
      <c r="K345">
        <f t="shared" si="127"/>
        <v>28</v>
      </c>
      <c r="L345">
        <f t="shared" si="128"/>
        <v>10</v>
      </c>
      <c r="M345">
        <f t="shared" si="129"/>
        <v>2031</v>
      </c>
    </row>
    <row r="346" spans="2:13" ht="12.75">
      <c r="B346" s="25">
        <f t="shared" si="121"/>
        <v>308</v>
      </c>
      <c r="C346" s="26">
        <f t="shared" si="122"/>
        <v>48180</v>
      </c>
      <c r="D346" s="43">
        <f t="shared" si="96"/>
        <v>324.23</v>
      </c>
      <c r="E346" s="27">
        <f t="shared" si="123"/>
        <v>1058.9099999999999</v>
      </c>
      <c r="F346" s="27">
        <f t="shared" si="124"/>
        <v>-734.68</v>
      </c>
      <c r="G346" s="25">
        <f t="shared" si="125"/>
        <v>6.75</v>
      </c>
      <c r="H346" s="25"/>
      <c r="I346" s="27">
        <f t="shared" si="126"/>
        <v>-131669.45</v>
      </c>
      <c r="K346">
        <f t="shared" si="127"/>
        <v>28</v>
      </c>
      <c r="L346">
        <f t="shared" si="128"/>
        <v>11</v>
      </c>
      <c r="M346">
        <f t="shared" si="129"/>
        <v>2031</v>
      </c>
    </row>
    <row r="347" spans="2:13" ht="12.75">
      <c r="B347" s="25">
        <f t="shared" si="121"/>
        <v>309</v>
      </c>
      <c r="C347" s="26">
        <f t="shared" si="122"/>
        <v>48210</v>
      </c>
      <c r="D347" s="43">
        <f t="shared" si="96"/>
        <v>324.23</v>
      </c>
      <c r="E347" s="27">
        <f t="shared" si="123"/>
        <v>1064.87</v>
      </c>
      <c r="F347" s="27">
        <f t="shared" si="124"/>
        <v>-740.64</v>
      </c>
      <c r="G347" s="25">
        <f t="shared" si="125"/>
        <v>6.75</v>
      </c>
      <c r="H347" s="25"/>
      <c r="I347" s="27">
        <f t="shared" si="126"/>
        <v>-132734.32</v>
      </c>
      <c r="K347">
        <f t="shared" si="127"/>
        <v>28</v>
      </c>
      <c r="L347">
        <f t="shared" si="128"/>
        <v>12</v>
      </c>
      <c r="M347">
        <f t="shared" si="129"/>
        <v>2031</v>
      </c>
    </row>
    <row r="348" spans="2:13" ht="12.75">
      <c r="B348" s="25">
        <f t="shared" si="121"/>
        <v>310</v>
      </c>
      <c r="C348" s="26">
        <f t="shared" si="122"/>
        <v>48241</v>
      </c>
      <c r="D348" s="43">
        <f t="shared" si="96"/>
        <v>324.23</v>
      </c>
      <c r="E348" s="27">
        <f t="shared" si="123"/>
        <v>1070.8600000000001</v>
      </c>
      <c r="F348" s="27">
        <f t="shared" si="124"/>
        <v>-746.63</v>
      </c>
      <c r="G348" s="25">
        <f t="shared" si="125"/>
        <v>6.75</v>
      </c>
      <c r="H348" s="25"/>
      <c r="I348" s="27">
        <f t="shared" si="126"/>
        <v>-133805.18</v>
      </c>
      <c r="K348">
        <f t="shared" si="127"/>
        <v>28</v>
      </c>
      <c r="L348">
        <f t="shared" si="128"/>
        <v>1</v>
      </c>
      <c r="M348">
        <f t="shared" si="129"/>
        <v>2032</v>
      </c>
    </row>
    <row r="349" spans="2:13" ht="12.75">
      <c r="B349" s="25">
        <f t="shared" si="121"/>
        <v>311</v>
      </c>
      <c r="C349" s="26">
        <f t="shared" si="122"/>
        <v>48272</v>
      </c>
      <c r="D349" s="43">
        <f t="shared" si="96"/>
        <v>324.23</v>
      </c>
      <c r="E349" s="27">
        <f t="shared" si="123"/>
        <v>1076.88</v>
      </c>
      <c r="F349" s="27">
        <f t="shared" si="124"/>
        <v>-752.65</v>
      </c>
      <c r="G349" s="25">
        <f t="shared" si="125"/>
        <v>6.75</v>
      </c>
      <c r="H349" s="25"/>
      <c r="I349" s="27">
        <f t="shared" si="126"/>
        <v>-134882.06</v>
      </c>
      <c r="K349">
        <f t="shared" si="127"/>
        <v>28</v>
      </c>
      <c r="L349">
        <f t="shared" si="128"/>
        <v>2</v>
      </c>
      <c r="M349">
        <f t="shared" si="129"/>
        <v>2032</v>
      </c>
    </row>
    <row r="350" spans="2:13" ht="12.75">
      <c r="B350" s="25">
        <f t="shared" si="121"/>
        <v>312</v>
      </c>
      <c r="C350" s="26">
        <f t="shared" si="122"/>
        <v>48301</v>
      </c>
      <c r="D350" s="43">
        <f t="shared" si="96"/>
        <v>324.23</v>
      </c>
      <c r="E350" s="27">
        <f t="shared" si="123"/>
        <v>1082.94</v>
      </c>
      <c r="F350" s="27">
        <f t="shared" si="124"/>
        <v>-758.71</v>
      </c>
      <c r="G350" s="25">
        <f t="shared" si="125"/>
        <v>6.75</v>
      </c>
      <c r="H350" s="25"/>
      <c r="I350" s="27">
        <f t="shared" si="126"/>
        <v>-135965</v>
      </c>
      <c r="K350">
        <f t="shared" si="127"/>
        <v>28</v>
      </c>
      <c r="L350">
        <f t="shared" si="128"/>
        <v>3</v>
      </c>
      <c r="M350">
        <f t="shared" si="129"/>
        <v>2032</v>
      </c>
    </row>
    <row r="351" spans="2:13" ht="12.75">
      <c r="B351" s="25">
        <f t="shared" si="121"/>
        <v>313</v>
      </c>
      <c r="C351" s="26">
        <f t="shared" si="122"/>
        <v>48332</v>
      </c>
      <c r="D351" s="43">
        <f t="shared" si="96"/>
        <v>324.23</v>
      </c>
      <c r="E351" s="27">
        <f t="shared" si="123"/>
        <v>1089.03</v>
      </c>
      <c r="F351" s="27">
        <f t="shared" si="124"/>
        <v>-764.8</v>
      </c>
      <c r="G351" s="25">
        <f t="shared" si="125"/>
        <v>6.75</v>
      </c>
      <c r="H351" s="25"/>
      <c r="I351" s="27">
        <f t="shared" si="126"/>
        <v>-137054.03</v>
      </c>
      <c r="K351">
        <f t="shared" si="127"/>
        <v>28</v>
      </c>
      <c r="L351">
        <f t="shared" si="128"/>
        <v>4</v>
      </c>
      <c r="M351">
        <f t="shared" si="129"/>
        <v>2032</v>
      </c>
    </row>
    <row r="352" spans="2:13" ht="12.75">
      <c r="B352" s="25">
        <f t="shared" si="121"/>
        <v>314</v>
      </c>
      <c r="C352" s="26">
        <f t="shared" si="122"/>
        <v>48362</v>
      </c>
      <c r="D352" s="43">
        <f t="shared" si="96"/>
        <v>324.23</v>
      </c>
      <c r="E352" s="27">
        <f t="shared" si="123"/>
        <v>1095.1599999999999</v>
      </c>
      <c r="F352" s="27">
        <f t="shared" si="124"/>
        <v>-770.93</v>
      </c>
      <c r="G352" s="25">
        <f t="shared" si="125"/>
        <v>6.75</v>
      </c>
      <c r="H352" s="25"/>
      <c r="I352" s="27">
        <f t="shared" si="126"/>
        <v>-138149.19</v>
      </c>
      <c r="K352">
        <f t="shared" si="127"/>
        <v>28</v>
      </c>
      <c r="L352">
        <f t="shared" si="128"/>
        <v>5</v>
      </c>
      <c r="M352">
        <f t="shared" si="129"/>
        <v>2032</v>
      </c>
    </row>
    <row r="353" spans="2:13" ht="12.75">
      <c r="B353" s="25">
        <f t="shared" si="121"/>
        <v>315</v>
      </c>
      <c r="C353" s="26">
        <f t="shared" si="122"/>
        <v>48393</v>
      </c>
      <c r="D353" s="43">
        <f t="shared" si="96"/>
        <v>324.23</v>
      </c>
      <c r="E353" s="27">
        <f t="shared" si="123"/>
        <v>1101.3200000000002</v>
      </c>
      <c r="F353" s="27">
        <f t="shared" si="124"/>
        <v>-777.09</v>
      </c>
      <c r="G353" s="25">
        <f t="shared" si="125"/>
        <v>6.75</v>
      </c>
      <c r="H353" s="25"/>
      <c r="I353" s="27">
        <f t="shared" si="126"/>
        <v>-139250.51</v>
      </c>
      <c r="K353">
        <f t="shared" si="127"/>
        <v>28</v>
      </c>
      <c r="L353">
        <f t="shared" si="128"/>
        <v>6</v>
      </c>
      <c r="M353">
        <f t="shared" si="129"/>
        <v>2032</v>
      </c>
    </row>
    <row r="354" spans="2:13" ht="12.75">
      <c r="B354" s="25">
        <f t="shared" si="121"/>
        <v>316</v>
      </c>
      <c r="C354" s="26">
        <f t="shared" si="122"/>
        <v>48423</v>
      </c>
      <c r="D354" s="43">
        <f t="shared" si="96"/>
        <v>324.23</v>
      </c>
      <c r="E354" s="27">
        <f t="shared" si="123"/>
        <v>1107.51</v>
      </c>
      <c r="F354" s="27">
        <f t="shared" si="124"/>
        <v>-783.28</v>
      </c>
      <c r="G354" s="25">
        <f t="shared" si="125"/>
        <v>6.75</v>
      </c>
      <c r="H354" s="25"/>
      <c r="I354" s="27">
        <f t="shared" si="126"/>
        <v>-140358.02000000002</v>
      </c>
      <c r="K354">
        <f t="shared" si="127"/>
        <v>28</v>
      </c>
      <c r="L354">
        <f t="shared" si="128"/>
        <v>7</v>
      </c>
      <c r="M354">
        <f t="shared" si="129"/>
        <v>2032</v>
      </c>
    </row>
    <row r="355" spans="2:13" ht="12.75">
      <c r="B355" s="25">
        <f t="shared" si="121"/>
        <v>317</v>
      </c>
      <c r="C355" s="26">
        <f t="shared" si="122"/>
        <v>48454</v>
      </c>
      <c r="D355" s="43">
        <f t="shared" si="96"/>
        <v>324.23</v>
      </c>
      <c r="E355" s="27">
        <f t="shared" si="123"/>
        <v>1113.74</v>
      </c>
      <c r="F355" s="27">
        <f t="shared" si="124"/>
        <v>-789.51</v>
      </c>
      <c r="G355" s="25">
        <f t="shared" si="125"/>
        <v>6.75</v>
      </c>
      <c r="H355" s="25"/>
      <c r="I355" s="27">
        <f t="shared" si="126"/>
        <v>-141471.76</v>
      </c>
      <c r="K355">
        <f t="shared" si="127"/>
        <v>28</v>
      </c>
      <c r="L355">
        <f t="shared" si="128"/>
        <v>8</v>
      </c>
      <c r="M355">
        <f t="shared" si="129"/>
        <v>2032</v>
      </c>
    </row>
    <row r="356" spans="2:13" ht="12.75">
      <c r="B356" s="25">
        <f t="shared" si="121"/>
        <v>318</v>
      </c>
      <c r="C356" s="26">
        <f t="shared" si="122"/>
        <v>48485</v>
      </c>
      <c r="D356" s="43">
        <f t="shared" si="96"/>
        <v>324.23</v>
      </c>
      <c r="E356" s="27">
        <f t="shared" si="123"/>
        <v>1120.01</v>
      </c>
      <c r="F356" s="27">
        <f t="shared" si="124"/>
        <v>-795.78</v>
      </c>
      <c r="G356" s="25">
        <f t="shared" si="125"/>
        <v>6.75</v>
      </c>
      <c r="H356" s="25"/>
      <c r="I356" s="27">
        <f t="shared" si="126"/>
        <v>-142591.77000000002</v>
      </c>
      <c r="K356">
        <f t="shared" si="127"/>
        <v>28</v>
      </c>
      <c r="L356">
        <f t="shared" si="128"/>
        <v>9</v>
      </c>
      <c r="M356">
        <f t="shared" si="129"/>
        <v>2032</v>
      </c>
    </row>
    <row r="357" spans="2:13" ht="12.75">
      <c r="B357" s="25">
        <f t="shared" si="121"/>
        <v>319</v>
      </c>
      <c r="C357" s="26">
        <f t="shared" si="122"/>
        <v>48515</v>
      </c>
      <c r="D357" s="43">
        <f t="shared" si="96"/>
        <v>324.23</v>
      </c>
      <c r="E357" s="27">
        <f t="shared" si="123"/>
        <v>1126.31</v>
      </c>
      <c r="F357" s="27">
        <f t="shared" si="124"/>
        <v>-802.08</v>
      </c>
      <c r="G357" s="25">
        <f t="shared" si="125"/>
        <v>6.75</v>
      </c>
      <c r="H357" s="25"/>
      <c r="I357" s="27">
        <f t="shared" si="126"/>
        <v>-143718.08000000002</v>
      </c>
      <c r="K357">
        <f t="shared" si="127"/>
        <v>28</v>
      </c>
      <c r="L357">
        <f t="shared" si="128"/>
        <v>10</v>
      </c>
      <c r="M357">
        <f t="shared" si="129"/>
        <v>2032</v>
      </c>
    </row>
    <row r="358" spans="2:13" ht="12.75">
      <c r="B358" s="25">
        <f t="shared" si="121"/>
        <v>320</v>
      </c>
      <c r="C358" s="26">
        <f t="shared" si="122"/>
        <v>48546</v>
      </c>
      <c r="D358" s="43">
        <f t="shared" si="96"/>
        <v>324.23</v>
      </c>
      <c r="E358" s="27">
        <f t="shared" si="123"/>
        <v>1132.6399999999999</v>
      </c>
      <c r="F358" s="27">
        <f t="shared" si="124"/>
        <v>-808.41</v>
      </c>
      <c r="G358" s="25">
        <f t="shared" si="125"/>
        <v>6.75</v>
      </c>
      <c r="H358" s="25"/>
      <c r="I358" s="27">
        <f t="shared" si="126"/>
        <v>-144850.72000000003</v>
      </c>
      <c r="K358">
        <f t="shared" si="127"/>
        <v>28</v>
      </c>
      <c r="L358">
        <f t="shared" si="128"/>
        <v>11</v>
      </c>
      <c r="M358">
        <f t="shared" si="129"/>
        <v>2032</v>
      </c>
    </row>
    <row r="359" spans="2:13" ht="12.75">
      <c r="B359" s="25">
        <f t="shared" si="121"/>
        <v>321</v>
      </c>
      <c r="C359" s="26">
        <f t="shared" si="122"/>
        <v>48576</v>
      </c>
      <c r="D359" s="43">
        <f t="shared" si="96"/>
        <v>324.23</v>
      </c>
      <c r="E359" s="27">
        <f t="shared" si="123"/>
        <v>1139.02</v>
      </c>
      <c r="F359" s="27">
        <f t="shared" si="124"/>
        <v>-814.79</v>
      </c>
      <c r="G359" s="25">
        <f t="shared" si="125"/>
        <v>6.75</v>
      </c>
      <c r="H359" s="25"/>
      <c r="I359" s="27">
        <f t="shared" si="126"/>
        <v>-145989.74000000002</v>
      </c>
      <c r="K359">
        <f t="shared" si="127"/>
        <v>28</v>
      </c>
      <c r="L359">
        <f t="shared" si="128"/>
        <v>12</v>
      </c>
      <c r="M359">
        <f t="shared" si="129"/>
        <v>2032</v>
      </c>
    </row>
    <row r="360" spans="2:13" ht="12.75">
      <c r="B360" s="25">
        <f t="shared" si="121"/>
        <v>322</v>
      </c>
      <c r="C360" s="26">
        <f t="shared" si="122"/>
        <v>48607</v>
      </c>
      <c r="D360" s="43">
        <f aca="true" t="shared" si="130" ref="D360:D397">$C$31</f>
        <v>324.23</v>
      </c>
      <c r="E360" s="27">
        <f t="shared" si="123"/>
        <v>1145.42</v>
      </c>
      <c r="F360" s="27">
        <f t="shared" si="124"/>
        <v>-821.19</v>
      </c>
      <c r="G360" s="25">
        <f t="shared" si="125"/>
        <v>6.75</v>
      </c>
      <c r="H360" s="25"/>
      <c r="I360" s="27">
        <f t="shared" si="126"/>
        <v>-147135.16000000003</v>
      </c>
      <c r="K360">
        <f t="shared" si="127"/>
        <v>28</v>
      </c>
      <c r="L360">
        <f t="shared" si="128"/>
        <v>1</v>
      </c>
      <c r="M360">
        <f t="shared" si="129"/>
        <v>2033</v>
      </c>
    </row>
    <row r="361" spans="2:13" ht="12.75">
      <c r="B361" s="25">
        <f t="shared" si="121"/>
        <v>323</v>
      </c>
      <c r="C361" s="26">
        <f t="shared" si="122"/>
        <v>48638</v>
      </c>
      <c r="D361" s="43">
        <f t="shared" si="130"/>
        <v>324.23</v>
      </c>
      <c r="E361" s="27">
        <f t="shared" si="123"/>
        <v>1151.87</v>
      </c>
      <c r="F361" s="27">
        <f t="shared" si="124"/>
        <v>-827.64</v>
      </c>
      <c r="G361" s="25">
        <f t="shared" si="125"/>
        <v>6.75</v>
      </c>
      <c r="H361" s="25"/>
      <c r="I361" s="27">
        <f t="shared" si="126"/>
        <v>-148287.03000000003</v>
      </c>
      <c r="K361">
        <f t="shared" si="127"/>
        <v>28</v>
      </c>
      <c r="L361">
        <f t="shared" si="128"/>
        <v>2</v>
      </c>
      <c r="M361">
        <f t="shared" si="129"/>
        <v>2033</v>
      </c>
    </row>
    <row r="362" spans="2:13" ht="12.75">
      <c r="B362" s="25">
        <f t="shared" si="121"/>
        <v>324</v>
      </c>
      <c r="C362" s="26">
        <f t="shared" si="122"/>
        <v>48666</v>
      </c>
      <c r="D362" s="43">
        <f t="shared" si="130"/>
        <v>324.23</v>
      </c>
      <c r="E362" s="27">
        <f t="shared" si="123"/>
        <v>1158.3400000000001</v>
      </c>
      <c r="F362" s="27">
        <f t="shared" si="124"/>
        <v>-834.11</v>
      </c>
      <c r="G362" s="25">
        <f t="shared" si="125"/>
        <v>6.75</v>
      </c>
      <c r="H362" s="25"/>
      <c r="I362" s="27">
        <f t="shared" si="126"/>
        <v>-149445.37000000002</v>
      </c>
      <c r="K362">
        <f t="shared" si="127"/>
        <v>28</v>
      </c>
      <c r="L362">
        <f t="shared" si="128"/>
        <v>3</v>
      </c>
      <c r="M362">
        <f t="shared" si="129"/>
        <v>2033</v>
      </c>
    </row>
    <row r="363" spans="2:13" ht="12.75">
      <c r="B363" s="25">
        <f t="shared" si="121"/>
        <v>325</v>
      </c>
      <c r="C363" s="26">
        <f t="shared" si="122"/>
        <v>48697</v>
      </c>
      <c r="D363" s="43">
        <f t="shared" si="130"/>
        <v>324.23</v>
      </c>
      <c r="E363" s="27">
        <f t="shared" si="123"/>
        <v>1164.8600000000001</v>
      </c>
      <c r="F363" s="27">
        <f t="shared" si="124"/>
        <v>-840.63</v>
      </c>
      <c r="G363" s="25">
        <f t="shared" si="125"/>
        <v>6.75</v>
      </c>
      <c r="H363" s="25"/>
      <c r="I363" s="27">
        <f t="shared" si="126"/>
        <v>-150610.23</v>
      </c>
      <c r="K363">
        <f t="shared" si="127"/>
        <v>28</v>
      </c>
      <c r="L363">
        <f t="shared" si="128"/>
        <v>4</v>
      </c>
      <c r="M363">
        <f t="shared" si="129"/>
        <v>2033</v>
      </c>
    </row>
    <row r="364" spans="2:13" ht="12.75">
      <c r="B364" s="25">
        <f t="shared" si="121"/>
        <v>326</v>
      </c>
      <c r="C364" s="26">
        <f t="shared" si="122"/>
        <v>48727</v>
      </c>
      <c r="D364" s="43">
        <f t="shared" si="130"/>
        <v>324.23</v>
      </c>
      <c r="E364" s="27">
        <f t="shared" si="123"/>
        <v>1171.4099999999999</v>
      </c>
      <c r="F364" s="27">
        <f t="shared" si="124"/>
        <v>-847.18</v>
      </c>
      <c r="G364" s="25">
        <f t="shared" si="125"/>
        <v>6.75</v>
      </c>
      <c r="H364" s="25"/>
      <c r="I364" s="27">
        <f t="shared" si="126"/>
        <v>-151781.64</v>
      </c>
      <c r="K364">
        <f t="shared" si="127"/>
        <v>28</v>
      </c>
      <c r="L364">
        <f t="shared" si="128"/>
        <v>5</v>
      </c>
      <c r="M364">
        <f t="shared" si="129"/>
        <v>2033</v>
      </c>
    </row>
    <row r="365" spans="2:13" ht="12.75">
      <c r="B365" s="25">
        <f t="shared" si="121"/>
        <v>327</v>
      </c>
      <c r="C365" s="26">
        <f t="shared" si="122"/>
        <v>48758</v>
      </c>
      <c r="D365" s="43">
        <f t="shared" si="130"/>
        <v>324.23</v>
      </c>
      <c r="E365" s="27">
        <f t="shared" si="123"/>
        <v>1178</v>
      </c>
      <c r="F365" s="27">
        <f t="shared" si="124"/>
        <v>-853.77</v>
      </c>
      <c r="G365" s="25">
        <f t="shared" si="125"/>
        <v>6.75</v>
      </c>
      <c r="H365" s="25"/>
      <c r="I365" s="27">
        <f t="shared" si="126"/>
        <v>-152959.64</v>
      </c>
      <c r="K365">
        <f t="shared" si="127"/>
        <v>28</v>
      </c>
      <c r="L365">
        <f t="shared" si="128"/>
        <v>6</v>
      </c>
      <c r="M365">
        <f t="shared" si="129"/>
        <v>2033</v>
      </c>
    </row>
    <row r="366" spans="2:13" ht="12.75">
      <c r="B366" s="25">
        <f t="shared" si="121"/>
        <v>328</v>
      </c>
      <c r="C366" s="26">
        <f t="shared" si="122"/>
        <v>48788</v>
      </c>
      <c r="D366" s="43">
        <f t="shared" si="130"/>
        <v>324.23</v>
      </c>
      <c r="E366" s="27">
        <f t="shared" si="123"/>
        <v>1184.63</v>
      </c>
      <c r="F366" s="27">
        <f t="shared" si="124"/>
        <v>-860.4</v>
      </c>
      <c r="G366" s="25">
        <f t="shared" si="125"/>
        <v>6.75</v>
      </c>
      <c r="H366" s="25"/>
      <c r="I366" s="27">
        <f t="shared" si="126"/>
        <v>-154144.27000000002</v>
      </c>
      <c r="K366">
        <f t="shared" si="127"/>
        <v>28</v>
      </c>
      <c r="L366">
        <f t="shared" si="128"/>
        <v>7</v>
      </c>
      <c r="M366">
        <f t="shared" si="129"/>
        <v>2033</v>
      </c>
    </row>
    <row r="367" spans="2:13" ht="12.75">
      <c r="B367" s="25">
        <f t="shared" si="121"/>
        <v>329</v>
      </c>
      <c r="C367" s="26">
        <f t="shared" si="122"/>
        <v>48819</v>
      </c>
      <c r="D367" s="43">
        <f t="shared" si="130"/>
        <v>324.23</v>
      </c>
      <c r="E367" s="27">
        <f t="shared" si="123"/>
        <v>1191.29</v>
      </c>
      <c r="F367" s="27">
        <f t="shared" si="124"/>
        <v>-867.06</v>
      </c>
      <c r="G367" s="25">
        <f t="shared" si="125"/>
        <v>6.75</v>
      </c>
      <c r="H367" s="25"/>
      <c r="I367" s="27">
        <f t="shared" si="126"/>
        <v>-155335.56000000003</v>
      </c>
      <c r="K367">
        <f t="shared" si="127"/>
        <v>28</v>
      </c>
      <c r="L367">
        <f t="shared" si="128"/>
        <v>8</v>
      </c>
      <c r="M367">
        <f t="shared" si="129"/>
        <v>2033</v>
      </c>
    </row>
    <row r="368" spans="2:13" ht="12.75">
      <c r="B368" s="25">
        <f t="shared" si="121"/>
        <v>330</v>
      </c>
      <c r="C368" s="26">
        <f t="shared" si="122"/>
        <v>48850</v>
      </c>
      <c r="D368" s="43">
        <f t="shared" si="130"/>
        <v>324.23</v>
      </c>
      <c r="E368" s="27">
        <f t="shared" si="123"/>
        <v>1197.99</v>
      </c>
      <c r="F368" s="27">
        <f t="shared" si="124"/>
        <v>-873.76</v>
      </c>
      <c r="G368" s="25">
        <f t="shared" si="125"/>
        <v>6.75</v>
      </c>
      <c r="H368" s="25"/>
      <c r="I368" s="27">
        <f t="shared" si="126"/>
        <v>-156533.55000000002</v>
      </c>
      <c r="K368">
        <f t="shared" si="127"/>
        <v>28</v>
      </c>
      <c r="L368">
        <f t="shared" si="128"/>
        <v>9</v>
      </c>
      <c r="M368">
        <f t="shared" si="129"/>
        <v>2033</v>
      </c>
    </row>
    <row r="369" spans="2:13" ht="12.75">
      <c r="B369" s="25">
        <f t="shared" si="121"/>
        <v>331</v>
      </c>
      <c r="C369" s="26">
        <f t="shared" si="122"/>
        <v>48880</v>
      </c>
      <c r="D369" s="43">
        <f t="shared" si="130"/>
        <v>324.23</v>
      </c>
      <c r="E369" s="27">
        <f t="shared" si="123"/>
        <v>1204.73</v>
      </c>
      <c r="F369" s="27">
        <f t="shared" si="124"/>
        <v>-880.5</v>
      </c>
      <c r="G369" s="25">
        <f t="shared" si="125"/>
        <v>6.75</v>
      </c>
      <c r="H369" s="25"/>
      <c r="I369" s="27">
        <f t="shared" si="126"/>
        <v>-157738.28000000003</v>
      </c>
      <c r="K369">
        <f t="shared" si="127"/>
        <v>28</v>
      </c>
      <c r="L369">
        <f t="shared" si="128"/>
        <v>10</v>
      </c>
      <c r="M369">
        <f t="shared" si="129"/>
        <v>2033</v>
      </c>
    </row>
    <row r="370" spans="2:13" ht="12.75">
      <c r="B370" s="25">
        <f t="shared" si="121"/>
        <v>332</v>
      </c>
      <c r="C370" s="26">
        <f t="shared" si="122"/>
        <v>48911</v>
      </c>
      <c r="D370" s="43">
        <f t="shared" si="130"/>
        <v>324.23</v>
      </c>
      <c r="E370" s="27">
        <f t="shared" si="123"/>
        <v>1211.51</v>
      </c>
      <c r="F370" s="27">
        <f t="shared" si="124"/>
        <v>-887.28</v>
      </c>
      <c r="G370" s="25">
        <f t="shared" si="125"/>
        <v>6.75</v>
      </c>
      <c r="H370" s="25"/>
      <c r="I370" s="27">
        <f t="shared" si="126"/>
        <v>-158949.79000000004</v>
      </c>
      <c r="K370">
        <f t="shared" si="127"/>
        <v>28</v>
      </c>
      <c r="L370">
        <f t="shared" si="128"/>
        <v>11</v>
      </c>
      <c r="M370">
        <f t="shared" si="129"/>
        <v>2033</v>
      </c>
    </row>
    <row r="371" spans="2:13" ht="12.75">
      <c r="B371" s="25">
        <f t="shared" si="121"/>
        <v>333</v>
      </c>
      <c r="C371" s="26">
        <f t="shared" si="122"/>
        <v>48941</v>
      </c>
      <c r="D371" s="43">
        <f t="shared" si="130"/>
        <v>324.23</v>
      </c>
      <c r="E371" s="27">
        <f t="shared" si="123"/>
        <v>1218.3200000000002</v>
      </c>
      <c r="F371" s="27">
        <f t="shared" si="124"/>
        <v>-894.09</v>
      </c>
      <c r="G371" s="25">
        <f t="shared" si="125"/>
        <v>6.75</v>
      </c>
      <c r="H371" s="25"/>
      <c r="I371" s="27">
        <f t="shared" si="126"/>
        <v>-160168.11000000004</v>
      </c>
      <c r="K371">
        <f t="shared" si="127"/>
        <v>28</v>
      </c>
      <c r="L371">
        <f t="shared" si="128"/>
        <v>12</v>
      </c>
      <c r="M371">
        <f t="shared" si="129"/>
        <v>2033</v>
      </c>
    </row>
    <row r="372" spans="2:13" ht="12.75">
      <c r="B372" s="25">
        <f t="shared" si="121"/>
        <v>334</v>
      </c>
      <c r="C372" s="26">
        <f t="shared" si="122"/>
        <v>48972</v>
      </c>
      <c r="D372" s="43">
        <f t="shared" si="130"/>
        <v>324.23</v>
      </c>
      <c r="E372" s="27">
        <f t="shared" si="123"/>
        <v>1225.18</v>
      </c>
      <c r="F372" s="27">
        <f t="shared" si="124"/>
        <v>-900.95</v>
      </c>
      <c r="G372" s="25">
        <f t="shared" si="125"/>
        <v>6.75</v>
      </c>
      <c r="H372" s="25"/>
      <c r="I372" s="27">
        <f t="shared" si="126"/>
        <v>-161393.29000000004</v>
      </c>
      <c r="K372">
        <f t="shared" si="127"/>
        <v>28</v>
      </c>
      <c r="L372">
        <f t="shared" si="128"/>
        <v>1</v>
      </c>
      <c r="M372">
        <f t="shared" si="129"/>
        <v>2034</v>
      </c>
    </row>
    <row r="373" spans="2:13" ht="12.75">
      <c r="B373" s="25">
        <f t="shared" si="121"/>
        <v>335</v>
      </c>
      <c r="C373" s="26">
        <f t="shared" si="122"/>
        <v>49003</v>
      </c>
      <c r="D373" s="43">
        <f t="shared" si="130"/>
        <v>324.23</v>
      </c>
      <c r="E373" s="27">
        <f t="shared" si="123"/>
        <v>1232.0700000000002</v>
      </c>
      <c r="F373" s="27">
        <f t="shared" si="124"/>
        <v>-907.84</v>
      </c>
      <c r="G373" s="25">
        <f t="shared" si="125"/>
        <v>6.75</v>
      </c>
      <c r="H373" s="25"/>
      <c r="I373" s="27">
        <f t="shared" si="126"/>
        <v>-162625.36000000004</v>
      </c>
      <c r="K373">
        <f t="shared" si="127"/>
        <v>28</v>
      </c>
      <c r="L373">
        <f t="shared" si="128"/>
        <v>2</v>
      </c>
      <c r="M373">
        <f t="shared" si="129"/>
        <v>2034</v>
      </c>
    </row>
    <row r="374" spans="2:13" ht="12.75">
      <c r="B374" s="25">
        <f t="shared" si="121"/>
        <v>336</v>
      </c>
      <c r="C374" s="26">
        <f t="shared" si="122"/>
        <v>49031</v>
      </c>
      <c r="D374" s="43">
        <f t="shared" si="130"/>
        <v>324.23</v>
      </c>
      <c r="E374" s="27">
        <f t="shared" si="123"/>
        <v>1239</v>
      </c>
      <c r="F374" s="27">
        <f t="shared" si="124"/>
        <v>-914.77</v>
      </c>
      <c r="G374" s="25">
        <f t="shared" si="125"/>
        <v>6.75</v>
      </c>
      <c r="H374" s="25"/>
      <c r="I374" s="27">
        <f t="shared" si="126"/>
        <v>-163864.36000000004</v>
      </c>
      <c r="K374">
        <f t="shared" si="127"/>
        <v>28</v>
      </c>
      <c r="L374">
        <f t="shared" si="128"/>
        <v>3</v>
      </c>
      <c r="M374">
        <f t="shared" si="129"/>
        <v>2034</v>
      </c>
    </row>
    <row r="375" spans="2:13" ht="12.75">
      <c r="B375" s="25">
        <f t="shared" si="121"/>
        <v>337</v>
      </c>
      <c r="C375" s="26">
        <f t="shared" si="122"/>
        <v>49062</v>
      </c>
      <c r="D375" s="43">
        <f t="shared" si="130"/>
        <v>324.23</v>
      </c>
      <c r="E375" s="27">
        <f t="shared" si="123"/>
        <v>1245.97</v>
      </c>
      <c r="F375" s="27">
        <f t="shared" si="124"/>
        <v>-921.74</v>
      </c>
      <c r="G375" s="25">
        <f t="shared" si="125"/>
        <v>6.75</v>
      </c>
      <c r="H375" s="25"/>
      <c r="I375" s="27">
        <f t="shared" si="126"/>
        <v>-165110.33000000005</v>
      </c>
      <c r="K375">
        <f t="shared" si="127"/>
        <v>28</v>
      </c>
      <c r="L375">
        <f t="shared" si="128"/>
        <v>4</v>
      </c>
      <c r="M375">
        <f t="shared" si="129"/>
        <v>2034</v>
      </c>
    </row>
    <row r="376" spans="2:13" ht="12.75">
      <c r="B376" s="25">
        <f t="shared" si="121"/>
        <v>338</v>
      </c>
      <c r="C376" s="26">
        <f t="shared" si="122"/>
        <v>49092</v>
      </c>
      <c r="D376" s="43">
        <f t="shared" si="130"/>
        <v>324.23</v>
      </c>
      <c r="E376" s="27">
        <f t="shared" si="123"/>
        <v>1252.98</v>
      </c>
      <c r="F376" s="27">
        <f t="shared" si="124"/>
        <v>-928.75</v>
      </c>
      <c r="G376" s="25">
        <f t="shared" si="125"/>
        <v>6.75</v>
      </c>
      <c r="H376" s="25"/>
      <c r="I376" s="27">
        <f t="shared" si="126"/>
        <v>-166363.31000000006</v>
      </c>
      <c r="K376">
        <f t="shared" si="127"/>
        <v>28</v>
      </c>
      <c r="L376">
        <f t="shared" si="128"/>
        <v>5</v>
      </c>
      <c r="M376">
        <f t="shared" si="129"/>
        <v>2034</v>
      </c>
    </row>
    <row r="377" spans="2:13" ht="12.75">
      <c r="B377" s="25">
        <f t="shared" si="121"/>
        <v>339</v>
      </c>
      <c r="C377" s="26">
        <f t="shared" si="122"/>
        <v>49123</v>
      </c>
      <c r="D377" s="43">
        <f t="shared" si="130"/>
        <v>324.23</v>
      </c>
      <c r="E377" s="27">
        <f t="shared" si="123"/>
        <v>1260.02</v>
      </c>
      <c r="F377" s="27">
        <f t="shared" si="124"/>
        <v>-935.79</v>
      </c>
      <c r="G377" s="25">
        <f t="shared" si="125"/>
        <v>6.75</v>
      </c>
      <c r="H377" s="25"/>
      <c r="I377" s="27">
        <f t="shared" si="126"/>
        <v>-167623.33000000005</v>
      </c>
      <c r="K377">
        <f t="shared" si="127"/>
        <v>28</v>
      </c>
      <c r="L377">
        <f t="shared" si="128"/>
        <v>6</v>
      </c>
      <c r="M377">
        <f t="shared" si="129"/>
        <v>2034</v>
      </c>
    </row>
    <row r="378" spans="2:13" ht="12.75">
      <c r="B378" s="25">
        <f t="shared" si="121"/>
        <v>340</v>
      </c>
      <c r="C378" s="26">
        <f t="shared" si="122"/>
        <v>49153</v>
      </c>
      <c r="D378" s="43">
        <f t="shared" si="130"/>
        <v>324.23</v>
      </c>
      <c r="E378" s="27">
        <f t="shared" si="123"/>
        <v>1267.1100000000001</v>
      </c>
      <c r="F378" s="27">
        <f t="shared" si="124"/>
        <v>-942.88</v>
      </c>
      <c r="G378" s="25">
        <f t="shared" si="125"/>
        <v>6.75</v>
      </c>
      <c r="H378" s="25"/>
      <c r="I378" s="27">
        <f t="shared" si="126"/>
        <v>-168890.44000000003</v>
      </c>
      <c r="K378">
        <f t="shared" si="127"/>
        <v>28</v>
      </c>
      <c r="L378">
        <f t="shared" si="128"/>
        <v>7</v>
      </c>
      <c r="M378">
        <f t="shared" si="129"/>
        <v>2034</v>
      </c>
    </row>
    <row r="379" spans="2:13" ht="12.75">
      <c r="B379" s="25">
        <f t="shared" si="121"/>
        <v>341</v>
      </c>
      <c r="C379" s="26">
        <f t="shared" si="122"/>
        <v>49184</v>
      </c>
      <c r="D379" s="43">
        <f t="shared" si="130"/>
        <v>324.23</v>
      </c>
      <c r="E379" s="27">
        <f t="shared" si="123"/>
        <v>1274.24</v>
      </c>
      <c r="F379" s="27">
        <f t="shared" si="124"/>
        <v>-950.01</v>
      </c>
      <c r="G379" s="25">
        <f t="shared" si="125"/>
        <v>6.75</v>
      </c>
      <c r="H379" s="25"/>
      <c r="I379" s="27">
        <f t="shared" si="126"/>
        <v>-170164.68000000002</v>
      </c>
      <c r="K379">
        <f t="shared" si="127"/>
        <v>28</v>
      </c>
      <c r="L379">
        <f t="shared" si="128"/>
        <v>8</v>
      </c>
      <c r="M379">
        <f t="shared" si="129"/>
        <v>2034</v>
      </c>
    </row>
    <row r="380" spans="2:13" ht="12.75">
      <c r="B380" s="25">
        <f t="shared" si="121"/>
        <v>342</v>
      </c>
      <c r="C380" s="26">
        <f t="shared" si="122"/>
        <v>49215</v>
      </c>
      <c r="D380" s="43">
        <f t="shared" si="130"/>
        <v>324.23</v>
      </c>
      <c r="E380" s="27">
        <f t="shared" si="123"/>
        <v>1281.4099999999999</v>
      </c>
      <c r="F380" s="27">
        <f t="shared" si="124"/>
        <v>-957.18</v>
      </c>
      <c r="G380" s="25">
        <f t="shared" si="125"/>
        <v>6.75</v>
      </c>
      <c r="H380" s="25"/>
      <c r="I380" s="27">
        <f t="shared" si="126"/>
        <v>-171446.09000000003</v>
      </c>
      <c r="K380">
        <f t="shared" si="127"/>
        <v>28</v>
      </c>
      <c r="L380">
        <f t="shared" si="128"/>
        <v>9</v>
      </c>
      <c r="M380">
        <f t="shared" si="129"/>
        <v>2034</v>
      </c>
    </row>
    <row r="381" spans="2:13" ht="12.75">
      <c r="B381" s="25">
        <f t="shared" si="121"/>
        <v>343</v>
      </c>
      <c r="C381" s="26">
        <f t="shared" si="122"/>
        <v>49245</v>
      </c>
      <c r="D381" s="43">
        <f t="shared" si="130"/>
        <v>324.23</v>
      </c>
      <c r="E381" s="27">
        <f t="shared" si="123"/>
        <v>1288.6100000000001</v>
      </c>
      <c r="F381" s="27">
        <f t="shared" si="124"/>
        <v>-964.38</v>
      </c>
      <c r="G381" s="25">
        <f t="shared" si="125"/>
        <v>6.75</v>
      </c>
      <c r="H381" s="25"/>
      <c r="I381" s="27">
        <f t="shared" si="126"/>
        <v>-172734.7</v>
      </c>
      <c r="K381">
        <f t="shared" si="127"/>
        <v>28</v>
      </c>
      <c r="L381">
        <f t="shared" si="128"/>
        <v>10</v>
      </c>
      <c r="M381">
        <f t="shared" si="129"/>
        <v>2034</v>
      </c>
    </row>
    <row r="382" spans="2:13" ht="12.75">
      <c r="B382" s="25">
        <f t="shared" si="121"/>
        <v>344</v>
      </c>
      <c r="C382" s="26">
        <f t="shared" si="122"/>
        <v>49276</v>
      </c>
      <c r="D382" s="43">
        <f t="shared" si="130"/>
        <v>324.23</v>
      </c>
      <c r="E382" s="27">
        <f t="shared" si="123"/>
        <v>1295.8600000000001</v>
      </c>
      <c r="F382" s="27">
        <f t="shared" si="124"/>
        <v>-971.63</v>
      </c>
      <c r="G382" s="25">
        <f t="shared" si="125"/>
        <v>6.75</v>
      </c>
      <c r="H382" s="25"/>
      <c r="I382" s="27">
        <f t="shared" si="126"/>
        <v>-174030.56</v>
      </c>
      <c r="K382">
        <f t="shared" si="127"/>
        <v>28</v>
      </c>
      <c r="L382">
        <f t="shared" si="128"/>
        <v>11</v>
      </c>
      <c r="M382">
        <f t="shared" si="129"/>
        <v>2034</v>
      </c>
    </row>
    <row r="383" spans="2:13" ht="12.75">
      <c r="B383" s="25">
        <f t="shared" si="121"/>
        <v>345</v>
      </c>
      <c r="C383" s="26">
        <f t="shared" si="122"/>
        <v>49306</v>
      </c>
      <c r="D383" s="43">
        <f t="shared" si="130"/>
        <v>324.23</v>
      </c>
      <c r="E383" s="27">
        <f t="shared" si="123"/>
        <v>1303.15</v>
      </c>
      <c r="F383" s="27">
        <f t="shared" si="124"/>
        <v>-978.92</v>
      </c>
      <c r="G383" s="25">
        <f t="shared" si="125"/>
        <v>6.75</v>
      </c>
      <c r="H383" s="25"/>
      <c r="I383" s="27">
        <f t="shared" si="126"/>
        <v>-175333.71</v>
      </c>
      <c r="K383">
        <f t="shared" si="127"/>
        <v>28</v>
      </c>
      <c r="L383">
        <f t="shared" si="128"/>
        <v>12</v>
      </c>
      <c r="M383">
        <f t="shared" si="129"/>
        <v>2034</v>
      </c>
    </row>
    <row r="384" spans="2:13" ht="12.75">
      <c r="B384" s="25">
        <f t="shared" si="121"/>
        <v>346</v>
      </c>
      <c r="C384" s="26">
        <f t="shared" si="122"/>
        <v>49337</v>
      </c>
      <c r="D384" s="43">
        <f t="shared" si="130"/>
        <v>324.23</v>
      </c>
      <c r="E384" s="27">
        <f t="shared" si="123"/>
        <v>1310.48</v>
      </c>
      <c r="F384" s="27">
        <f t="shared" si="124"/>
        <v>-986.25</v>
      </c>
      <c r="G384" s="25">
        <f t="shared" si="125"/>
        <v>6.75</v>
      </c>
      <c r="H384" s="25"/>
      <c r="I384" s="27">
        <f t="shared" si="126"/>
        <v>-176644.19</v>
      </c>
      <c r="K384">
        <f t="shared" si="127"/>
        <v>28</v>
      </c>
      <c r="L384">
        <f t="shared" si="128"/>
        <v>1</v>
      </c>
      <c r="M384">
        <f t="shared" si="129"/>
        <v>2035</v>
      </c>
    </row>
    <row r="385" spans="2:13" ht="12.75">
      <c r="B385" s="25">
        <f t="shared" si="121"/>
        <v>347</v>
      </c>
      <c r="C385" s="26">
        <f t="shared" si="122"/>
        <v>49368</v>
      </c>
      <c r="D385" s="43">
        <f t="shared" si="130"/>
        <v>324.23</v>
      </c>
      <c r="E385" s="27">
        <f t="shared" si="123"/>
        <v>1317.85</v>
      </c>
      <c r="F385" s="27">
        <f t="shared" si="124"/>
        <v>-993.62</v>
      </c>
      <c r="G385" s="25">
        <f t="shared" si="125"/>
        <v>6.75</v>
      </c>
      <c r="H385" s="25"/>
      <c r="I385" s="27">
        <f t="shared" si="126"/>
        <v>-177962.04</v>
      </c>
      <c r="K385">
        <f t="shared" si="127"/>
        <v>28</v>
      </c>
      <c r="L385">
        <f t="shared" si="128"/>
        <v>2</v>
      </c>
      <c r="M385">
        <f t="shared" si="129"/>
        <v>2035</v>
      </c>
    </row>
    <row r="386" spans="2:13" ht="12.75">
      <c r="B386" s="25">
        <f t="shared" si="121"/>
        <v>348</v>
      </c>
      <c r="C386" s="26">
        <f t="shared" si="122"/>
        <v>49396</v>
      </c>
      <c r="D386" s="43">
        <f t="shared" si="130"/>
        <v>324.23</v>
      </c>
      <c r="E386" s="27">
        <f t="shared" si="123"/>
        <v>1325.27</v>
      </c>
      <c r="F386" s="27">
        <f t="shared" si="124"/>
        <v>-1001.04</v>
      </c>
      <c r="G386" s="25">
        <f t="shared" si="125"/>
        <v>6.75</v>
      </c>
      <c r="H386" s="25"/>
      <c r="I386" s="27">
        <f t="shared" si="126"/>
        <v>-179287.31</v>
      </c>
      <c r="K386">
        <f t="shared" si="127"/>
        <v>28</v>
      </c>
      <c r="L386">
        <f t="shared" si="128"/>
        <v>3</v>
      </c>
      <c r="M386">
        <f t="shared" si="129"/>
        <v>2035</v>
      </c>
    </row>
    <row r="387" spans="2:13" ht="12.75">
      <c r="B387" s="25">
        <f t="shared" si="121"/>
        <v>349</v>
      </c>
      <c r="C387" s="26">
        <f t="shared" si="122"/>
        <v>49427</v>
      </c>
      <c r="D387" s="43">
        <f t="shared" si="130"/>
        <v>324.23</v>
      </c>
      <c r="E387" s="27">
        <f t="shared" si="123"/>
        <v>1332.72</v>
      </c>
      <c r="F387" s="27">
        <f t="shared" si="124"/>
        <v>-1008.49</v>
      </c>
      <c r="G387" s="25">
        <f t="shared" si="125"/>
        <v>6.75</v>
      </c>
      <c r="H387" s="25"/>
      <c r="I387" s="27">
        <f t="shared" si="126"/>
        <v>-180620.03</v>
      </c>
      <c r="K387">
        <f t="shared" si="127"/>
        <v>28</v>
      </c>
      <c r="L387">
        <f t="shared" si="128"/>
        <v>4</v>
      </c>
      <c r="M387">
        <f t="shared" si="129"/>
        <v>2035</v>
      </c>
    </row>
    <row r="388" spans="2:13" ht="12.75">
      <c r="B388" s="25">
        <f t="shared" si="121"/>
        <v>350</v>
      </c>
      <c r="C388" s="26">
        <f t="shared" si="122"/>
        <v>49457</v>
      </c>
      <c r="D388" s="43">
        <f t="shared" si="130"/>
        <v>324.23</v>
      </c>
      <c r="E388" s="27">
        <f t="shared" si="123"/>
        <v>1340.22</v>
      </c>
      <c r="F388" s="27">
        <f t="shared" si="124"/>
        <v>-1015.99</v>
      </c>
      <c r="G388" s="25">
        <f t="shared" si="125"/>
        <v>6.75</v>
      </c>
      <c r="H388" s="25"/>
      <c r="I388" s="27">
        <f t="shared" si="126"/>
        <v>-181960.25</v>
      </c>
      <c r="K388">
        <f t="shared" si="127"/>
        <v>28</v>
      </c>
      <c r="L388">
        <f t="shared" si="128"/>
        <v>5</v>
      </c>
      <c r="M388">
        <f t="shared" si="129"/>
        <v>2035</v>
      </c>
    </row>
    <row r="389" spans="2:13" ht="12.75">
      <c r="B389" s="25">
        <f t="shared" si="121"/>
        <v>351</v>
      </c>
      <c r="C389" s="26">
        <f t="shared" si="122"/>
        <v>49488</v>
      </c>
      <c r="D389" s="43">
        <f t="shared" si="130"/>
        <v>324.23</v>
      </c>
      <c r="E389" s="27">
        <f t="shared" si="123"/>
        <v>1347.76</v>
      </c>
      <c r="F389" s="27">
        <f t="shared" si="124"/>
        <v>-1023.53</v>
      </c>
      <c r="G389" s="25">
        <f t="shared" si="125"/>
        <v>6.75</v>
      </c>
      <c r="H389" s="25"/>
      <c r="I389" s="27">
        <f t="shared" si="126"/>
        <v>-183308.01</v>
      </c>
      <c r="K389">
        <f t="shared" si="127"/>
        <v>28</v>
      </c>
      <c r="L389">
        <f t="shared" si="128"/>
        <v>6</v>
      </c>
      <c r="M389">
        <f t="shared" si="129"/>
        <v>2035</v>
      </c>
    </row>
    <row r="390" spans="2:13" ht="12.75">
      <c r="B390" s="25">
        <f t="shared" si="121"/>
        <v>352</v>
      </c>
      <c r="C390" s="26">
        <f t="shared" si="122"/>
        <v>49518</v>
      </c>
      <c r="D390" s="43">
        <f t="shared" si="130"/>
        <v>324.23</v>
      </c>
      <c r="E390" s="27">
        <f t="shared" si="123"/>
        <v>1355.34</v>
      </c>
      <c r="F390" s="27">
        <f t="shared" si="124"/>
        <v>-1031.11</v>
      </c>
      <c r="G390" s="25">
        <f t="shared" si="125"/>
        <v>6.75</v>
      </c>
      <c r="H390" s="25"/>
      <c r="I390" s="27">
        <f t="shared" si="126"/>
        <v>-184663.35</v>
      </c>
      <c r="K390">
        <f t="shared" si="127"/>
        <v>28</v>
      </c>
      <c r="L390">
        <f t="shared" si="128"/>
        <v>7</v>
      </c>
      <c r="M390">
        <f t="shared" si="129"/>
        <v>2035</v>
      </c>
    </row>
    <row r="391" spans="2:13" ht="12.75">
      <c r="B391" s="25">
        <f t="shared" si="121"/>
        <v>353</v>
      </c>
      <c r="C391" s="26">
        <f t="shared" si="122"/>
        <v>49549</v>
      </c>
      <c r="D391" s="43">
        <f t="shared" si="130"/>
        <v>324.23</v>
      </c>
      <c r="E391" s="27">
        <f t="shared" si="123"/>
        <v>1362.96</v>
      </c>
      <c r="F391" s="27">
        <f t="shared" si="124"/>
        <v>-1038.73</v>
      </c>
      <c r="G391" s="25">
        <f t="shared" si="125"/>
        <v>6.75</v>
      </c>
      <c r="H391" s="25"/>
      <c r="I391" s="27">
        <f t="shared" si="126"/>
        <v>-186026.31</v>
      </c>
      <c r="K391">
        <f t="shared" si="127"/>
        <v>28</v>
      </c>
      <c r="L391">
        <f t="shared" si="128"/>
        <v>8</v>
      </c>
      <c r="M391">
        <f t="shared" si="129"/>
        <v>2035</v>
      </c>
    </row>
    <row r="392" spans="2:13" ht="12.75">
      <c r="B392" s="25">
        <f t="shared" si="121"/>
        <v>354</v>
      </c>
      <c r="C392" s="26">
        <f t="shared" si="122"/>
        <v>49580</v>
      </c>
      <c r="D392" s="43">
        <f t="shared" si="130"/>
        <v>324.23</v>
      </c>
      <c r="E392" s="27">
        <f t="shared" si="123"/>
        <v>1370.63</v>
      </c>
      <c r="F392" s="27">
        <f t="shared" si="124"/>
        <v>-1046.4</v>
      </c>
      <c r="G392" s="25">
        <f t="shared" si="125"/>
        <v>6.75</v>
      </c>
      <c r="H392" s="25"/>
      <c r="I392" s="27">
        <f t="shared" si="126"/>
        <v>-187396.94</v>
      </c>
      <c r="K392">
        <f t="shared" si="127"/>
        <v>28</v>
      </c>
      <c r="L392">
        <f t="shared" si="128"/>
        <v>9</v>
      </c>
      <c r="M392">
        <f t="shared" si="129"/>
        <v>2035</v>
      </c>
    </row>
    <row r="393" spans="2:13" ht="12.75">
      <c r="B393" s="25">
        <f t="shared" si="121"/>
        <v>355</v>
      </c>
      <c r="C393" s="26">
        <f t="shared" si="122"/>
        <v>49610</v>
      </c>
      <c r="D393" s="43">
        <f t="shared" si="130"/>
        <v>324.23</v>
      </c>
      <c r="E393" s="27">
        <f t="shared" si="123"/>
        <v>1378.34</v>
      </c>
      <c r="F393" s="27">
        <f t="shared" si="124"/>
        <v>-1054.11</v>
      </c>
      <c r="G393" s="25">
        <f t="shared" si="125"/>
        <v>6.75</v>
      </c>
      <c r="H393" s="25"/>
      <c r="I393" s="27">
        <f t="shared" si="126"/>
        <v>-188775.28</v>
      </c>
      <c r="K393">
        <f t="shared" si="127"/>
        <v>28</v>
      </c>
      <c r="L393">
        <f t="shared" si="128"/>
        <v>10</v>
      </c>
      <c r="M393">
        <f t="shared" si="129"/>
        <v>2035</v>
      </c>
    </row>
    <row r="394" spans="2:13" ht="12.75">
      <c r="B394" s="25">
        <f t="shared" si="121"/>
        <v>356</v>
      </c>
      <c r="C394" s="26">
        <f t="shared" si="122"/>
        <v>49641</v>
      </c>
      <c r="D394" s="43">
        <f t="shared" si="130"/>
        <v>324.23</v>
      </c>
      <c r="E394" s="27">
        <f t="shared" si="123"/>
        <v>1386.09</v>
      </c>
      <c r="F394" s="27">
        <f t="shared" si="124"/>
        <v>-1061.86</v>
      </c>
      <c r="G394" s="25">
        <f t="shared" si="125"/>
        <v>6.75</v>
      </c>
      <c r="H394" s="25"/>
      <c r="I394" s="27">
        <f t="shared" si="126"/>
        <v>-190161.37</v>
      </c>
      <c r="K394">
        <f t="shared" si="127"/>
        <v>28</v>
      </c>
      <c r="L394">
        <f t="shared" si="128"/>
        <v>11</v>
      </c>
      <c r="M394">
        <f t="shared" si="129"/>
        <v>2035</v>
      </c>
    </row>
    <row r="395" spans="2:13" ht="12.75">
      <c r="B395" s="25">
        <f t="shared" si="121"/>
        <v>357</v>
      </c>
      <c r="C395" s="26">
        <f t="shared" si="122"/>
        <v>49671</v>
      </c>
      <c r="D395" s="43">
        <f t="shared" si="130"/>
        <v>324.23</v>
      </c>
      <c r="E395" s="27">
        <f t="shared" si="123"/>
        <v>1393.89</v>
      </c>
      <c r="F395" s="27">
        <f t="shared" si="124"/>
        <v>-1069.66</v>
      </c>
      <c r="G395" s="25">
        <f t="shared" si="125"/>
        <v>6.75</v>
      </c>
      <c r="H395" s="25"/>
      <c r="I395" s="27">
        <f t="shared" si="126"/>
        <v>-191555.26</v>
      </c>
      <c r="K395">
        <f t="shared" si="127"/>
        <v>28</v>
      </c>
      <c r="L395">
        <f t="shared" si="128"/>
        <v>12</v>
      </c>
      <c r="M395">
        <f t="shared" si="129"/>
        <v>2035</v>
      </c>
    </row>
    <row r="396" spans="2:13" ht="12.75">
      <c r="B396" s="25">
        <f t="shared" si="121"/>
        <v>358</v>
      </c>
      <c r="C396" s="26">
        <f t="shared" si="122"/>
        <v>49702</v>
      </c>
      <c r="D396" s="43">
        <f t="shared" si="130"/>
        <v>324.23</v>
      </c>
      <c r="E396" s="27">
        <f t="shared" si="123"/>
        <v>1401.73</v>
      </c>
      <c r="F396" s="27">
        <f t="shared" si="124"/>
        <v>-1077.5</v>
      </c>
      <c r="G396" s="25">
        <f t="shared" si="125"/>
        <v>6.75</v>
      </c>
      <c r="H396" s="25"/>
      <c r="I396" s="27">
        <f t="shared" si="126"/>
        <v>-192956.99000000002</v>
      </c>
      <c r="K396">
        <f t="shared" si="127"/>
        <v>28</v>
      </c>
      <c r="L396">
        <f t="shared" si="128"/>
        <v>1</v>
      </c>
      <c r="M396">
        <f t="shared" si="129"/>
        <v>2036</v>
      </c>
    </row>
    <row r="397" spans="2:13" ht="12.75">
      <c r="B397" s="25">
        <f t="shared" si="121"/>
        <v>359</v>
      </c>
      <c r="C397" s="26">
        <f t="shared" si="122"/>
        <v>49733</v>
      </c>
      <c r="D397" s="43">
        <f t="shared" si="130"/>
        <v>324.23</v>
      </c>
      <c r="E397" s="27">
        <f t="shared" si="123"/>
        <v>1409.6100000000001</v>
      </c>
      <c r="F397" s="27">
        <f t="shared" si="124"/>
        <v>-1085.38</v>
      </c>
      <c r="G397" s="25">
        <f t="shared" si="125"/>
        <v>6.75</v>
      </c>
      <c r="H397" s="25"/>
      <c r="I397" s="27">
        <f t="shared" si="126"/>
        <v>-194366.6</v>
      </c>
      <c r="K397">
        <f t="shared" si="127"/>
        <v>28</v>
      </c>
      <c r="L397">
        <f t="shared" si="128"/>
        <v>2</v>
      </c>
      <c r="M397">
        <f t="shared" si="129"/>
        <v>2036</v>
      </c>
    </row>
    <row r="398" spans="2:13" ht="12.75">
      <c r="B398" s="25">
        <f t="shared" si="121"/>
        <v>360</v>
      </c>
      <c r="C398" s="26">
        <f t="shared" si="122"/>
        <v>49762</v>
      </c>
      <c r="D398" s="43">
        <f>$C$31+2.94</f>
        <v>327.17</v>
      </c>
      <c r="E398" s="27">
        <f t="shared" si="123"/>
        <v>1420.48</v>
      </c>
      <c r="F398" s="27">
        <f t="shared" si="124"/>
        <v>-1093.31</v>
      </c>
      <c r="G398" s="25">
        <f t="shared" si="125"/>
        <v>6.75</v>
      </c>
      <c r="H398" s="25"/>
      <c r="I398" s="27">
        <f t="shared" si="126"/>
        <v>-195787.08000000002</v>
      </c>
      <c r="K398">
        <f t="shared" si="127"/>
        <v>28</v>
      </c>
      <c r="L398">
        <f t="shared" si="128"/>
        <v>3</v>
      </c>
      <c r="M398">
        <f t="shared" si="129"/>
        <v>2036</v>
      </c>
    </row>
    <row r="399" spans="4:6" ht="12.75">
      <c r="D399" s="50">
        <f>SUM(D39:D398)</f>
        <v>116725.73999999964</v>
      </c>
      <c r="E399" s="50">
        <f>SUM(E39:E398)</f>
        <v>219787.08000000007</v>
      </c>
      <c r="F399" s="50">
        <f>SUM(F39:F398)</f>
        <v>-103061.34</v>
      </c>
    </row>
  </sheetData>
  <printOptions horizontalCentered="1"/>
  <pageMargins left="0.3937007874015748" right="0.3937007874015748" top="0.984251968503937" bottom="0.984251968503937" header="0.511811024" footer="0.511811024"/>
  <pageSetup fitToHeight="0" fitToWidth="1" orientation="portrait" paperSize="9" scale="8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Usuario2Conta</cp:lastModifiedBy>
  <cp:lastPrinted>2001-11-20T09:40:22Z</cp:lastPrinted>
  <dcterms:created xsi:type="dcterms:W3CDTF">2001-11-16T14:14:27Z</dcterms:created>
  <dcterms:modified xsi:type="dcterms:W3CDTF">2007-11-06T11:51:13Z</dcterms:modified>
  <cp:category/>
  <cp:version/>
  <cp:contentType/>
  <cp:contentStatus/>
</cp:coreProperties>
</file>