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865" tabRatio="980" activeTab="0"/>
  </bookViews>
  <sheets>
    <sheet name="Resumen" sheetId="1" r:id="rId1"/>
    <sheet name="Prestamo Convenido 6 meses" sheetId="2" r:id="rId2"/>
    <sheet name="Prestamo Convenido resto de mes" sheetId="3" r:id="rId3"/>
    <sheet name="Prestamo Cajamadrid 6 meses" sheetId="4" r:id="rId4"/>
    <sheet name="Prestamo Cajamadrid resto de me" sheetId="5" r:id="rId5"/>
  </sheets>
  <definedNames>
    <definedName name="Beg_Bal" localSheetId="4">'Prestamo Cajamadrid resto de me'!$C$18:$C$377</definedName>
    <definedName name="Beg_Bal" localSheetId="1">'Prestamo Convenido 6 meses'!$C$18:$C$377</definedName>
    <definedName name="Beg_Bal" localSheetId="2">'Prestamo Convenido resto de mes'!$C$18:$C$377</definedName>
    <definedName name="Beg_Bal">'Prestamo Cajamadrid 6 meses'!$C$18:$C$377</definedName>
    <definedName name="Data" localSheetId="4">'Prestamo Cajamadrid resto de me'!$A$18:$I$377</definedName>
    <definedName name="Data" localSheetId="1">'Prestamo Convenido 6 meses'!$A$18:$I$377</definedName>
    <definedName name="Data" localSheetId="2">'Prestamo Convenido resto de mes'!$A$18:$I$377</definedName>
    <definedName name="Data">'Prestamo Cajamadrid 6 meses'!$A$18:$I$377</definedName>
    <definedName name="End_Bal" localSheetId="4">'Prestamo Cajamadrid resto de me'!$I$18:$I$377</definedName>
    <definedName name="End_Bal" localSheetId="1">'Prestamo Convenido 6 meses'!$I$18:$I$377</definedName>
    <definedName name="End_Bal" localSheetId="2">'Prestamo Convenido resto de mes'!$I$18:$I$377</definedName>
    <definedName name="End_Bal">'Prestamo Cajamadrid 6 meses'!$I$18:$I$377</definedName>
    <definedName name="Extra_Pay" localSheetId="4">'Prestamo Cajamadrid resto de me'!$E$18:$E$377</definedName>
    <definedName name="Extra_Pay" localSheetId="1">'Prestamo Convenido 6 meses'!$E$18:$E$377</definedName>
    <definedName name="Extra_Pay" localSheetId="2">'Prestamo Convenido resto de mes'!$E$18:$E$377</definedName>
    <definedName name="Extra_Pay">'Prestamo Cajamadrid 6 meses'!$E$18:$E$377</definedName>
    <definedName name="Full_Print" localSheetId="4">'Prestamo Cajamadrid resto de me'!$A$1:$I$377</definedName>
    <definedName name="Full_Print" localSheetId="1">'Prestamo Convenido 6 meses'!$A$1:$I$377</definedName>
    <definedName name="Full_Print" localSheetId="2">'Prestamo Convenido resto de mes'!$A$1:$I$377</definedName>
    <definedName name="Full_Print">'Prestamo Cajamadrid 6 meses'!$A$1:$I$377</definedName>
    <definedName name="Header_Row" localSheetId="4">ROW('Prestamo Cajamadrid resto de me'!$17:$17)</definedName>
    <definedName name="Header_Row" localSheetId="1">ROW('Prestamo Convenido 6 meses'!$17:$17)</definedName>
    <definedName name="Header_Row" localSheetId="2">ROW('Prestamo Convenido resto de mes'!$17:$17)</definedName>
    <definedName name="Header_Row">ROW('Prestamo Cajamadrid 6 meses'!$17:$17)</definedName>
    <definedName name="Int" localSheetId="4">'Prestamo Cajamadrid resto de me'!$H$18:$H$377</definedName>
    <definedName name="Int" localSheetId="1">'Prestamo Convenido 6 meses'!$H$18:$H$377</definedName>
    <definedName name="Int" localSheetId="2">'Prestamo Convenido resto de mes'!$H$18:$H$377</definedName>
    <definedName name="Int">'Prestamo Cajamadrid 6 meses'!$H$18:$H$377</definedName>
    <definedName name="Interest_Rate" localSheetId="4">'Prestamo Cajamadrid resto de me'!$D$5</definedName>
    <definedName name="Interest_Rate" localSheetId="1">'Prestamo Convenido 6 meses'!$D$5</definedName>
    <definedName name="Interest_Rate" localSheetId="2">'Prestamo Convenido resto de mes'!$D$5</definedName>
    <definedName name="Interest_Rate">'Prestamo Cajamadrid 6 meses'!$D$5</definedName>
    <definedName name="Last_Row" localSheetId="4">IF('Prestamo Cajamadrid resto de me'!Values_Entered,'Prestamo Cajamadrid resto de me'!Header_Row+'Prestamo Cajamadrid resto de me'!Number_of_Payments,'Prestamo Cajamadrid resto de me'!Header_Row)</definedName>
    <definedName name="Last_Row" localSheetId="1">IF('Prestamo Convenido 6 meses'!Values_Entered,'Prestamo Convenido 6 meses'!Header_Row+'Prestamo Convenido 6 meses'!Number_of_Payments,'Prestamo Convenido 6 meses'!Header_Row)</definedName>
    <definedName name="Last_Row" localSheetId="2">IF('Prestamo Convenido resto de mes'!Values_Entered,'Prestamo Convenido resto de mes'!Header_Row+'Prestamo Convenido resto de mes'!Number_of_Payments,'Prestamo Convenido resto de mes'!Header_Row)</definedName>
    <definedName name="Last_Row">IF(Values_Entered,Header_Row+Number_of_Payments,Header_Row)</definedName>
    <definedName name="Loan_Amount" localSheetId="4">'Prestamo Cajamadrid resto de me'!$D$4</definedName>
    <definedName name="Loan_Amount" localSheetId="1">'Prestamo Convenido 6 meses'!$D$4</definedName>
    <definedName name="Loan_Amount" localSheetId="2">'Prestamo Convenido resto de mes'!$D$4</definedName>
    <definedName name="Loan_Amount">'Prestamo Cajamadrid 6 meses'!$D$4</definedName>
    <definedName name="Loan_Start" localSheetId="4">'Prestamo Cajamadrid resto de me'!$D$7</definedName>
    <definedName name="Loan_Start" localSheetId="1">'Prestamo Convenido 6 meses'!$D$7</definedName>
    <definedName name="Loan_Start" localSheetId="2">'Prestamo Convenido resto de mes'!$D$7</definedName>
    <definedName name="Loan_Start">'Prestamo Cajamadrid 6 meses'!$D$7</definedName>
    <definedName name="Loan_Years" localSheetId="4">'Prestamo Cajamadrid resto de me'!$D$6</definedName>
    <definedName name="Loan_Years" localSheetId="1">'Prestamo Convenido 6 meses'!$D$6</definedName>
    <definedName name="Loan_Years" localSheetId="2">'Prestamo Convenido resto de mes'!$D$6</definedName>
    <definedName name="Loan_Years">'Prestamo Cajamadrid 6 meses'!$D$6</definedName>
    <definedName name="Number_of_Payments" localSheetId="4">MATCH(0.01,'Prestamo Cajamadrid resto de me'!End_Bal,-1)+1</definedName>
    <definedName name="Number_of_Payments" localSheetId="1">MATCH(0.01,'Prestamo Convenido 6 meses'!End_Bal,-1)+1</definedName>
    <definedName name="Number_of_Payments" localSheetId="2">MATCH(0.01,'Prestamo Convenido resto de mes'!End_Bal,-1)+1</definedName>
    <definedName name="Number_of_Payments">MATCH(0.01,End_Bal,-1)+1</definedName>
    <definedName name="Pay_Date" localSheetId="4">'Prestamo Cajamadrid resto de me'!$B$18:$B$377</definedName>
    <definedName name="Pay_Date" localSheetId="1">'Prestamo Convenido 6 meses'!$B$18:$B$377</definedName>
    <definedName name="Pay_Date" localSheetId="2">'Prestamo Convenido resto de mes'!$B$18:$B$377</definedName>
    <definedName name="Pay_Date">'Prestamo Cajamadrid 6 meses'!$B$18:$B$377</definedName>
    <definedName name="Pay_Num" localSheetId="4">'Prestamo Cajamadrid resto de me'!$A$18:$A$377</definedName>
    <definedName name="Pay_Num" localSheetId="1">'Prestamo Convenido 6 meses'!$A$18:$A$377</definedName>
    <definedName name="Pay_Num" localSheetId="2">'Prestamo Convenido resto de mes'!$A$18:$A$377</definedName>
    <definedName name="Pay_Num">'Prestamo Cajamadrid 6 meses'!$A$18:$A$377</definedName>
    <definedName name="Payment_Date" localSheetId="4">DATE(YEAR('Prestamo Cajamadrid resto de me'!Loan_Start),MONTH('Prestamo Cajamadrid resto de me'!Loan_Start)+Payment_Number,DAY('Prestamo Cajamadrid resto de me'!Loan_Start))</definedName>
    <definedName name="Payment_Date" localSheetId="1">DATE(YEAR('Prestamo Convenido 6 meses'!Loan_Start),MONTH('Prestamo Convenido 6 meses'!Loan_Start)+Payment_Number,DAY('Prestamo Convenido 6 meses'!Loan_Start))</definedName>
    <definedName name="Payment_Date" localSheetId="2">DATE(YEAR('Prestamo Convenido resto de mes'!Loan_Start),MONTH('Prestamo Convenido resto de mes'!Loan_Start)+Payment_Number,DAY('Prestamo Convenido resto de mes'!Loan_Start))</definedName>
    <definedName name="Payment_Date">DATE(YEAR(Loan_Start),MONTH(Loan_Start)+Payment_Number,DAY(Loan_Start))</definedName>
    <definedName name="Princ" localSheetId="4">'Prestamo Cajamadrid resto de me'!$G$18:$G$377</definedName>
    <definedName name="Princ" localSheetId="1">'Prestamo Convenido 6 meses'!$G$18:$G$377</definedName>
    <definedName name="Princ" localSheetId="2">'Prestamo Convenido resto de mes'!$G$18:$G$377</definedName>
    <definedName name="Princ">'Prestamo Cajamadrid 6 meses'!$G$18:$G$377</definedName>
    <definedName name="Print_Area_Reset" localSheetId="4">OFFSET('Prestamo Cajamadrid resto de me'!Full_Print,0,0,'Prestamo Cajamadrid resto de me'!Last_Row)</definedName>
    <definedName name="Print_Area_Reset" localSheetId="1">OFFSET('Prestamo Convenido 6 meses'!Full_Print,0,0,'Prestamo Convenido 6 meses'!Last_Row)</definedName>
    <definedName name="Print_Area_Reset" localSheetId="2">OFFSET('Prestamo Convenido resto de mes'!Full_Print,0,0,'Prestamo Convenido resto de mes'!Last_Row)</definedName>
    <definedName name="Print_Area_Reset">OFFSET(Full_Print,0,0,Last_Row)</definedName>
    <definedName name="Sched_Pay" localSheetId="4">'Prestamo Cajamadrid resto de me'!$D$18:$D$377</definedName>
    <definedName name="Sched_Pay" localSheetId="1">'Prestamo Convenido 6 meses'!$D$18:$D$377</definedName>
    <definedName name="Sched_Pay" localSheetId="2">'Prestamo Convenido resto de mes'!$D$18:$D$377</definedName>
    <definedName name="Sched_Pay">'Prestamo Cajamadrid 6 meses'!$D$18:$D$377</definedName>
    <definedName name="Scheduled_Extra_Payments" localSheetId="4">'Prestamo Cajamadrid resto de me'!$D$8</definedName>
    <definedName name="Scheduled_Extra_Payments" localSheetId="1">'Prestamo Convenido 6 meses'!$D$8</definedName>
    <definedName name="Scheduled_Extra_Payments" localSheetId="2">'Prestamo Convenido resto de mes'!$D$8</definedName>
    <definedName name="Scheduled_Extra_Payments">'Prestamo Cajamadrid 6 meses'!$D$8</definedName>
    <definedName name="Scheduled_Interest_Rate" localSheetId="4">'Prestamo Cajamadrid resto de me'!$D$5</definedName>
    <definedName name="Scheduled_Interest_Rate" localSheetId="1">'Prestamo Convenido 6 meses'!$D$5</definedName>
    <definedName name="Scheduled_Interest_Rate" localSheetId="2">'Prestamo Convenido resto de mes'!$D$5</definedName>
    <definedName name="Scheduled_Interest_Rate">'Prestamo Cajamadrid 6 meses'!$D$5</definedName>
    <definedName name="Scheduled_Monthly_Payment" localSheetId="4">'Prestamo Cajamadrid resto de me'!$D$11</definedName>
    <definedName name="Scheduled_Monthly_Payment" localSheetId="1">'Prestamo Convenido 6 meses'!$D$11</definedName>
    <definedName name="Scheduled_Monthly_Payment" localSheetId="2">'Prestamo Convenido resto de mes'!$D$11</definedName>
    <definedName name="Scheduled_Monthly_Payment">'Prestamo Cajamadrid 6 meses'!$D$11</definedName>
    <definedName name="_xlnm.Print_Titles" localSheetId="3">'Prestamo Cajamadrid 6 meses'!$17:$17</definedName>
    <definedName name="_xlnm.Print_Titles" localSheetId="4">'Prestamo Cajamadrid resto de me'!$17:$17</definedName>
    <definedName name="_xlnm.Print_Titles" localSheetId="1">'Prestamo Convenido 6 meses'!$17:$17</definedName>
    <definedName name="_xlnm.Print_Titles" localSheetId="2">'Prestamo Convenido resto de mes'!$17:$17</definedName>
    <definedName name="Total_Interest" localSheetId="4">'Prestamo Cajamadrid resto de me'!$D$15</definedName>
    <definedName name="Total_Interest" localSheetId="1">'Prestamo Convenido 6 meses'!$D$15</definedName>
    <definedName name="Total_Interest" localSheetId="2">'Prestamo Convenido resto de mes'!$D$15</definedName>
    <definedName name="Total_Interest">'Prestamo Cajamadrid 6 meses'!$D$15</definedName>
    <definedName name="Total_Pay" localSheetId="4">'Prestamo Cajamadrid resto de me'!$F$18:$F$377</definedName>
    <definedName name="Total_Pay" localSheetId="1">'Prestamo Convenido 6 meses'!$F$18:$F$377</definedName>
    <definedName name="Total_Pay" localSheetId="2">'Prestamo Convenido resto de mes'!$F$18:$F$377</definedName>
    <definedName name="Total_Pay">'Prestamo Cajamadrid 6 meses'!$F$18:$F$377</definedName>
    <definedName name="Total_Payment" localSheetId="4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>Scheduled_Payment+Extra_Payment</definedName>
    <definedName name="Values_Entered" localSheetId="4">IF('Prestamo Cajamadrid resto de me'!Loan_Amount*'Prestamo Cajamadrid resto de me'!Interest_Rate*'Prestamo Cajamadrid resto de me'!Loan_Years*'Prestamo Cajamadrid resto de me'!Loan_Start&gt;0,1,0)</definedName>
    <definedName name="Values_Entered" localSheetId="1">IF('Prestamo Convenido 6 meses'!Loan_Amount*'Prestamo Convenido 6 meses'!Interest_Rate*'Prestamo Convenido 6 meses'!Loan_Years*'Prestamo Convenido 6 meses'!Loan_Start&gt;0,1,0)</definedName>
    <definedName name="Values_Entered" localSheetId="2">IF('Prestamo Convenido resto de mes'!Loan_Amount*'Prestamo Convenido resto de mes'!Interest_Rate*'Prestamo Convenido resto de mes'!Loan_Years*'Prestamo Convenido resto de mes'!Loan_Start&gt;0,1,0)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<sst xmlns="http://schemas.openxmlformats.org/spreadsheetml/2006/main" count="101" uniqueCount="29">
  <si>
    <t>Calculadora de préstamos con pagos extra</t>
  </si>
  <si>
    <t>Escriba los valores</t>
  </si>
  <si>
    <t>Instrucciones</t>
  </si>
  <si>
    <t>Importe del préstamo</t>
  </si>
  <si>
    <t>Debe tener entre 1 y 30 años.</t>
  </si>
  <si>
    <t>Interés anual</t>
  </si>
  <si>
    <t>Si los pagos extra varían, escríbalos en la tabla siguiente.</t>
  </si>
  <si>
    <t>Período del préstamo en años</t>
  </si>
  <si>
    <t>Fecha inicial del préstamo</t>
  </si>
  <si>
    <t>Pagos extra opcionales</t>
  </si>
  <si>
    <t>Pago mensual programado</t>
  </si>
  <si>
    <t>Número de pagos programados</t>
  </si>
  <si>
    <t>Número real de pagos</t>
  </si>
  <si>
    <t>Total de pagos anticipados</t>
  </si>
  <si>
    <t>Interés total</t>
  </si>
  <si>
    <t>No.</t>
  </si>
  <si>
    <t>Fecha del pago</t>
  </si>
  <si>
    <t>Balance inicial</t>
  </si>
  <si>
    <t>Pago programado</t>
  </si>
  <si>
    <t>Pago extra</t>
  </si>
  <si>
    <t>Pago total</t>
  </si>
  <si>
    <t>Capital</t>
  </si>
  <si>
    <t>Interés</t>
  </si>
  <si>
    <t>Balance final</t>
  </si>
  <si>
    <t>Convenido</t>
  </si>
  <si>
    <t>Cajamadrid</t>
  </si>
  <si>
    <t>Pagos PH Convenido</t>
  </si>
  <si>
    <t>Pago PH C.Madrid</t>
  </si>
  <si>
    <t>Ahorro con el Convenido vs. C.Madrid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</si>
</sst>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%"/>
    <numFmt numFmtId="177" formatCode="\Fe\ch\a\ \c\o\r\t\a"/>
    <numFmt numFmtId="178" formatCode="#,##0.00;\-#,##0.00"/>
    <numFmt numFmtId="179" formatCode="[$-C0A]dddd\,\ dd&quot; de &quot;mmmm&quot; de &quot;yyyy"/>
    <numFmt numFmtId="180" formatCode="_(&quot;€&quot;* #,##0.00_);_(&quot;€&quot;* \(#,##0.00\);_(&quot;€&quot;* &quot;-&quot;??_);_(@_)"/>
    <numFmt numFmtId="181" formatCode="#,##0.00\ &quot;€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Century Gothic"/>
      <family val="2"/>
    </font>
    <font>
      <sz val="16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23"/>
      <name val="Century Gothic"/>
      <family val="2"/>
    </font>
    <font>
      <sz val="9"/>
      <color indexed="23"/>
      <name val="Century Gothic"/>
      <family val="2"/>
    </font>
    <font>
      <sz val="10"/>
      <color indexed="23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177" fontId="5" fillId="0" borderId="1" xfId="0" applyNumberFormat="1" applyFont="1" applyBorder="1" applyAlignment="1">
      <alignment horizontal="left"/>
    </xf>
    <xf numFmtId="166" fontId="5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1" fontId="8" fillId="2" borderId="0" xfId="0" applyNumberFormat="1" applyFont="1" applyFill="1" applyAlignment="1">
      <alignment horizontal="right"/>
    </xf>
    <xf numFmtId="1" fontId="9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4" fontId="5" fillId="0" borderId="2" xfId="0" applyNumberFormat="1" applyFont="1" applyBorder="1" applyAlignment="1">
      <alignment horizontal="right"/>
    </xf>
    <xf numFmtId="180" fontId="5" fillId="0" borderId="3" xfId="0" applyNumberFormat="1" applyFont="1" applyBorder="1" applyAlignment="1">
      <alignment/>
    </xf>
    <xf numFmtId="180" fontId="5" fillId="0" borderId="2" xfId="0" applyNumberFormat="1" applyFont="1" applyBorder="1" applyAlignment="1">
      <alignment/>
    </xf>
    <xf numFmtId="180" fontId="5" fillId="2" borderId="3" xfId="0" applyNumberFormat="1" applyFont="1" applyFill="1" applyBorder="1" applyAlignment="1">
      <alignment/>
    </xf>
    <xf numFmtId="180" fontId="5" fillId="2" borderId="2" xfId="0" applyNumberFormat="1" applyFont="1" applyFill="1" applyBorder="1" applyAlignment="1">
      <alignment/>
    </xf>
    <xf numFmtId="180" fontId="8" fillId="2" borderId="0" xfId="0" applyNumberFormat="1" applyFont="1" applyFill="1" applyAlignment="1">
      <alignment horizontal="right"/>
    </xf>
    <xf numFmtId="180" fontId="8" fillId="3" borderId="0" xfId="0" applyNumberFormat="1" applyFont="1" applyFill="1" applyAlignment="1">
      <alignment horizontal="right"/>
    </xf>
    <xf numFmtId="180" fontId="9" fillId="0" borderId="0" xfId="0" applyNumberFormat="1" applyFont="1" applyAlignment="1">
      <alignment horizontal="right"/>
    </xf>
    <xf numFmtId="180" fontId="9" fillId="3" borderId="0" xfId="0" applyNumberFormat="1" applyFont="1" applyFill="1" applyAlignment="1">
      <alignment horizontal="right"/>
    </xf>
    <xf numFmtId="14" fontId="8" fillId="2" borderId="0" xfId="0" applyNumberFormat="1" applyFont="1" applyFill="1" applyAlignment="1">
      <alignment horizontal="right"/>
    </xf>
    <xf numFmtId="14" fontId="9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4" fontId="0" fillId="0" borderId="0" xfId="0" applyNumberFormat="1" applyAlignment="1">
      <alignment/>
    </xf>
    <xf numFmtId="181" fontId="0" fillId="0" borderId="0" xfId="19" applyNumberFormat="1" applyAlignment="1">
      <alignment/>
    </xf>
    <xf numFmtId="0" fontId="0" fillId="0" borderId="0" xfId="0" applyAlignment="1">
      <alignment wrapText="1"/>
    </xf>
    <xf numFmtId="181" fontId="0" fillId="0" borderId="0" xfId="19" applyNumberFormat="1" applyAlignment="1">
      <alignment wrapText="1"/>
    </xf>
    <xf numFmtId="181" fontId="0" fillId="0" borderId="0" xfId="19" applyNumberFormat="1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i val="0"/>
        <color rgb="FFFFFFFF"/>
      </font>
      <fill>
        <patternFill patternType="none">
          <bgColor indexed="65"/>
        </patternFill>
      </fill>
      <border/>
    </dxf>
    <dxf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Resumen!$C$2</c:f>
              <c:strCache>
                <c:ptCount val="1"/>
                <c:pt idx="0">
                  <c:v>Pagos PH Convenido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Resumen!$A$3:$A$115</c:f>
              <c:strCache>
                <c:ptCount val="11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</c:strCache>
            </c:strRef>
          </c:cat>
          <c:val>
            <c:numRef>
              <c:f>Resumen!$C$3:$C$115</c:f>
              <c:numCache>
                <c:ptCount val="113"/>
                <c:pt idx="0">
                  <c:v>2028.3891511276315</c:v>
                </c:pt>
                <c:pt idx="1">
                  <c:v>2556.778302255263</c:v>
                </c:pt>
                <c:pt idx="2">
                  <c:v>3085.1674533828946</c:v>
                </c:pt>
                <c:pt idx="3">
                  <c:v>3613.556604510526</c:v>
                </c:pt>
                <c:pt idx="4">
                  <c:v>4141.945755638158</c:v>
                </c:pt>
                <c:pt idx="5">
                  <c:v>4670.334906765789</c:v>
                </c:pt>
                <c:pt idx="6">
                  <c:v>5132.701994078538</c:v>
                </c:pt>
                <c:pt idx="7">
                  <c:v>5595.069081391286</c:v>
                </c:pt>
                <c:pt idx="8">
                  <c:v>6057.436168704035</c:v>
                </c:pt>
                <c:pt idx="9">
                  <c:v>6519.803256016783</c:v>
                </c:pt>
                <c:pt idx="10">
                  <c:v>6982.1703433295315</c:v>
                </c:pt>
                <c:pt idx="11">
                  <c:v>7444.53743064228</c:v>
                </c:pt>
                <c:pt idx="12">
                  <c:v>7906.9045179550285</c:v>
                </c:pt>
                <c:pt idx="13">
                  <c:v>8369.271605267777</c:v>
                </c:pt>
                <c:pt idx="14">
                  <c:v>8831.638692580525</c:v>
                </c:pt>
                <c:pt idx="15">
                  <c:v>9294.005779893274</c:v>
                </c:pt>
                <c:pt idx="16">
                  <c:v>9756.372867206022</c:v>
                </c:pt>
                <c:pt idx="17">
                  <c:v>10218.73995451877</c:v>
                </c:pt>
                <c:pt idx="18">
                  <c:v>10681.10704183152</c:v>
                </c:pt>
                <c:pt idx="19">
                  <c:v>11143.474129144268</c:v>
                </c:pt>
                <c:pt idx="20">
                  <c:v>11605.841216457016</c:v>
                </c:pt>
                <c:pt idx="21">
                  <c:v>12068.208303769765</c:v>
                </c:pt>
                <c:pt idx="22">
                  <c:v>12530.575391082513</c:v>
                </c:pt>
                <c:pt idx="23">
                  <c:v>12992.942478395262</c:v>
                </c:pt>
                <c:pt idx="24">
                  <c:v>13455.30956570801</c:v>
                </c:pt>
                <c:pt idx="25">
                  <c:v>13917.676653020759</c:v>
                </c:pt>
                <c:pt idx="26">
                  <c:v>14380.043740333507</c:v>
                </c:pt>
                <c:pt idx="27">
                  <c:v>14842.410827646256</c:v>
                </c:pt>
                <c:pt idx="28">
                  <c:v>15304.777914959004</c:v>
                </c:pt>
                <c:pt idx="29">
                  <c:v>15767.145002271753</c:v>
                </c:pt>
                <c:pt idx="30">
                  <c:v>16229.512089584501</c:v>
                </c:pt>
                <c:pt idx="31">
                  <c:v>16691.87917689725</c:v>
                </c:pt>
                <c:pt idx="32">
                  <c:v>17154.24626421</c:v>
                </c:pt>
                <c:pt idx="33">
                  <c:v>17616.61335152275</c:v>
                </c:pt>
                <c:pt idx="34">
                  <c:v>18078.980438835497</c:v>
                </c:pt>
                <c:pt idx="35">
                  <c:v>18541.347526148245</c:v>
                </c:pt>
                <c:pt idx="36">
                  <c:v>19003.714613460994</c:v>
                </c:pt>
                <c:pt idx="37">
                  <c:v>19466.081700773742</c:v>
                </c:pt>
                <c:pt idx="38">
                  <c:v>19928.44878808649</c:v>
                </c:pt>
                <c:pt idx="39">
                  <c:v>20390.81587539924</c:v>
                </c:pt>
                <c:pt idx="40">
                  <c:v>20853.182962711988</c:v>
                </c:pt>
                <c:pt idx="41">
                  <c:v>21315.550050024736</c:v>
                </c:pt>
                <c:pt idx="42">
                  <c:v>21777.917137337485</c:v>
                </c:pt>
                <c:pt idx="43">
                  <c:v>22240.284224650233</c:v>
                </c:pt>
                <c:pt idx="44">
                  <c:v>22702.65131196298</c:v>
                </c:pt>
                <c:pt idx="45">
                  <c:v>23165.01839927573</c:v>
                </c:pt>
                <c:pt idx="46">
                  <c:v>23627.38548658848</c:v>
                </c:pt>
                <c:pt idx="47">
                  <c:v>24089.752573901227</c:v>
                </c:pt>
                <c:pt idx="48">
                  <c:v>24552.119661213976</c:v>
                </c:pt>
                <c:pt idx="49">
                  <c:v>25014.486748526724</c:v>
                </c:pt>
                <c:pt idx="50">
                  <c:v>25476.853835839473</c:v>
                </c:pt>
                <c:pt idx="51">
                  <c:v>25939.22092315222</c:v>
                </c:pt>
                <c:pt idx="52">
                  <c:v>26401.58801046497</c:v>
                </c:pt>
                <c:pt idx="53">
                  <c:v>26863.955097777718</c:v>
                </c:pt>
                <c:pt idx="54">
                  <c:v>27326.322185090467</c:v>
                </c:pt>
                <c:pt idx="55">
                  <c:v>27788.689272403215</c:v>
                </c:pt>
                <c:pt idx="56">
                  <c:v>28251.056359715963</c:v>
                </c:pt>
                <c:pt idx="57">
                  <c:v>28713.423447028712</c:v>
                </c:pt>
                <c:pt idx="58">
                  <c:v>29175.79053434146</c:v>
                </c:pt>
                <c:pt idx="59">
                  <c:v>29638.15762165421</c:v>
                </c:pt>
                <c:pt idx="60">
                  <c:v>30100.524708966957</c:v>
                </c:pt>
                <c:pt idx="61">
                  <c:v>30562.891796279706</c:v>
                </c:pt>
                <c:pt idx="62">
                  <c:v>31025.258883592454</c:v>
                </c:pt>
                <c:pt idx="63">
                  <c:v>31487.625970905203</c:v>
                </c:pt>
                <c:pt idx="64">
                  <c:v>31949.99305821795</c:v>
                </c:pt>
                <c:pt idx="65">
                  <c:v>32412.3601455307</c:v>
                </c:pt>
                <c:pt idx="66">
                  <c:v>32874.72723284345</c:v>
                </c:pt>
                <c:pt idx="67">
                  <c:v>33337.0943201562</c:v>
                </c:pt>
                <c:pt idx="68">
                  <c:v>33799.461407468945</c:v>
                </c:pt>
                <c:pt idx="69">
                  <c:v>34261.828494781694</c:v>
                </c:pt>
                <c:pt idx="70">
                  <c:v>34724.19558209444</c:v>
                </c:pt>
                <c:pt idx="71">
                  <c:v>35186.56266940719</c:v>
                </c:pt>
                <c:pt idx="72">
                  <c:v>35648.92975671994</c:v>
                </c:pt>
                <c:pt idx="73">
                  <c:v>36111.29684403269</c:v>
                </c:pt>
                <c:pt idx="74">
                  <c:v>36573.663931345436</c:v>
                </c:pt>
                <c:pt idx="75">
                  <c:v>37036.031018658185</c:v>
                </c:pt>
                <c:pt idx="76">
                  <c:v>37498.39810597093</c:v>
                </c:pt>
                <c:pt idx="77">
                  <c:v>37960.76519328368</c:v>
                </c:pt>
                <c:pt idx="78">
                  <c:v>38423.13228059643</c:v>
                </c:pt>
                <c:pt idx="79">
                  <c:v>38885.49936790918</c:v>
                </c:pt>
                <c:pt idx="80">
                  <c:v>39347.86645522193</c:v>
                </c:pt>
                <c:pt idx="81">
                  <c:v>39810.233542534676</c:v>
                </c:pt>
                <c:pt idx="82">
                  <c:v>40272.600629847424</c:v>
                </c:pt>
                <c:pt idx="83">
                  <c:v>40734.96771716017</c:v>
                </c:pt>
                <c:pt idx="84">
                  <c:v>41197.33480447292</c:v>
                </c:pt>
                <c:pt idx="85">
                  <c:v>41659.70189178567</c:v>
                </c:pt>
                <c:pt idx="86">
                  <c:v>42122.06897909842</c:v>
                </c:pt>
                <c:pt idx="87">
                  <c:v>42584.43606641117</c:v>
                </c:pt>
                <c:pt idx="88">
                  <c:v>43046.803153723915</c:v>
                </c:pt>
                <c:pt idx="89">
                  <c:v>43509.17024103666</c:v>
                </c:pt>
                <c:pt idx="90">
                  <c:v>43971.53732834941</c:v>
                </c:pt>
                <c:pt idx="91">
                  <c:v>44433.90441566216</c:v>
                </c:pt>
                <c:pt idx="92">
                  <c:v>44896.27150297491</c:v>
                </c:pt>
                <c:pt idx="93">
                  <c:v>45358.63859028766</c:v>
                </c:pt>
                <c:pt idx="94">
                  <c:v>45821.005677600406</c:v>
                </c:pt>
                <c:pt idx="95">
                  <c:v>46283.372764913154</c:v>
                </c:pt>
                <c:pt idx="96">
                  <c:v>46745.7398522259</c:v>
                </c:pt>
                <c:pt idx="97">
                  <c:v>47208.10693953865</c:v>
                </c:pt>
                <c:pt idx="98">
                  <c:v>47670.4740268514</c:v>
                </c:pt>
                <c:pt idx="99">
                  <c:v>48132.84111416415</c:v>
                </c:pt>
                <c:pt idx="100">
                  <c:v>48595.2082014769</c:v>
                </c:pt>
                <c:pt idx="101">
                  <c:v>49057.575288789645</c:v>
                </c:pt>
                <c:pt idx="102">
                  <c:v>49519.94237610239</c:v>
                </c:pt>
                <c:pt idx="103">
                  <c:v>49982.30946341514</c:v>
                </c:pt>
                <c:pt idx="104">
                  <c:v>50444.67655072789</c:v>
                </c:pt>
                <c:pt idx="105">
                  <c:v>50907.04363804064</c:v>
                </c:pt>
                <c:pt idx="106">
                  <c:v>51369.41072535339</c:v>
                </c:pt>
                <c:pt idx="107">
                  <c:v>51831.777812666136</c:v>
                </c:pt>
                <c:pt idx="108">
                  <c:v>52294.144899978884</c:v>
                </c:pt>
                <c:pt idx="109">
                  <c:v>52756.51198729163</c:v>
                </c:pt>
                <c:pt idx="110">
                  <c:v>53218.87907460438</c:v>
                </c:pt>
                <c:pt idx="111">
                  <c:v>53681.24616191713</c:v>
                </c:pt>
                <c:pt idx="112">
                  <c:v>54143.61324922988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Resumen!$E$2</c:f>
              <c:strCache>
                <c:ptCount val="1"/>
                <c:pt idx="0">
                  <c:v>Pago PH C.Madrid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Resumen!$A$3:$A$115</c:f>
              <c:strCache>
                <c:ptCount val="11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</c:strCache>
            </c:strRef>
          </c:cat>
          <c:val>
            <c:numRef>
              <c:f>Resumen!$E$3:$E$115</c:f>
              <c:numCache>
                <c:ptCount val="113"/>
                <c:pt idx="0">
                  <c:v>5888.2971113390395</c:v>
                </c:pt>
                <c:pt idx="1">
                  <c:v>6276.594222678079</c:v>
                </c:pt>
                <c:pt idx="2">
                  <c:v>6664.891334017118</c:v>
                </c:pt>
                <c:pt idx="3">
                  <c:v>7053.188445356158</c:v>
                </c:pt>
                <c:pt idx="4">
                  <c:v>7441.485556695197</c:v>
                </c:pt>
                <c:pt idx="5">
                  <c:v>7829.782668034237</c:v>
                </c:pt>
                <c:pt idx="6">
                  <c:v>8235.05129764167</c:v>
                </c:pt>
                <c:pt idx="7">
                  <c:v>8640.319927249104</c:v>
                </c:pt>
                <c:pt idx="8">
                  <c:v>9045.588556856537</c:v>
                </c:pt>
                <c:pt idx="9">
                  <c:v>9450.85718646397</c:v>
                </c:pt>
                <c:pt idx="10">
                  <c:v>9856.125816071404</c:v>
                </c:pt>
                <c:pt idx="11">
                  <c:v>10261.394445678838</c:v>
                </c:pt>
                <c:pt idx="12">
                  <c:v>10666.663075286271</c:v>
                </c:pt>
                <c:pt idx="13">
                  <c:v>11071.931704893705</c:v>
                </c:pt>
                <c:pt idx="14">
                  <c:v>11477.200334501138</c:v>
                </c:pt>
                <c:pt idx="15">
                  <c:v>11882.468964108572</c:v>
                </c:pt>
                <c:pt idx="16">
                  <c:v>12287.737593716005</c:v>
                </c:pt>
                <c:pt idx="17">
                  <c:v>12693.006223323438</c:v>
                </c:pt>
                <c:pt idx="18">
                  <c:v>13098.274852930872</c:v>
                </c:pt>
                <c:pt idx="19">
                  <c:v>13503.543482538305</c:v>
                </c:pt>
                <c:pt idx="20">
                  <c:v>13908.812112145739</c:v>
                </c:pt>
                <c:pt idx="21">
                  <c:v>14314.080741753172</c:v>
                </c:pt>
                <c:pt idx="22">
                  <c:v>14719.349371360606</c:v>
                </c:pt>
                <c:pt idx="23">
                  <c:v>15124.61800096804</c:v>
                </c:pt>
                <c:pt idx="24">
                  <c:v>15529.886630575473</c:v>
                </c:pt>
                <c:pt idx="25">
                  <c:v>15935.155260182906</c:v>
                </c:pt>
                <c:pt idx="26">
                  <c:v>16340.42388979034</c:v>
                </c:pt>
                <c:pt idx="27">
                  <c:v>16745.692519397773</c:v>
                </c:pt>
                <c:pt idx="28">
                  <c:v>17150.961149005205</c:v>
                </c:pt>
                <c:pt idx="29">
                  <c:v>17556.229778612636</c:v>
                </c:pt>
                <c:pt idx="30">
                  <c:v>17961.498408220068</c:v>
                </c:pt>
                <c:pt idx="31">
                  <c:v>18366.7670378275</c:v>
                </c:pt>
                <c:pt idx="32">
                  <c:v>18772.03566743493</c:v>
                </c:pt>
                <c:pt idx="33">
                  <c:v>19177.304297042363</c:v>
                </c:pt>
                <c:pt idx="34">
                  <c:v>19582.572926649795</c:v>
                </c:pt>
                <c:pt idx="35">
                  <c:v>19987.841556257226</c:v>
                </c:pt>
                <c:pt idx="36">
                  <c:v>20393.110185864658</c:v>
                </c:pt>
                <c:pt idx="37">
                  <c:v>20798.37881547209</c:v>
                </c:pt>
                <c:pt idx="38">
                  <c:v>21203.64744507952</c:v>
                </c:pt>
                <c:pt idx="39">
                  <c:v>21608.916074686953</c:v>
                </c:pt>
                <c:pt idx="40">
                  <c:v>22014.184704294385</c:v>
                </c:pt>
                <c:pt idx="41">
                  <c:v>22419.453333901816</c:v>
                </c:pt>
                <c:pt idx="42">
                  <c:v>22824.721963509248</c:v>
                </c:pt>
                <c:pt idx="43">
                  <c:v>23229.99059311668</c:v>
                </c:pt>
                <c:pt idx="44">
                  <c:v>23635.25922272411</c:v>
                </c:pt>
                <c:pt idx="45">
                  <c:v>24040.527852331543</c:v>
                </c:pt>
                <c:pt idx="46">
                  <c:v>24445.796481938974</c:v>
                </c:pt>
                <c:pt idx="47">
                  <c:v>24851.065111546406</c:v>
                </c:pt>
                <c:pt idx="48">
                  <c:v>25256.333741153838</c:v>
                </c:pt>
                <c:pt idx="49">
                  <c:v>25661.60237076127</c:v>
                </c:pt>
                <c:pt idx="50">
                  <c:v>26066.8710003687</c:v>
                </c:pt>
                <c:pt idx="51">
                  <c:v>26472.139629976133</c:v>
                </c:pt>
                <c:pt idx="52">
                  <c:v>26877.408259583564</c:v>
                </c:pt>
                <c:pt idx="53">
                  <c:v>27282.676889190996</c:v>
                </c:pt>
                <c:pt idx="54">
                  <c:v>27687.945518798428</c:v>
                </c:pt>
                <c:pt idx="55">
                  <c:v>28093.21414840586</c:v>
                </c:pt>
                <c:pt idx="56">
                  <c:v>28498.48277801329</c:v>
                </c:pt>
                <c:pt idx="57">
                  <c:v>28903.751407620723</c:v>
                </c:pt>
                <c:pt idx="58">
                  <c:v>29309.020037228154</c:v>
                </c:pt>
                <c:pt idx="59">
                  <c:v>29714.288666835586</c:v>
                </c:pt>
                <c:pt idx="60">
                  <c:v>30119.557296443018</c:v>
                </c:pt>
                <c:pt idx="61">
                  <c:v>30524.82592605045</c:v>
                </c:pt>
                <c:pt idx="62">
                  <c:v>30930.09455565788</c:v>
                </c:pt>
                <c:pt idx="63">
                  <c:v>31335.363185265312</c:v>
                </c:pt>
                <c:pt idx="64">
                  <c:v>31740.631814872744</c:v>
                </c:pt>
                <c:pt idx="65">
                  <c:v>32145.900444480176</c:v>
                </c:pt>
                <c:pt idx="66">
                  <c:v>32551.169074087607</c:v>
                </c:pt>
                <c:pt idx="67">
                  <c:v>32956.43770369504</c:v>
                </c:pt>
                <c:pt idx="68">
                  <c:v>33361.70633330247</c:v>
                </c:pt>
                <c:pt idx="69">
                  <c:v>33766.9749629099</c:v>
                </c:pt>
                <c:pt idx="70">
                  <c:v>34172.243592517334</c:v>
                </c:pt>
                <c:pt idx="71">
                  <c:v>34577.512222124766</c:v>
                </c:pt>
                <c:pt idx="72">
                  <c:v>34982.7808517322</c:v>
                </c:pt>
                <c:pt idx="73">
                  <c:v>35388.04948133963</c:v>
                </c:pt>
                <c:pt idx="74">
                  <c:v>35793.31811094706</c:v>
                </c:pt>
                <c:pt idx="75">
                  <c:v>36198.58674055449</c:v>
                </c:pt>
                <c:pt idx="76">
                  <c:v>36603.855370161924</c:v>
                </c:pt>
                <c:pt idx="77">
                  <c:v>37009.123999769356</c:v>
                </c:pt>
                <c:pt idx="78">
                  <c:v>37414.39262937679</c:v>
                </c:pt>
                <c:pt idx="79">
                  <c:v>37819.66125898422</c:v>
                </c:pt>
                <c:pt idx="80">
                  <c:v>38224.92988859165</c:v>
                </c:pt>
                <c:pt idx="81">
                  <c:v>38630.19851819908</c:v>
                </c:pt>
                <c:pt idx="82">
                  <c:v>39035.467147806514</c:v>
                </c:pt>
                <c:pt idx="83">
                  <c:v>39440.735777413945</c:v>
                </c:pt>
                <c:pt idx="84">
                  <c:v>39846.00440702138</c:v>
                </c:pt>
                <c:pt idx="85">
                  <c:v>40251.27303662881</c:v>
                </c:pt>
                <c:pt idx="86">
                  <c:v>40656.54166623624</c:v>
                </c:pt>
                <c:pt idx="87">
                  <c:v>41061.81029584367</c:v>
                </c:pt>
                <c:pt idx="88">
                  <c:v>41467.078925451104</c:v>
                </c:pt>
                <c:pt idx="89">
                  <c:v>41872.347555058535</c:v>
                </c:pt>
                <c:pt idx="90">
                  <c:v>42277.61618466597</c:v>
                </c:pt>
                <c:pt idx="91">
                  <c:v>42682.8848142734</c:v>
                </c:pt>
                <c:pt idx="92">
                  <c:v>43088.15344388083</c:v>
                </c:pt>
                <c:pt idx="93">
                  <c:v>43493.42207348826</c:v>
                </c:pt>
                <c:pt idx="94">
                  <c:v>43898.69070309569</c:v>
                </c:pt>
                <c:pt idx="95">
                  <c:v>44303.959332703125</c:v>
                </c:pt>
                <c:pt idx="96">
                  <c:v>44709.22796231056</c:v>
                </c:pt>
                <c:pt idx="97">
                  <c:v>45114.49659191799</c:v>
                </c:pt>
                <c:pt idx="98">
                  <c:v>45519.76522152542</c:v>
                </c:pt>
                <c:pt idx="99">
                  <c:v>45925.03385113285</c:v>
                </c:pt>
                <c:pt idx="100">
                  <c:v>46330.30248074028</c:v>
                </c:pt>
                <c:pt idx="101">
                  <c:v>46735.571110347715</c:v>
                </c:pt>
                <c:pt idx="102">
                  <c:v>47140.83973995515</c:v>
                </c:pt>
                <c:pt idx="103">
                  <c:v>47546.10836956258</c:v>
                </c:pt>
                <c:pt idx="104">
                  <c:v>47951.37699917001</c:v>
                </c:pt>
                <c:pt idx="105">
                  <c:v>48356.64562877744</c:v>
                </c:pt>
                <c:pt idx="106">
                  <c:v>48761.91425838487</c:v>
                </c:pt>
                <c:pt idx="107">
                  <c:v>49167.182887992305</c:v>
                </c:pt>
                <c:pt idx="108">
                  <c:v>49572.45151759974</c:v>
                </c:pt>
                <c:pt idx="109">
                  <c:v>49977.72014720717</c:v>
                </c:pt>
                <c:pt idx="110">
                  <c:v>50382.9887768146</c:v>
                </c:pt>
                <c:pt idx="111">
                  <c:v>50788.25740642203</c:v>
                </c:pt>
                <c:pt idx="112">
                  <c:v>51193.52603602946</c:v>
                </c:pt>
              </c:numCache>
            </c:numRef>
          </c:val>
          <c:smooth val="0"/>
        </c:ser>
        <c:axId val="27186267"/>
        <c:axId val="43349812"/>
      </c:lineChart>
      <c:date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crossAx val="43349812"/>
        <c:crosses val="autoZero"/>
        <c:auto val="0"/>
        <c:noMultiLvlLbl val="0"/>
      </c:dateAx>
      <c:valAx>
        <c:axId val="43349812"/>
        <c:scaling>
          <c:orientation val="minMax"/>
        </c:scaling>
        <c:axPos val="l"/>
        <c:majorGridlines/>
        <c:delete val="0"/>
        <c:numFmt formatCode="#,##0.00\ &quot;€&quot;" sourceLinked="0"/>
        <c:majorTickMark val="out"/>
        <c:minorTickMark val="none"/>
        <c:tickLblPos val="nextTo"/>
        <c:crossAx val="27186267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Resumen!$F$2</c:f>
              <c:strCache>
                <c:ptCount val="1"/>
                <c:pt idx="0">
                  <c:v>Ahorro con el Convenido vs. C.Madrid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Resumen!$A$3:$A$115</c:f>
              <c:strCache>
                <c:ptCount val="11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</c:strCache>
            </c:strRef>
          </c:cat>
          <c:val>
            <c:numRef>
              <c:f>Resumen!$F$3:$F$115</c:f>
              <c:numCache>
                <c:ptCount val="113"/>
                <c:pt idx="0">
                  <c:v>-3859.907960211408</c:v>
                </c:pt>
                <c:pt idx="1">
                  <c:v>-3719.815920422816</c:v>
                </c:pt>
                <c:pt idx="2">
                  <c:v>-3579.723880634224</c:v>
                </c:pt>
                <c:pt idx="3">
                  <c:v>-3439.631840845632</c:v>
                </c:pt>
                <c:pt idx="4">
                  <c:v>-3299.5398010570398</c:v>
                </c:pt>
                <c:pt idx="5">
                  <c:v>-3159.4477612684477</c:v>
                </c:pt>
                <c:pt idx="6">
                  <c:v>-3102.3493035631327</c:v>
                </c:pt>
                <c:pt idx="7">
                  <c:v>-3045.2508458578177</c:v>
                </c:pt>
                <c:pt idx="8">
                  <c:v>-2988.1523881525027</c:v>
                </c:pt>
                <c:pt idx="9">
                  <c:v>-2931.0539304471877</c:v>
                </c:pt>
                <c:pt idx="10">
                  <c:v>-2873.9554727418727</c:v>
                </c:pt>
                <c:pt idx="11">
                  <c:v>-2816.8570150365576</c:v>
                </c:pt>
                <c:pt idx="12">
                  <c:v>-2759.7585573312426</c:v>
                </c:pt>
                <c:pt idx="13">
                  <c:v>-2702.6600996259276</c:v>
                </c:pt>
                <c:pt idx="14">
                  <c:v>-2645.5616419206126</c:v>
                </c:pt>
                <c:pt idx="15">
                  <c:v>-2588.4631842152976</c:v>
                </c:pt>
                <c:pt idx="16">
                  <c:v>-2531.3647265099826</c:v>
                </c:pt>
                <c:pt idx="17">
                  <c:v>-2474.2662688046676</c:v>
                </c:pt>
                <c:pt idx="18">
                  <c:v>-2417.1678110993525</c:v>
                </c:pt>
                <c:pt idx="19">
                  <c:v>-2360.0693533940375</c:v>
                </c:pt>
                <c:pt idx="20">
                  <c:v>-2302.9708956887225</c:v>
                </c:pt>
                <c:pt idx="21">
                  <c:v>-2245.8724379834075</c:v>
                </c:pt>
                <c:pt idx="22">
                  <c:v>-2188.7739802780925</c:v>
                </c:pt>
                <c:pt idx="23">
                  <c:v>-2131.6755225727775</c:v>
                </c:pt>
                <c:pt idx="24">
                  <c:v>-2074.5770648674625</c:v>
                </c:pt>
                <c:pt idx="25">
                  <c:v>-2017.4786071621475</c:v>
                </c:pt>
                <c:pt idx="26">
                  <c:v>-1960.3801494568324</c:v>
                </c:pt>
                <c:pt idx="27">
                  <c:v>-1903.2816917515174</c:v>
                </c:pt>
                <c:pt idx="28">
                  <c:v>-1846.1832340462006</c:v>
                </c:pt>
                <c:pt idx="29">
                  <c:v>-1789.0847763408838</c:v>
                </c:pt>
                <c:pt idx="30">
                  <c:v>-1731.986318635567</c:v>
                </c:pt>
                <c:pt idx="31">
                  <c:v>-1674.8878609302483</c:v>
                </c:pt>
                <c:pt idx="32">
                  <c:v>-1617.7894032249314</c:v>
                </c:pt>
                <c:pt idx="33">
                  <c:v>-1560.6909455196146</c:v>
                </c:pt>
                <c:pt idx="34">
                  <c:v>-1503.5924878142978</c:v>
                </c:pt>
                <c:pt idx="35">
                  <c:v>-1446.494030108981</c:v>
                </c:pt>
                <c:pt idx="36">
                  <c:v>-1389.3955724036641</c:v>
                </c:pt>
                <c:pt idx="37">
                  <c:v>-1332.2971146983473</c:v>
                </c:pt>
                <c:pt idx="38">
                  <c:v>-1275.1986569930305</c:v>
                </c:pt>
                <c:pt idx="39">
                  <c:v>-1218.1001992877136</c:v>
                </c:pt>
                <c:pt idx="40">
                  <c:v>-1161.0017415823968</c:v>
                </c:pt>
                <c:pt idx="41">
                  <c:v>-1103.90328387708</c:v>
                </c:pt>
                <c:pt idx="42">
                  <c:v>-1046.8048261717631</c:v>
                </c:pt>
                <c:pt idx="43">
                  <c:v>-989.7063684664463</c:v>
                </c:pt>
                <c:pt idx="44">
                  <c:v>-932.6079107611295</c:v>
                </c:pt>
                <c:pt idx="45">
                  <c:v>-875.5094530558126</c:v>
                </c:pt>
                <c:pt idx="46">
                  <c:v>-818.4109953504958</c:v>
                </c:pt>
                <c:pt idx="47">
                  <c:v>-761.312537645179</c:v>
                </c:pt>
                <c:pt idx="48">
                  <c:v>-704.2140799398621</c:v>
                </c:pt>
                <c:pt idx="49">
                  <c:v>-647.1156222345453</c:v>
                </c:pt>
                <c:pt idx="50">
                  <c:v>-590.0171645292285</c:v>
                </c:pt>
                <c:pt idx="51">
                  <c:v>-532.9187068239116</c:v>
                </c:pt>
                <c:pt idx="52">
                  <c:v>-475.8202491185948</c:v>
                </c:pt>
                <c:pt idx="53">
                  <c:v>-418.72179141327797</c:v>
                </c:pt>
                <c:pt idx="54">
                  <c:v>-361.62333370796114</c:v>
                </c:pt>
                <c:pt idx="55">
                  <c:v>-304.5248760026443</c:v>
                </c:pt>
                <c:pt idx="56">
                  <c:v>-247.42641829732747</c:v>
                </c:pt>
                <c:pt idx="57">
                  <c:v>-190.32796059201064</c:v>
                </c:pt>
                <c:pt idx="58">
                  <c:v>-133.2295028866938</c:v>
                </c:pt>
                <c:pt idx="59">
                  <c:v>-76.13104518137698</c:v>
                </c:pt>
                <c:pt idx="60">
                  <c:v>-19.032587476060144</c:v>
                </c:pt>
                <c:pt idx="61">
                  <c:v>38.06587022925669</c:v>
                </c:pt>
                <c:pt idx="62">
                  <c:v>95.16432793457352</c:v>
                </c:pt>
                <c:pt idx="63">
                  <c:v>152.26278563989035</c:v>
                </c:pt>
                <c:pt idx="64">
                  <c:v>209.36124334520719</c:v>
                </c:pt>
                <c:pt idx="65">
                  <c:v>266.459701050524</c:v>
                </c:pt>
                <c:pt idx="66">
                  <c:v>323.55815875584085</c:v>
                </c:pt>
                <c:pt idx="67">
                  <c:v>380.6566164611577</c:v>
                </c:pt>
                <c:pt idx="68">
                  <c:v>437.7550741664745</c:v>
                </c:pt>
                <c:pt idx="69">
                  <c:v>494.85353187179135</c:v>
                </c:pt>
                <c:pt idx="70">
                  <c:v>551.9519895771082</c:v>
                </c:pt>
                <c:pt idx="71">
                  <c:v>609.050447282425</c:v>
                </c:pt>
                <c:pt idx="72">
                  <c:v>666.1489049877418</c:v>
                </c:pt>
                <c:pt idx="73">
                  <c:v>723.2473626930587</c:v>
                </c:pt>
                <c:pt idx="74">
                  <c:v>780.3458203983755</c:v>
                </c:pt>
                <c:pt idx="75">
                  <c:v>837.4442781036923</c:v>
                </c:pt>
                <c:pt idx="76">
                  <c:v>894.5427358090092</c:v>
                </c:pt>
                <c:pt idx="77">
                  <c:v>951.641193514326</c:v>
                </c:pt>
                <c:pt idx="78">
                  <c:v>1008.7396512196428</c:v>
                </c:pt>
                <c:pt idx="79">
                  <c:v>1065.8381089249597</c:v>
                </c:pt>
                <c:pt idx="80">
                  <c:v>1122.9365666302765</c:v>
                </c:pt>
                <c:pt idx="81">
                  <c:v>1180.0350243355933</c:v>
                </c:pt>
                <c:pt idx="82">
                  <c:v>1237.1334820409102</c:v>
                </c:pt>
                <c:pt idx="83">
                  <c:v>1294.231939746227</c:v>
                </c:pt>
                <c:pt idx="84">
                  <c:v>1351.3303974515438</c:v>
                </c:pt>
                <c:pt idx="85">
                  <c:v>1408.4288551568607</c:v>
                </c:pt>
                <c:pt idx="86">
                  <c:v>1465.5273128621775</c:v>
                </c:pt>
                <c:pt idx="87">
                  <c:v>1522.6257705674943</c:v>
                </c:pt>
                <c:pt idx="88">
                  <c:v>1579.7242282728112</c:v>
                </c:pt>
                <c:pt idx="89">
                  <c:v>1636.822685978128</c:v>
                </c:pt>
                <c:pt idx="90">
                  <c:v>1693.9211436834448</c:v>
                </c:pt>
                <c:pt idx="91">
                  <c:v>1751.0196013887617</c:v>
                </c:pt>
                <c:pt idx="92">
                  <c:v>1808.1180590940785</c:v>
                </c:pt>
                <c:pt idx="93">
                  <c:v>1865.2165167993953</c:v>
                </c:pt>
                <c:pt idx="94">
                  <c:v>1922.3149745047122</c:v>
                </c:pt>
                <c:pt idx="95">
                  <c:v>1979.413432210029</c:v>
                </c:pt>
                <c:pt idx="96">
                  <c:v>2036.5118899153458</c:v>
                </c:pt>
                <c:pt idx="97">
                  <c:v>2093.6103476206627</c:v>
                </c:pt>
                <c:pt idx="98">
                  <c:v>2150.7088053259795</c:v>
                </c:pt>
                <c:pt idx="99">
                  <c:v>2207.8072630312963</c:v>
                </c:pt>
                <c:pt idx="100">
                  <c:v>2264.905720736613</c:v>
                </c:pt>
                <c:pt idx="101">
                  <c:v>2322.00417844193</c:v>
                </c:pt>
                <c:pt idx="102">
                  <c:v>2379.102636147247</c:v>
                </c:pt>
                <c:pt idx="103">
                  <c:v>2436.2010938525636</c:v>
                </c:pt>
                <c:pt idx="104">
                  <c:v>2493.2995515578805</c:v>
                </c:pt>
                <c:pt idx="105">
                  <c:v>2550.3980092631973</c:v>
                </c:pt>
                <c:pt idx="106">
                  <c:v>2607.496466968514</c:v>
                </c:pt>
                <c:pt idx="107">
                  <c:v>2664.594924673831</c:v>
                </c:pt>
                <c:pt idx="108">
                  <c:v>2721.693382379148</c:v>
                </c:pt>
                <c:pt idx="109">
                  <c:v>2778.7918400844646</c:v>
                </c:pt>
                <c:pt idx="110">
                  <c:v>2835.8902977897815</c:v>
                </c:pt>
                <c:pt idx="111">
                  <c:v>2892.9887554950983</c:v>
                </c:pt>
                <c:pt idx="112">
                  <c:v>2950.087213200415</c:v>
                </c:pt>
              </c:numCache>
            </c:numRef>
          </c:val>
          <c:smooth val="0"/>
        </c:ser>
        <c:axId val="54603989"/>
        <c:axId val="21673854"/>
      </c:lineChart>
      <c:date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crossAx val="21673854"/>
        <c:crosses val="autoZero"/>
        <c:auto val="0"/>
        <c:noMultiLvlLbl val="0"/>
      </c:dateAx>
      <c:valAx>
        <c:axId val="21673854"/>
        <c:scaling>
          <c:orientation val="minMax"/>
        </c:scaling>
        <c:axPos val="l"/>
        <c:majorGridlines/>
        <c:delete val="0"/>
        <c:numFmt formatCode="#,##0.00\ &quot;€&quot;" sourceLinked="0"/>
        <c:majorTickMark val="out"/>
        <c:minorTickMark val="none"/>
        <c:tickLblPos val="nextTo"/>
        <c:crossAx val="54603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114300</xdr:rowOff>
    </xdr:from>
    <xdr:to>
      <xdr:col>12</xdr:col>
      <xdr:colOff>295275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4924425" y="276225"/>
        <a:ext cx="46672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27</xdr:row>
      <xdr:rowOff>133350</xdr:rowOff>
    </xdr:from>
    <xdr:to>
      <xdr:col>12</xdr:col>
      <xdr:colOff>361950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4981575" y="4829175"/>
        <a:ext cx="46767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5"/>
  <sheetViews>
    <sheetView tabSelected="1" workbookViewId="0" topLeftCell="A1">
      <selection activeCell="B9" sqref="B9"/>
    </sheetView>
  </sheetViews>
  <sheetFormatPr defaultColWidth="11.421875" defaultRowHeight="12.75"/>
  <cols>
    <col min="2" max="4" width="11.421875" style="42" customWidth="1"/>
    <col min="5" max="5" width="13.7109375" style="42" bestFit="1" customWidth="1"/>
    <col min="6" max="6" width="11.421875" style="42" customWidth="1"/>
  </cols>
  <sheetData>
    <row r="2" spans="2:6" s="43" customFormat="1" ht="38.25">
      <c r="B2" s="44" t="s">
        <v>24</v>
      </c>
      <c r="C2" s="44" t="s">
        <v>26</v>
      </c>
      <c r="D2" s="44" t="s">
        <v>25</v>
      </c>
      <c r="E2" s="44" t="s">
        <v>27</v>
      </c>
      <c r="F2" s="45" t="s">
        <v>28</v>
      </c>
    </row>
    <row r="3" spans="1:6" ht="12.75">
      <c r="A3" s="41">
        <f>'Prestamo Convenido 6 meses'!B18</f>
        <v>40179</v>
      </c>
      <c r="B3" s="42">
        <f>'Prestamo Convenido 6 meses'!F18+1500</f>
        <v>2028.3891511276315</v>
      </c>
      <c r="C3" s="42">
        <f>B3</f>
        <v>2028.3891511276315</v>
      </c>
      <c r="D3" s="42">
        <f>'Prestamo Cajamadrid 6 meses'!F18+5500</f>
        <v>5888.2971113390395</v>
      </c>
      <c r="E3" s="42">
        <f>D3</f>
        <v>5888.2971113390395</v>
      </c>
      <c r="F3" s="42">
        <f>C3-E3</f>
        <v>-3859.907960211408</v>
      </c>
    </row>
    <row r="4" spans="1:6" ht="12.75">
      <c r="A4" s="41">
        <f>'Prestamo Convenido 6 meses'!B19</f>
        <v>40210</v>
      </c>
      <c r="B4" s="42">
        <f>'Prestamo Convenido 6 meses'!F19</f>
        <v>528.3891511276315</v>
      </c>
      <c r="C4" s="42">
        <f>C3+B4</f>
        <v>2556.778302255263</v>
      </c>
      <c r="D4" s="42">
        <f>'Prestamo Cajamadrid 6 meses'!F19</f>
        <v>388.29711133903953</v>
      </c>
      <c r="E4" s="42">
        <f>E3+D4</f>
        <v>6276.594222678079</v>
      </c>
      <c r="F4" s="42">
        <f aca="true" t="shared" si="0" ref="F4:F67">C4-E4</f>
        <v>-3719.815920422816</v>
      </c>
    </row>
    <row r="5" spans="1:6" ht="12.75">
      <c r="A5" s="41">
        <f>'Prestamo Convenido 6 meses'!B20</f>
        <v>40238</v>
      </c>
      <c r="B5" s="42">
        <f>'Prestamo Convenido 6 meses'!F20</f>
        <v>528.3891511276315</v>
      </c>
      <c r="C5" s="42">
        <f aca="true" t="shared" si="1" ref="C5:C33">C4+B5</f>
        <v>3085.1674533828946</v>
      </c>
      <c r="D5" s="42">
        <f>'Prestamo Cajamadrid 6 meses'!F20</f>
        <v>388.29711133903953</v>
      </c>
      <c r="E5" s="42">
        <f aca="true" t="shared" si="2" ref="E5:E33">E4+D5</f>
        <v>6664.891334017118</v>
      </c>
      <c r="F5" s="42">
        <f t="shared" si="0"/>
        <v>-3579.723880634224</v>
      </c>
    </row>
    <row r="6" spans="1:6" ht="12.75">
      <c r="A6" s="41">
        <f>'Prestamo Convenido 6 meses'!B21</f>
        <v>40269</v>
      </c>
      <c r="B6" s="42">
        <f>'Prestamo Convenido 6 meses'!F21</f>
        <v>528.3891511276315</v>
      </c>
      <c r="C6" s="42">
        <f t="shared" si="1"/>
        <v>3613.556604510526</v>
      </c>
      <c r="D6" s="42">
        <f>'Prestamo Cajamadrid 6 meses'!F21</f>
        <v>388.29711133903953</v>
      </c>
      <c r="E6" s="42">
        <f t="shared" si="2"/>
        <v>7053.188445356158</v>
      </c>
      <c r="F6" s="42">
        <f t="shared" si="0"/>
        <v>-3439.631840845632</v>
      </c>
    </row>
    <row r="7" spans="1:6" ht="12.75">
      <c r="A7" s="41">
        <f>'Prestamo Convenido 6 meses'!B22</f>
        <v>40299</v>
      </c>
      <c r="B7" s="42">
        <f>'Prestamo Convenido 6 meses'!F22</f>
        <v>528.3891511276315</v>
      </c>
      <c r="C7" s="42">
        <f t="shared" si="1"/>
        <v>4141.945755638158</v>
      </c>
      <c r="D7" s="42">
        <f>'Prestamo Cajamadrid 6 meses'!F22</f>
        <v>388.29711133903953</v>
      </c>
      <c r="E7" s="42">
        <f t="shared" si="2"/>
        <v>7441.485556695197</v>
      </c>
      <c r="F7" s="42">
        <f t="shared" si="0"/>
        <v>-3299.5398010570398</v>
      </c>
    </row>
    <row r="8" spans="1:6" ht="12.75">
      <c r="A8" s="41">
        <f>'Prestamo Convenido 6 meses'!B23</f>
        <v>40330</v>
      </c>
      <c r="B8" s="42">
        <f>'Prestamo Convenido 6 meses'!F23</f>
        <v>528.3891511276315</v>
      </c>
      <c r="C8" s="42">
        <f t="shared" si="1"/>
        <v>4670.334906765789</v>
      </c>
      <c r="D8" s="42">
        <f>'Prestamo Cajamadrid 6 meses'!F23</f>
        <v>388.29711133903953</v>
      </c>
      <c r="E8" s="42">
        <f t="shared" si="2"/>
        <v>7829.782668034237</v>
      </c>
      <c r="F8" s="42">
        <f t="shared" si="0"/>
        <v>-3159.4477612684477</v>
      </c>
    </row>
    <row r="9" spans="1:6" ht="12.75">
      <c r="A9" s="41">
        <f>'Prestamo Convenido 6 meses'!B24</f>
        <v>40360</v>
      </c>
      <c r="B9" s="42">
        <f>'Prestamo Convenido resto de mes'!D18</f>
        <v>462.36708731274854</v>
      </c>
      <c r="C9" s="42">
        <f t="shared" si="1"/>
        <v>5132.701994078538</v>
      </c>
      <c r="D9" s="42">
        <f>'Prestamo Cajamadrid resto de me'!F18</f>
        <v>405.2686296074333</v>
      </c>
      <c r="E9" s="42">
        <f t="shared" si="2"/>
        <v>8235.05129764167</v>
      </c>
      <c r="F9" s="42">
        <f t="shared" si="0"/>
        <v>-3102.3493035631327</v>
      </c>
    </row>
    <row r="10" spans="1:6" ht="12.75">
      <c r="A10" s="41">
        <f>'Prestamo Convenido 6 meses'!B25</f>
        <v>40391</v>
      </c>
      <c r="B10" s="42">
        <f>'Prestamo Convenido resto de mes'!D19</f>
        <v>462.36708731274854</v>
      </c>
      <c r="C10" s="42">
        <f t="shared" si="1"/>
        <v>5595.069081391286</v>
      </c>
      <c r="D10" s="42">
        <f>'Prestamo Cajamadrid resto de me'!F19</f>
        <v>405.2686296074333</v>
      </c>
      <c r="E10" s="42">
        <f t="shared" si="2"/>
        <v>8640.319927249104</v>
      </c>
      <c r="F10" s="42">
        <f t="shared" si="0"/>
        <v>-3045.2508458578177</v>
      </c>
    </row>
    <row r="11" spans="1:6" ht="12.75">
      <c r="A11" s="41">
        <f>'Prestamo Convenido 6 meses'!B26</f>
        <v>40422</v>
      </c>
      <c r="B11" s="42">
        <f>'Prestamo Convenido resto de mes'!D20</f>
        <v>462.36708731274854</v>
      </c>
      <c r="C11" s="42">
        <f t="shared" si="1"/>
        <v>6057.436168704035</v>
      </c>
      <c r="D11" s="42">
        <f>'Prestamo Cajamadrid resto de me'!F20</f>
        <v>405.2686296074333</v>
      </c>
      <c r="E11" s="42">
        <f t="shared" si="2"/>
        <v>9045.588556856537</v>
      </c>
      <c r="F11" s="42">
        <f t="shared" si="0"/>
        <v>-2988.1523881525027</v>
      </c>
    </row>
    <row r="12" spans="1:6" ht="12.75">
      <c r="A12" s="41">
        <f>'Prestamo Convenido 6 meses'!B27</f>
        <v>40452</v>
      </c>
      <c r="B12" s="42">
        <f>'Prestamo Convenido resto de mes'!D21</f>
        <v>462.36708731274854</v>
      </c>
      <c r="C12" s="42">
        <f t="shared" si="1"/>
        <v>6519.803256016783</v>
      </c>
      <c r="D12" s="42">
        <f>'Prestamo Cajamadrid resto de me'!F21</f>
        <v>405.2686296074333</v>
      </c>
      <c r="E12" s="42">
        <f t="shared" si="2"/>
        <v>9450.85718646397</v>
      </c>
      <c r="F12" s="42">
        <f t="shared" si="0"/>
        <v>-2931.0539304471877</v>
      </c>
    </row>
    <row r="13" spans="1:6" ht="12.75">
      <c r="A13" s="41">
        <f>'Prestamo Convenido 6 meses'!B28</f>
        <v>40483</v>
      </c>
      <c r="B13" s="42">
        <f>'Prestamo Convenido resto de mes'!D22</f>
        <v>462.36708731274854</v>
      </c>
      <c r="C13" s="42">
        <f t="shared" si="1"/>
        <v>6982.1703433295315</v>
      </c>
      <c r="D13" s="42">
        <f>'Prestamo Cajamadrid resto de me'!F22</f>
        <v>405.2686296074333</v>
      </c>
      <c r="E13" s="42">
        <f t="shared" si="2"/>
        <v>9856.125816071404</v>
      </c>
      <c r="F13" s="42">
        <f t="shared" si="0"/>
        <v>-2873.9554727418727</v>
      </c>
    </row>
    <row r="14" spans="1:6" ht="12.75">
      <c r="A14" s="41">
        <f>'Prestamo Convenido 6 meses'!B29</f>
        <v>40513</v>
      </c>
      <c r="B14" s="42">
        <f>'Prestamo Convenido resto de mes'!D23</f>
        <v>462.36708731274854</v>
      </c>
      <c r="C14" s="42">
        <f t="shared" si="1"/>
        <v>7444.53743064228</v>
      </c>
      <c r="D14" s="42">
        <f>'Prestamo Cajamadrid resto de me'!F23</f>
        <v>405.2686296074333</v>
      </c>
      <c r="E14" s="42">
        <f t="shared" si="2"/>
        <v>10261.394445678838</v>
      </c>
      <c r="F14" s="42">
        <f t="shared" si="0"/>
        <v>-2816.8570150365576</v>
      </c>
    </row>
    <row r="15" spans="1:6" ht="12.75">
      <c r="A15" s="41">
        <f>'Prestamo Convenido 6 meses'!B30</f>
        <v>40544</v>
      </c>
      <c r="B15" s="42">
        <f>'Prestamo Convenido resto de mes'!D24</f>
        <v>462.36708731274854</v>
      </c>
      <c r="C15" s="42">
        <f t="shared" si="1"/>
        <v>7906.9045179550285</v>
      </c>
      <c r="D15" s="42">
        <f>'Prestamo Cajamadrid resto de me'!F24</f>
        <v>405.2686296074333</v>
      </c>
      <c r="E15" s="42">
        <f t="shared" si="2"/>
        <v>10666.663075286271</v>
      </c>
      <c r="F15" s="42">
        <f t="shared" si="0"/>
        <v>-2759.7585573312426</v>
      </c>
    </row>
    <row r="16" spans="1:6" ht="12.75">
      <c r="A16" s="41">
        <f>'Prestamo Convenido 6 meses'!B31</f>
        <v>40575</v>
      </c>
      <c r="B16" s="42">
        <f>'Prestamo Convenido resto de mes'!D25</f>
        <v>462.36708731274854</v>
      </c>
      <c r="C16" s="42">
        <f t="shared" si="1"/>
        <v>8369.271605267777</v>
      </c>
      <c r="D16" s="42">
        <f>'Prestamo Cajamadrid resto de me'!F25</f>
        <v>405.2686296074333</v>
      </c>
      <c r="E16" s="42">
        <f t="shared" si="2"/>
        <v>11071.931704893705</v>
      </c>
      <c r="F16" s="42">
        <f t="shared" si="0"/>
        <v>-2702.6600996259276</v>
      </c>
    </row>
    <row r="17" spans="1:6" ht="12.75">
      <c r="A17" s="41">
        <f>'Prestamo Convenido 6 meses'!B32</f>
        <v>40603</v>
      </c>
      <c r="B17" s="42">
        <f>'Prestamo Convenido resto de mes'!D26</f>
        <v>462.36708731274854</v>
      </c>
      <c r="C17" s="42">
        <f t="shared" si="1"/>
        <v>8831.638692580525</v>
      </c>
      <c r="D17" s="42">
        <f>'Prestamo Cajamadrid resto de me'!F26</f>
        <v>405.2686296074333</v>
      </c>
      <c r="E17" s="42">
        <f t="shared" si="2"/>
        <v>11477.200334501138</v>
      </c>
      <c r="F17" s="42">
        <f t="shared" si="0"/>
        <v>-2645.5616419206126</v>
      </c>
    </row>
    <row r="18" spans="1:6" ht="12.75">
      <c r="A18" s="41">
        <f>'Prestamo Convenido 6 meses'!B33</f>
        <v>40634</v>
      </c>
      <c r="B18" s="42">
        <f>'Prestamo Convenido resto de mes'!D27</f>
        <v>462.36708731274854</v>
      </c>
      <c r="C18" s="42">
        <f t="shared" si="1"/>
        <v>9294.005779893274</v>
      </c>
      <c r="D18" s="42">
        <f>'Prestamo Cajamadrid resto de me'!F27</f>
        <v>405.2686296074333</v>
      </c>
      <c r="E18" s="42">
        <f t="shared" si="2"/>
        <v>11882.468964108572</v>
      </c>
      <c r="F18" s="42">
        <f t="shared" si="0"/>
        <v>-2588.4631842152976</v>
      </c>
    </row>
    <row r="19" spans="1:6" ht="12.75">
      <c r="A19" s="41">
        <f>'Prestamo Convenido 6 meses'!B34</f>
        <v>40664</v>
      </c>
      <c r="B19" s="42">
        <f>'Prestamo Convenido resto de mes'!D28</f>
        <v>462.36708731274854</v>
      </c>
      <c r="C19" s="42">
        <f t="shared" si="1"/>
        <v>9756.372867206022</v>
      </c>
      <c r="D19" s="42">
        <f>'Prestamo Cajamadrid resto de me'!F28</f>
        <v>405.2686296074333</v>
      </c>
      <c r="E19" s="42">
        <f t="shared" si="2"/>
        <v>12287.737593716005</v>
      </c>
      <c r="F19" s="42">
        <f t="shared" si="0"/>
        <v>-2531.3647265099826</v>
      </c>
    </row>
    <row r="20" spans="1:6" ht="12.75">
      <c r="A20" s="41">
        <f>'Prestamo Convenido 6 meses'!B35</f>
        <v>40695</v>
      </c>
      <c r="B20" s="42">
        <f>'Prestamo Convenido resto de mes'!D29</f>
        <v>462.36708731274854</v>
      </c>
      <c r="C20" s="42">
        <f t="shared" si="1"/>
        <v>10218.73995451877</v>
      </c>
      <c r="D20" s="42">
        <f>'Prestamo Cajamadrid resto de me'!F29</f>
        <v>405.2686296074333</v>
      </c>
      <c r="E20" s="42">
        <f t="shared" si="2"/>
        <v>12693.006223323438</v>
      </c>
      <c r="F20" s="42">
        <f t="shared" si="0"/>
        <v>-2474.2662688046676</v>
      </c>
    </row>
    <row r="21" spans="1:6" ht="12.75">
      <c r="A21" s="41">
        <f>'Prestamo Convenido 6 meses'!B36</f>
        <v>40725</v>
      </c>
      <c r="B21" s="42">
        <f>'Prestamo Convenido resto de mes'!D30</f>
        <v>462.36708731274854</v>
      </c>
      <c r="C21" s="42">
        <f t="shared" si="1"/>
        <v>10681.10704183152</v>
      </c>
      <c r="D21" s="42">
        <f>'Prestamo Cajamadrid resto de me'!F30</f>
        <v>405.2686296074333</v>
      </c>
      <c r="E21" s="42">
        <f t="shared" si="2"/>
        <v>13098.274852930872</v>
      </c>
      <c r="F21" s="42">
        <f t="shared" si="0"/>
        <v>-2417.1678110993525</v>
      </c>
    </row>
    <row r="22" spans="1:6" ht="12.75">
      <c r="A22" s="41">
        <f>'Prestamo Convenido 6 meses'!B37</f>
        <v>40756</v>
      </c>
      <c r="B22" s="42">
        <f>'Prestamo Convenido resto de mes'!D31</f>
        <v>462.36708731274854</v>
      </c>
      <c r="C22" s="42">
        <f t="shared" si="1"/>
        <v>11143.474129144268</v>
      </c>
      <c r="D22" s="42">
        <f>'Prestamo Cajamadrid resto de me'!F31</f>
        <v>405.2686296074333</v>
      </c>
      <c r="E22" s="42">
        <f t="shared" si="2"/>
        <v>13503.543482538305</v>
      </c>
      <c r="F22" s="42">
        <f t="shared" si="0"/>
        <v>-2360.0693533940375</v>
      </c>
    </row>
    <row r="23" spans="1:6" ht="12.75">
      <c r="A23" s="41">
        <f>'Prestamo Convenido 6 meses'!B38</f>
        <v>40787</v>
      </c>
      <c r="B23" s="42">
        <f>'Prestamo Convenido resto de mes'!D32</f>
        <v>462.36708731274854</v>
      </c>
      <c r="C23" s="42">
        <f t="shared" si="1"/>
        <v>11605.841216457016</v>
      </c>
      <c r="D23" s="42">
        <f>'Prestamo Cajamadrid resto de me'!F32</f>
        <v>405.2686296074333</v>
      </c>
      <c r="E23" s="42">
        <f t="shared" si="2"/>
        <v>13908.812112145739</v>
      </c>
      <c r="F23" s="42">
        <f t="shared" si="0"/>
        <v>-2302.9708956887225</v>
      </c>
    </row>
    <row r="24" spans="1:6" ht="12.75">
      <c r="A24" s="41">
        <f>'Prestamo Convenido 6 meses'!B39</f>
        <v>40817</v>
      </c>
      <c r="B24" s="42">
        <f>'Prestamo Convenido resto de mes'!D33</f>
        <v>462.36708731274854</v>
      </c>
      <c r="C24" s="42">
        <f t="shared" si="1"/>
        <v>12068.208303769765</v>
      </c>
      <c r="D24" s="42">
        <f>'Prestamo Cajamadrid resto de me'!F33</f>
        <v>405.2686296074333</v>
      </c>
      <c r="E24" s="42">
        <f t="shared" si="2"/>
        <v>14314.080741753172</v>
      </c>
      <c r="F24" s="42">
        <f t="shared" si="0"/>
        <v>-2245.8724379834075</v>
      </c>
    </row>
    <row r="25" spans="1:6" ht="12.75">
      <c r="A25" s="41">
        <f>'Prestamo Convenido 6 meses'!B40</f>
        <v>40848</v>
      </c>
      <c r="B25" s="42">
        <f>'Prestamo Convenido resto de mes'!D34</f>
        <v>462.36708731274854</v>
      </c>
      <c r="C25" s="42">
        <f t="shared" si="1"/>
        <v>12530.575391082513</v>
      </c>
      <c r="D25" s="42">
        <f>'Prestamo Cajamadrid resto de me'!F34</f>
        <v>405.2686296074333</v>
      </c>
      <c r="E25" s="42">
        <f t="shared" si="2"/>
        <v>14719.349371360606</v>
      </c>
      <c r="F25" s="42">
        <f t="shared" si="0"/>
        <v>-2188.7739802780925</v>
      </c>
    </row>
    <row r="26" spans="1:6" ht="12.75">
      <c r="A26" s="41">
        <f>'Prestamo Convenido 6 meses'!B41</f>
        <v>40878</v>
      </c>
      <c r="B26" s="42">
        <f>'Prestamo Convenido resto de mes'!D35</f>
        <v>462.36708731274854</v>
      </c>
      <c r="C26" s="42">
        <f t="shared" si="1"/>
        <v>12992.942478395262</v>
      </c>
      <c r="D26" s="42">
        <f>'Prestamo Cajamadrid resto de me'!F35</f>
        <v>405.2686296074333</v>
      </c>
      <c r="E26" s="42">
        <f t="shared" si="2"/>
        <v>15124.61800096804</v>
      </c>
      <c r="F26" s="42">
        <f t="shared" si="0"/>
        <v>-2131.6755225727775</v>
      </c>
    </row>
    <row r="27" spans="1:6" ht="12.75">
      <c r="A27" s="41">
        <f>'Prestamo Convenido 6 meses'!B42</f>
        <v>40909</v>
      </c>
      <c r="B27" s="42">
        <f>'Prestamo Convenido resto de mes'!D36</f>
        <v>462.36708731274854</v>
      </c>
      <c r="C27" s="42">
        <f t="shared" si="1"/>
        <v>13455.30956570801</v>
      </c>
      <c r="D27" s="42">
        <f>'Prestamo Cajamadrid resto de me'!F36</f>
        <v>405.2686296074333</v>
      </c>
      <c r="E27" s="42">
        <f t="shared" si="2"/>
        <v>15529.886630575473</v>
      </c>
      <c r="F27" s="42">
        <f t="shared" si="0"/>
        <v>-2074.5770648674625</v>
      </c>
    </row>
    <row r="28" spans="1:6" ht="12.75">
      <c r="A28" s="41">
        <f>'Prestamo Convenido 6 meses'!B43</f>
        <v>40940</v>
      </c>
      <c r="B28" s="42">
        <f>'Prestamo Convenido resto de mes'!D37</f>
        <v>462.36708731274854</v>
      </c>
      <c r="C28" s="42">
        <f t="shared" si="1"/>
        <v>13917.676653020759</v>
      </c>
      <c r="D28" s="42">
        <f>'Prestamo Cajamadrid resto de me'!F37</f>
        <v>405.2686296074333</v>
      </c>
      <c r="E28" s="42">
        <f t="shared" si="2"/>
        <v>15935.155260182906</v>
      </c>
      <c r="F28" s="42">
        <f t="shared" si="0"/>
        <v>-2017.4786071621475</v>
      </c>
    </row>
    <row r="29" spans="1:6" ht="12.75">
      <c r="A29" s="41">
        <f>'Prestamo Convenido 6 meses'!B44</f>
        <v>40969</v>
      </c>
      <c r="B29" s="42">
        <f>'Prestamo Convenido resto de mes'!D38</f>
        <v>462.36708731274854</v>
      </c>
      <c r="C29" s="42">
        <f t="shared" si="1"/>
        <v>14380.043740333507</v>
      </c>
      <c r="D29" s="42">
        <f>'Prestamo Cajamadrid resto de me'!F38</f>
        <v>405.2686296074333</v>
      </c>
      <c r="E29" s="42">
        <f t="shared" si="2"/>
        <v>16340.42388979034</v>
      </c>
      <c r="F29" s="42">
        <f t="shared" si="0"/>
        <v>-1960.3801494568324</v>
      </c>
    </row>
    <row r="30" spans="1:6" ht="12.75">
      <c r="A30" s="41">
        <f>'Prestamo Convenido 6 meses'!B45</f>
        <v>41000</v>
      </c>
      <c r="B30" s="42">
        <f>'Prestamo Convenido resto de mes'!D39</f>
        <v>462.36708731274854</v>
      </c>
      <c r="C30" s="42">
        <f t="shared" si="1"/>
        <v>14842.410827646256</v>
      </c>
      <c r="D30" s="42">
        <f>'Prestamo Cajamadrid resto de me'!F39</f>
        <v>405.2686296074333</v>
      </c>
      <c r="E30" s="42">
        <f t="shared" si="2"/>
        <v>16745.692519397773</v>
      </c>
      <c r="F30" s="42">
        <f t="shared" si="0"/>
        <v>-1903.2816917515174</v>
      </c>
    </row>
    <row r="31" spans="1:6" ht="12.75">
      <c r="A31" s="41">
        <f>'Prestamo Convenido 6 meses'!B46</f>
        <v>41030</v>
      </c>
      <c r="B31" s="42">
        <f>'Prestamo Convenido resto de mes'!D40</f>
        <v>462.36708731274854</v>
      </c>
      <c r="C31" s="42">
        <f t="shared" si="1"/>
        <v>15304.777914959004</v>
      </c>
      <c r="D31" s="42">
        <f>'Prestamo Cajamadrid resto de me'!F40</f>
        <v>405.2686296074333</v>
      </c>
      <c r="E31" s="42">
        <f t="shared" si="2"/>
        <v>17150.961149005205</v>
      </c>
      <c r="F31" s="42">
        <f t="shared" si="0"/>
        <v>-1846.1832340462006</v>
      </c>
    </row>
    <row r="32" spans="1:6" ht="12.75">
      <c r="A32" s="41">
        <f>'Prestamo Convenido 6 meses'!B47</f>
        <v>41061</v>
      </c>
      <c r="B32" s="42">
        <f>'Prestamo Convenido resto de mes'!D41</f>
        <v>462.36708731274854</v>
      </c>
      <c r="C32" s="42">
        <f t="shared" si="1"/>
        <v>15767.145002271753</v>
      </c>
      <c r="D32" s="42">
        <f>'Prestamo Cajamadrid resto de me'!F41</f>
        <v>405.2686296074333</v>
      </c>
      <c r="E32" s="42">
        <f t="shared" si="2"/>
        <v>17556.229778612636</v>
      </c>
      <c r="F32" s="42">
        <f t="shared" si="0"/>
        <v>-1789.0847763408838</v>
      </c>
    </row>
    <row r="33" spans="1:6" ht="12.75">
      <c r="A33" s="41">
        <f>'Prestamo Convenido 6 meses'!B48</f>
        <v>41091</v>
      </c>
      <c r="B33" s="42">
        <f>'Prestamo Convenido resto de mes'!D42</f>
        <v>462.36708731274854</v>
      </c>
      <c r="C33" s="42">
        <f t="shared" si="1"/>
        <v>16229.512089584501</v>
      </c>
      <c r="D33" s="42">
        <f>'Prestamo Cajamadrid resto de me'!F42</f>
        <v>405.2686296074333</v>
      </c>
      <c r="E33" s="42">
        <f t="shared" si="2"/>
        <v>17961.498408220068</v>
      </c>
      <c r="F33" s="42">
        <f t="shared" si="0"/>
        <v>-1731.986318635567</v>
      </c>
    </row>
    <row r="34" spans="1:6" ht="12.75">
      <c r="A34" s="41">
        <f>'Prestamo Convenido 6 meses'!B49</f>
        <v>41122</v>
      </c>
      <c r="B34" s="42">
        <f>'Prestamo Convenido resto de mes'!D43</f>
        <v>462.36708731274854</v>
      </c>
      <c r="C34" s="42">
        <f aca="true" t="shared" si="3" ref="C34:C76">C33+B34</f>
        <v>16691.87917689725</v>
      </c>
      <c r="D34" s="42">
        <f>'Prestamo Cajamadrid resto de me'!F43</f>
        <v>405.2686296074333</v>
      </c>
      <c r="E34" s="42">
        <f aca="true" t="shared" si="4" ref="E34:E76">E33+D34</f>
        <v>18366.7670378275</v>
      </c>
      <c r="F34" s="42">
        <f t="shared" si="0"/>
        <v>-1674.8878609302483</v>
      </c>
    </row>
    <row r="35" spans="1:6" ht="12.75">
      <c r="A35" s="41">
        <f>'Prestamo Convenido 6 meses'!B50</f>
        <v>41153</v>
      </c>
      <c r="B35" s="42">
        <f>'Prestamo Convenido resto de mes'!D44</f>
        <v>462.36708731274854</v>
      </c>
      <c r="C35" s="42">
        <f t="shared" si="3"/>
        <v>17154.24626421</v>
      </c>
      <c r="D35" s="42">
        <f>'Prestamo Cajamadrid resto de me'!F44</f>
        <v>405.2686296074333</v>
      </c>
      <c r="E35" s="42">
        <f t="shared" si="4"/>
        <v>18772.03566743493</v>
      </c>
      <c r="F35" s="42">
        <f t="shared" si="0"/>
        <v>-1617.7894032249314</v>
      </c>
    </row>
    <row r="36" spans="1:6" ht="12.75">
      <c r="A36" s="41">
        <f>'Prestamo Convenido 6 meses'!B51</f>
        <v>41183</v>
      </c>
      <c r="B36" s="42">
        <f>'Prestamo Convenido resto de mes'!D45</f>
        <v>462.36708731274854</v>
      </c>
      <c r="C36" s="42">
        <f t="shared" si="3"/>
        <v>17616.61335152275</v>
      </c>
      <c r="D36" s="42">
        <f>'Prestamo Cajamadrid resto de me'!F45</f>
        <v>405.2686296074333</v>
      </c>
      <c r="E36" s="42">
        <f t="shared" si="4"/>
        <v>19177.304297042363</v>
      </c>
      <c r="F36" s="42">
        <f t="shared" si="0"/>
        <v>-1560.6909455196146</v>
      </c>
    </row>
    <row r="37" spans="1:6" ht="12.75">
      <c r="A37" s="41">
        <f>'Prestamo Convenido 6 meses'!B52</f>
        <v>41214</v>
      </c>
      <c r="B37" s="42">
        <f>'Prestamo Convenido resto de mes'!D46</f>
        <v>462.36708731274854</v>
      </c>
      <c r="C37" s="42">
        <f t="shared" si="3"/>
        <v>18078.980438835497</v>
      </c>
      <c r="D37" s="42">
        <f>'Prestamo Cajamadrid resto de me'!F46</f>
        <v>405.2686296074333</v>
      </c>
      <c r="E37" s="42">
        <f t="shared" si="4"/>
        <v>19582.572926649795</v>
      </c>
      <c r="F37" s="42">
        <f t="shared" si="0"/>
        <v>-1503.5924878142978</v>
      </c>
    </row>
    <row r="38" spans="1:6" ht="12.75">
      <c r="A38" s="41">
        <f>'Prestamo Convenido 6 meses'!B53</f>
        <v>41244</v>
      </c>
      <c r="B38" s="42">
        <f>'Prestamo Convenido resto de mes'!D47</f>
        <v>462.36708731274854</v>
      </c>
      <c r="C38" s="42">
        <f t="shared" si="3"/>
        <v>18541.347526148245</v>
      </c>
      <c r="D38" s="42">
        <f>'Prestamo Cajamadrid resto de me'!F47</f>
        <v>405.2686296074333</v>
      </c>
      <c r="E38" s="42">
        <f t="shared" si="4"/>
        <v>19987.841556257226</v>
      </c>
      <c r="F38" s="42">
        <f t="shared" si="0"/>
        <v>-1446.494030108981</v>
      </c>
    </row>
    <row r="39" spans="1:6" ht="12.75">
      <c r="A39" s="41">
        <f>'Prestamo Convenido 6 meses'!B54</f>
        <v>41275</v>
      </c>
      <c r="B39" s="42">
        <f>'Prestamo Convenido resto de mes'!D48</f>
        <v>462.36708731274854</v>
      </c>
      <c r="C39" s="42">
        <f t="shared" si="3"/>
        <v>19003.714613460994</v>
      </c>
      <c r="D39" s="42">
        <f>'Prestamo Cajamadrid resto de me'!F48</f>
        <v>405.2686296074333</v>
      </c>
      <c r="E39" s="42">
        <f t="shared" si="4"/>
        <v>20393.110185864658</v>
      </c>
      <c r="F39" s="42">
        <f t="shared" si="0"/>
        <v>-1389.3955724036641</v>
      </c>
    </row>
    <row r="40" spans="1:6" ht="12.75">
      <c r="A40" s="41">
        <f>'Prestamo Convenido 6 meses'!B55</f>
        <v>41306</v>
      </c>
      <c r="B40" s="42">
        <f>'Prestamo Convenido resto de mes'!D49</f>
        <v>462.36708731274854</v>
      </c>
      <c r="C40" s="42">
        <f t="shared" si="3"/>
        <v>19466.081700773742</v>
      </c>
      <c r="D40" s="42">
        <f>'Prestamo Cajamadrid resto de me'!F49</f>
        <v>405.2686296074333</v>
      </c>
      <c r="E40" s="42">
        <f t="shared" si="4"/>
        <v>20798.37881547209</v>
      </c>
      <c r="F40" s="42">
        <f t="shared" si="0"/>
        <v>-1332.2971146983473</v>
      </c>
    </row>
    <row r="41" spans="1:6" ht="12.75">
      <c r="A41" s="41">
        <f>'Prestamo Convenido 6 meses'!B56</f>
        <v>41334</v>
      </c>
      <c r="B41" s="42">
        <f>'Prestamo Convenido resto de mes'!D50</f>
        <v>462.36708731274854</v>
      </c>
      <c r="C41" s="42">
        <f t="shared" si="3"/>
        <v>19928.44878808649</v>
      </c>
      <c r="D41" s="42">
        <f>'Prestamo Cajamadrid resto de me'!F50</f>
        <v>405.2686296074333</v>
      </c>
      <c r="E41" s="42">
        <f t="shared" si="4"/>
        <v>21203.64744507952</v>
      </c>
      <c r="F41" s="42">
        <f t="shared" si="0"/>
        <v>-1275.1986569930305</v>
      </c>
    </row>
    <row r="42" spans="1:6" ht="12.75">
      <c r="A42" s="41">
        <f>'Prestamo Convenido 6 meses'!B57</f>
        <v>41365</v>
      </c>
      <c r="B42" s="42">
        <f>'Prestamo Convenido resto de mes'!D51</f>
        <v>462.36708731274854</v>
      </c>
      <c r="C42" s="42">
        <f t="shared" si="3"/>
        <v>20390.81587539924</v>
      </c>
      <c r="D42" s="42">
        <f>'Prestamo Cajamadrid resto de me'!F51</f>
        <v>405.2686296074333</v>
      </c>
      <c r="E42" s="42">
        <f t="shared" si="4"/>
        <v>21608.916074686953</v>
      </c>
      <c r="F42" s="42">
        <f t="shared" si="0"/>
        <v>-1218.1001992877136</v>
      </c>
    </row>
    <row r="43" spans="1:6" ht="12.75">
      <c r="A43" s="41">
        <f>'Prestamo Convenido 6 meses'!B58</f>
        <v>41395</v>
      </c>
      <c r="B43" s="42">
        <f>'Prestamo Convenido resto de mes'!D52</f>
        <v>462.36708731274854</v>
      </c>
      <c r="C43" s="42">
        <f t="shared" si="3"/>
        <v>20853.182962711988</v>
      </c>
      <c r="D43" s="42">
        <f>'Prestamo Cajamadrid resto de me'!F52</f>
        <v>405.2686296074333</v>
      </c>
      <c r="E43" s="42">
        <f t="shared" si="4"/>
        <v>22014.184704294385</v>
      </c>
      <c r="F43" s="42">
        <f t="shared" si="0"/>
        <v>-1161.0017415823968</v>
      </c>
    </row>
    <row r="44" spans="1:6" ht="12.75">
      <c r="A44" s="41">
        <f>'Prestamo Convenido 6 meses'!B59</f>
        <v>41426</v>
      </c>
      <c r="B44" s="42">
        <f>'Prestamo Convenido resto de mes'!D53</f>
        <v>462.36708731274854</v>
      </c>
      <c r="C44" s="42">
        <f t="shared" si="3"/>
        <v>21315.550050024736</v>
      </c>
      <c r="D44" s="42">
        <f>'Prestamo Cajamadrid resto de me'!F53</f>
        <v>405.2686296074333</v>
      </c>
      <c r="E44" s="42">
        <f t="shared" si="4"/>
        <v>22419.453333901816</v>
      </c>
      <c r="F44" s="42">
        <f t="shared" si="0"/>
        <v>-1103.90328387708</v>
      </c>
    </row>
    <row r="45" spans="1:6" ht="12.75">
      <c r="A45" s="41">
        <f>'Prestamo Convenido 6 meses'!B60</f>
        <v>41456</v>
      </c>
      <c r="B45" s="42">
        <f>'Prestamo Convenido resto de mes'!D54</f>
        <v>462.36708731274854</v>
      </c>
      <c r="C45" s="42">
        <f t="shared" si="3"/>
        <v>21777.917137337485</v>
      </c>
      <c r="D45" s="42">
        <f>'Prestamo Cajamadrid resto de me'!F54</f>
        <v>405.2686296074333</v>
      </c>
      <c r="E45" s="42">
        <f t="shared" si="4"/>
        <v>22824.721963509248</v>
      </c>
      <c r="F45" s="42">
        <f t="shared" si="0"/>
        <v>-1046.8048261717631</v>
      </c>
    </row>
    <row r="46" spans="1:6" ht="12.75">
      <c r="A46" s="41">
        <f>'Prestamo Convenido 6 meses'!B61</f>
        <v>41487</v>
      </c>
      <c r="B46" s="42">
        <f>'Prestamo Convenido resto de mes'!D55</f>
        <v>462.36708731274854</v>
      </c>
      <c r="C46" s="42">
        <f t="shared" si="3"/>
        <v>22240.284224650233</v>
      </c>
      <c r="D46" s="42">
        <f>'Prestamo Cajamadrid resto de me'!F55</f>
        <v>405.2686296074333</v>
      </c>
      <c r="E46" s="42">
        <f t="shared" si="4"/>
        <v>23229.99059311668</v>
      </c>
      <c r="F46" s="42">
        <f t="shared" si="0"/>
        <v>-989.7063684664463</v>
      </c>
    </row>
    <row r="47" spans="1:6" ht="12.75">
      <c r="A47" s="41">
        <f>'Prestamo Convenido 6 meses'!B62</f>
        <v>41518</v>
      </c>
      <c r="B47" s="42">
        <f>'Prestamo Convenido resto de mes'!D56</f>
        <v>462.36708731274854</v>
      </c>
      <c r="C47" s="42">
        <f t="shared" si="3"/>
        <v>22702.65131196298</v>
      </c>
      <c r="D47" s="42">
        <f>'Prestamo Cajamadrid resto de me'!F56</f>
        <v>405.2686296074333</v>
      </c>
      <c r="E47" s="42">
        <f t="shared" si="4"/>
        <v>23635.25922272411</v>
      </c>
      <c r="F47" s="42">
        <f t="shared" si="0"/>
        <v>-932.6079107611295</v>
      </c>
    </row>
    <row r="48" spans="1:6" ht="12.75">
      <c r="A48" s="41">
        <f>'Prestamo Convenido 6 meses'!B63</f>
        <v>41548</v>
      </c>
      <c r="B48" s="42">
        <f>'Prestamo Convenido resto de mes'!D57</f>
        <v>462.36708731274854</v>
      </c>
      <c r="C48" s="42">
        <f t="shared" si="3"/>
        <v>23165.01839927573</v>
      </c>
      <c r="D48" s="42">
        <f>'Prestamo Cajamadrid resto de me'!F57</f>
        <v>405.2686296074333</v>
      </c>
      <c r="E48" s="42">
        <f t="shared" si="4"/>
        <v>24040.527852331543</v>
      </c>
      <c r="F48" s="42">
        <f t="shared" si="0"/>
        <v>-875.5094530558126</v>
      </c>
    </row>
    <row r="49" spans="1:6" ht="12.75">
      <c r="A49" s="41">
        <f>'Prestamo Convenido 6 meses'!B64</f>
        <v>41579</v>
      </c>
      <c r="B49" s="42">
        <f>'Prestamo Convenido resto de mes'!D58</f>
        <v>462.36708731274854</v>
      </c>
      <c r="C49" s="42">
        <f t="shared" si="3"/>
        <v>23627.38548658848</v>
      </c>
      <c r="D49" s="42">
        <f>'Prestamo Cajamadrid resto de me'!F58</f>
        <v>405.2686296074333</v>
      </c>
      <c r="E49" s="42">
        <f t="shared" si="4"/>
        <v>24445.796481938974</v>
      </c>
      <c r="F49" s="42">
        <f t="shared" si="0"/>
        <v>-818.4109953504958</v>
      </c>
    </row>
    <row r="50" spans="1:6" ht="12.75">
      <c r="A50" s="41">
        <f>'Prestamo Convenido 6 meses'!B65</f>
        <v>41609</v>
      </c>
      <c r="B50" s="42">
        <f>'Prestamo Convenido resto de mes'!D59</f>
        <v>462.36708731274854</v>
      </c>
      <c r="C50" s="42">
        <f t="shared" si="3"/>
        <v>24089.752573901227</v>
      </c>
      <c r="D50" s="42">
        <f>'Prestamo Cajamadrid resto de me'!F59</f>
        <v>405.2686296074333</v>
      </c>
      <c r="E50" s="42">
        <f t="shared" si="4"/>
        <v>24851.065111546406</v>
      </c>
      <c r="F50" s="42">
        <f t="shared" si="0"/>
        <v>-761.312537645179</v>
      </c>
    </row>
    <row r="51" spans="1:6" ht="12.75">
      <c r="A51" s="41">
        <f>'Prestamo Convenido 6 meses'!B66</f>
        <v>41640</v>
      </c>
      <c r="B51" s="42">
        <f>'Prestamo Convenido resto de mes'!D60</f>
        <v>462.36708731274854</v>
      </c>
      <c r="C51" s="42">
        <f t="shared" si="3"/>
        <v>24552.119661213976</v>
      </c>
      <c r="D51" s="42">
        <f>'Prestamo Cajamadrid resto de me'!F60</f>
        <v>405.2686296074333</v>
      </c>
      <c r="E51" s="42">
        <f t="shared" si="4"/>
        <v>25256.333741153838</v>
      </c>
      <c r="F51" s="42">
        <f t="shared" si="0"/>
        <v>-704.2140799398621</v>
      </c>
    </row>
    <row r="52" spans="1:6" ht="12.75">
      <c r="A52" s="41">
        <f>'Prestamo Convenido 6 meses'!B67</f>
        <v>41671</v>
      </c>
      <c r="B52" s="42">
        <f>'Prestamo Convenido resto de mes'!D61</f>
        <v>462.36708731274854</v>
      </c>
      <c r="C52" s="42">
        <f t="shared" si="3"/>
        <v>25014.486748526724</v>
      </c>
      <c r="D52" s="42">
        <f>'Prestamo Cajamadrid resto de me'!F61</f>
        <v>405.2686296074333</v>
      </c>
      <c r="E52" s="42">
        <f t="shared" si="4"/>
        <v>25661.60237076127</v>
      </c>
      <c r="F52" s="42">
        <f t="shared" si="0"/>
        <v>-647.1156222345453</v>
      </c>
    </row>
    <row r="53" spans="1:6" ht="12.75">
      <c r="A53" s="41">
        <f>'Prestamo Convenido 6 meses'!B68</f>
        <v>41699</v>
      </c>
      <c r="B53" s="42">
        <f>'Prestamo Convenido resto de mes'!D62</f>
        <v>462.36708731274854</v>
      </c>
      <c r="C53" s="42">
        <f t="shared" si="3"/>
        <v>25476.853835839473</v>
      </c>
      <c r="D53" s="42">
        <f>'Prestamo Cajamadrid resto de me'!F62</f>
        <v>405.2686296074333</v>
      </c>
      <c r="E53" s="42">
        <f t="shared" si="4"/>
        <v>26066.8710003687</v>
      </c>
      <c r="F53" s="42">
        <f t="shared" si="0"/>
        <v>-590.0171645292285</v>
      </c>
    </row>
    <row r="54" spans="1:6" ht="12.75">
      <c r="A54" s="41">
        <f>'Prestamo Convenido 6 meses'!B69</f>
        <v>41730</v>
      </c>
      <c r="B54" s="42">
        <f>'Prestamo Convenido resto de mes'!D63</f>
        <v>462.36708731274854</v>
      </c>
      <c r="C54" s="42">
        <f t="shared" si="3"/>
        <v>25939.22092315222</v>
      </c>
      <c r="D54" s="42">
        <f>'Prestamo Cajamadrid resto de me'!F63</f>
        <v>405.2686296074333</v>
      </c>
      <c r="E54" s="42">
        <f t="shared" si="4"/>
        <v>26472.139629976133</v>
      </c>
      <c r="F54" s="42">
        <f t="shared" si="0"/>
        <v>-532.9187068239116</v>
      </c>
    </row>
    <row r="55" spans="1:6" ht="12.75">
      <c r="A55" s="41">
        <f>'Prestamo Convenido 6 meses'!B70</f>
        <v>41760</v>
      </c>
      <c r="B55" s="42">
        <f>'Prestamo Convenido resto de mes'!D64</f>
        <v>462.36708731274854</v>
      </c>
      <c r="C55" s="42">
        <f t="shared" si="3"/>
        <v>26401.58801046497</v>
      </c>
      <c r="D55" s="42">
        <f>'Prestamo Cajamadrid resto de me'!F64</f>
        <v>405.2686296074333</v>
      </c>
      <c r="E55" s="42">
        <f t="shared" si="4"/>
        <v>26877.408259583564</v>
      </c>
      <c r="F55" s="42">
        <f t="shared" si="0"/>
        <v>-475.8202491185948</v>
      </c>
    </row>
    <row r="56" spans="1:6" ht="12.75">
      <c r="A56" s="41">
        <f>'Prestamo Convenido 6 meses'!B71</f>
        <v>41791</v>
      </c>
      <c r="B56" s="42">
        <f>'Prestamo Convenido resto de mes'!D65</f>
        <v>462.36708731274854</v>
      </c>
      <c r="C56" s="42">
        <f t="shared" si="3"/>
        <v>26863.955097777718</v>
      </c>
      <c r="D56" s="42">
        <f>'Prestamo Cajamadrid resto de me'!F65</f>
        <v>405.2686296074333</v>
      </c>
      <c r="E56" s="42">
        <f t="shared" si="4"/>
        <v>27282.676889190996</v>
      </c>
      <c r="F56" s="42">
        <f t="shared" si="0"/>
        <v>-418.72179141327797</v>
      </c>
    </row>
    <row r="57" spans="1:6" ht="12.75">
      <c r="A57" s="41">
        <f>'Prestamo Convenido 6 meses'!B72</f>
        <v>41821</v>
      </c>
      <c r="B57" s="42">
        <f>'Prestamo Convenido resto de mes'!D66</f>
        <v>462.36708731274854</v>
      </c>
      <c r="C57" s="42">
        <f t="shared" si="3"/>
        <v>27326.322185090467</v>
      </c>
      <c r="D57" s="42">
        <f>'Prestamo Cajamadrid resto de me'!F66</f>
        <v>405.2686296074333</v>
      </c>
      <c r="E57" s="42">
        <f t="shared" si="4"/>
        <v>27687.945518798428</v>
      </c>
      <c r="F57" s="42">
        <f t="shared" si="0"/>
        <v>-361.62333370796114</v>
      </c>
    </row>
    <row r="58" spans="1:6" ht="12.75">
      <c r="A58" s="41">
        <f>'Prestamo Convenido 6 meses'!B73</f>
        <v>41852</v>
      </c>
      <c r="B58" s="42">
        <f>'Prestamo Convenido resto de mes'!D67</f>
        <v>462.36708731274854</v>
      </c>
      <c r="C58" s="42">
        <f t="shared" si="3"/>
        <v>27788.689272403215</v>
      </c>
      <c r="D58" s="42">
        <f>'Prestamo Cajamadrid resto de me'!F67</f>
        <v>405.2686296074333</v>
      </c>
      <c r="E58" s="42">
        <f t="shared" si="4"/>
        <v>28093.21414840586</v>
      </c>
      <c r="F58" s="42">
        <f t="shared" si="0"/>
        <v>-304.5248760026443</v>
      </c>
    </row>
    <row r="59" spans="1:6" ht="12.75">
      <c r="A59" s="41">
        <f>'Prestamo Convenido 6 meses'!B74</f>
        <v>41883</v>
      </c>
      <c r="B59" s="42">
        <f>'Prestamo Convenido resto de mes'!D68</f>
        <v>462.36708731274854</v>
      </c>
      <c r="C59" s="42">
        <f t="shared" si="3"/>
        <v>28251.056359715963</v>
      </c>
      <c r="D59" s="42">
        <f>'Prestamo Cajamadrid resto de me'!F68</f>
        <v>405.2686296074333</v>
      </c>
      <c r="E59" s="42">
        <f t="shared" si="4"/>
        <v>28498.48277801329</v>
      </c>
      <c r="F59" s="42">
        <f t="shared" si="0"/>
        <v>-247.42641829732747</v>
      </c>
    </row>
    <row r="60" spans="1:6" ht="12.75">
      <c r="A60" s="41">
        <f>'Prestamo Convenido 6 meses'!B75</f>
        <v>41913</v>
      </c>
      <c r="B60" s="42">
        <f>'Prestamo Convenido resto de mes'!D69</f>
        <v>462.36708731274854</v>
      </c>
      <c r="C60" s="42">
        <f t="shared" si="3"/>
        <v>28713.423447028712</v>
      </c>
      <c r="D60" s="42">
        <f>'Prestamo Cajamadrid resto de me'!F69</f>
        <v>405.2686296074333</v>
      </c>
      <c r="E60" s="42">
        <f t="shared" si="4"/>
        <v>28903.751407620723</v>
      </c>
      <c r="F60" s="42">
        <f t="shared" si="0"/>
        <v>-190.32796059201064</v>
      </c>
    </row>
    <row r="61" spans="1:6" ht="12.75">
      <c r="A61" s="41">
        <f>'Prestamo Convenido 6 meses'!B76</f>
        <v>41944</v>
      </c>
      <c r="B61" s="42">
        <f>'Prestamo Convenido resto de mes'!D70</f>
        <v>462.36708731274854</v>
      </c>
      <c r="C61" s="42">
        <f t="shared" si="3"/>
        <v>29175.79053434146</v>
      </c>
      <c r="D61" s="42">
        <f>'Prestamo Cajamadrid resto de me'!F70</f>
        <v>405.2686296074333</v>
      </c>
      <c r="E61" s="42">
        <f t="shared" si="4"/>
        <v>29309.020037228154</v>
      </c>
      <c r="F61" s="42">
        <f t="shared" si="0"/>
        <v>-133.2295028866938</v>
      </c>
    </row>
    <row r="62" spans="1:6" ht="12.75">
      <c r="A62" s="41">
        <f>'Prestamo Convenido 6 meses'!B77</f>
        <v>41974</v>
      </c>
      <c r="B62" s="42">
        <f>'Prestamo Convenido resto de mes'!D71</f>
        <v>462.36708731274854</v>
      </c>
      <c r="C62" s="42">
        <f t="shared" si="3"/>
        <v>29638.15762165421</v>
      </c>
      <c r="D62" s="42">
        <f>'Prestamo Cajamadrid resto de me'!F71</f>
        <v>405.2686296074333</v>
      </c>
      <c r="E62" s="42">
        <f t="shared" si="4"/>
        <v>29714.288666835586</v>
      </c>
      <c r="F62" s="42">
        <f t="shared" si="0"/>
        <v>-76.13104518137698</v>
      </c>
    </row>
    <row r="63" spans="1:6" ht="12.75">
      <c r="A63" s="41">
        <f>'Prestamo Convenido 6 meses'!B78</f>
        <v>42005</v>
      </c>
      <c r="B63" s="42">
        <f>'Prestamo Convenido resto de mes'!D72</f>
        <v>462.36708731274854</v>
      </c>
      <c r="C63" s="42">
        <f t="shared" si="3"/>
        <v>30100.524708966957</v>
      </c>
      <c r="D63" s="42">
        <f>'Prestamo Cajamadrid resto de me'!F72</f>
        <v>405.2686296074333</v>
      </c>
      <c r="E63" s="42">
        <f t="shared" si="4"/>
        <v>30119.557296443018</v>
      </c>
      <c r="F63" s="42">
        <f t="shared" si="0"/>
        <v>-19.032587476060144</v>
      </c>
    </row>
    <row r="64" spans="1:6" ht="12.75">
      <c r="A64" s="41">
        <f>'Prestamo Convenido 6 meses'!B79</f>
        <v>42036</v>
      </c>
      <c r="B64" s="42">
        <f>'Prestamo Convenido resto de mes'!D73</f>
        <v>462.36708731274854</v>
      </c>
      <c r="C64" s="42">
        <f t="shared" si="3"/>
        <v>30562.891796279706</v>
      </c>
      <c r="D64" s="42">
        <f>'Prestamo Cajamadrid resto de me'!F73</f>
        <v>405.2686296074333</v>
      </c>
      <c r="E64" s="42">
        <f t="shared" si="4"/>
        <v>30524.82592605045</v>
      </c>
      <c r="F64" s="42">
        <f t="shared" si="0"/>
        <v>38.06587022925669</v>
      </c>
    </row>
    <row r="65" spans="1:6" ht="12.75">
      <c r="A65" s="41">
        <f>'Prestamo Convenido 6 meses'!B80</f>
        <v>42064</v>
      </c>
      <c r="B65" s="42">
        <f>'Prestamo Convenido resto de mes'!D74</f>
        <v>462.36708731274854</v>
      </c>
      <c r="C65" s="42">
        <f t="shared" si="3"/>
        <v>31025.258883592454</v>
      </c>
      <c r="D65" s="42">
        <f>'Prestamo Cajamadrid resto de me'!F74</f>
        <v>405.2686296074333</v>
      </c>
      <c r="E65" s="42">
        <f t="shared" si="4"/>
        <v>30930.09455565788</v>
      </c>
      <c r="F65" s="42">
        <f t="shared" si="0"/>
        <v>95.16432793457352</v>
      </c>
    </row>
    <row r="66" spans="1:6" ht="12.75">
      <c r="A66" s="41">
        <f>'Prestamo Convenido 6 meses'!B81</f>
        <v>42095</v>
      </c>
      <c r="B66" s="42">
        <f>'Prestamo Convenido resto de mes'!D75</f>
        <v>462.36708731274854</v>
      </c>
      <c r="C66" s="42">
        <f t="shared" si="3"/>
        <v>31487.625970905203</v>
      </c>
      <c r="D66" s="42">
        <f>'Prestamo Cajamadrid resto de me'!F75</f>
        <v>405.2686296074333</v>
      </c>
      <c r="E66" s="42">
        <f t="shared" si="4"/>
        <v>31335.363185265312</v>
      </c>
      <c r="F66" s="42">
        <f t="shared" si="0"/>
        <v>152.26278563989035</v>
      </c>
    </row>
    <row r="67" spans="1:6" ht="12.75">
      <c r="A67" s="41">
        <f>'Prestamo Convenido 6 meses'!B82</f>
        <v>42125</v>
      </c>
      <c r="B67" s="42">
        <f>'Prestamo Convenido resto de mes'!D76</f>
        <v>462.36708731274854</v>
      </c>
      <c r="C67" s="42">
        <f t="shared" si="3"/>
        <v>31949.99305821795</v>
      </c>
      <c r="D67" s="42">
        <f>'Prestamo Cajamadrid resto de me'!F76</f>
        <v>405.2686296074333</v>
      </c>
      <c r="E67" s="42">
        <f t="shared" si="4"/>
        <v>31740.631814872744</v>
      </c>
      <c r="F67" s="42">
        <f t="shared" si="0"/>
        <v>209.36124334520719</v>
      </c>
    </row>
    <row r="68" spans="1:6" ht="12.75">
      <c r="A68" s="41">
        <f>'Prestamo Convenido 6 meses'!B83</f>
        <v>42156</v>
      </c>
      <c r="B68" s="42">
        <f>'Prestamo Convenido resto de mes'!D77</f>
        <v>462.36708731274854</v>
      </c>
      <c r="C68" s="42">
        <f t="shared" si="3"/>
        <v>32412.3601455307</v>
      </c>
      <c r="D68" s="42">
        <f>'Prestamo Cajamadrid resto de me'!F77</f>
        <v>405.2686296074333</v>
      </c>
      <c r="E68" s="42">
        <f t="shared" si="4"/>
        <v>32145.900444480176</v>
      </c>
      <c r="F68" s="42">
        <f aca="true" t="shared" si="5" ref="F68:F115">C68-E68</f>
        <v>266.459701050524</v>
      </c>
    </row>
    <row r="69" spans="1:6" ht="12.75">
      <c r="A69" s="41">
        <f>'Prestamo Convenido 6 meses'!B84</f>
        <v>42186</v>
      </c>
      <c r="B69" s="42">
        <f>'Prestamo Convenido resto de mes'!D78</f>
        <v>462.36708731274854</v>
      </c>
      <c r="C69" s="42">
        <f t="shared" si="3"/>
        <v>32874.72723284345</v>
      </c>
      <c r="D69" s="42">
        <f>'Prestamo Cajamadrid resto de me'!F78</f>
        <v>405.2686296074333</v>
      </c>
      <c r="E69" s="42">
        <f t="shared" si="4"/>
        <v>32551.169074087607</v>
      </c>
      <c r="F69" s="42">
        <f t="shared" si="5"/>
        <v>323.55815875584085</v>
      </c>
    </row>
    <row r="70" spans="1:6" ht="12.75">
      <c r="A70" s="41">
        <f>'Prestamo Convenido 6 meses'!B85</f>
        <v>42217</v>
      </c>
      <c r="B70" s="42">
        <f>'Prestamo Convenido resto de mes'!D79</f>
        <v>462.36708731274854</v>
      </c>
      <c r="C70" s="42">
        <f t="shared" si="3"/>
        <v>33337.0943201562</v>
      </c>
      <c r="D70" s="42">
        <f>'Prestamo Cajamadrid resto de me'!F79</f>
        <v>405.2686296074333</v>
      </c>
      <c r="E70" s="42">
        <f t="shared" si="4"/>
        <v>32956.43770369504</v>
      </c>
      <c r="F70" s="42">
        <f t="shared" si="5"/>
        <v>380.6566164611577</v>
      </c>
    </row>
    <row r="71" spans="1:6" ht="12.75">
      <c r="A71" s="41">
        <f>'Prestamo Convenido 6 meses'!B86</f>
        <v>42248</v>
      </c>
      <c r="B71" s="42">
        <f>'Prestamo Convenido resto de mes'!D80</f>
        <v>462.36708731274854</v>
      </c>
      <c r="C71" s="42">
        <f t="shared" si="3"/>
        <v>33799.461407468945</v>
      </c>
      <c r="D71" s="42">
        <f>'Prestamo Cajamadrid resto de me'!F80</f>
        <v>405.2686296074333</v>
      </c>
      <c r="E71" s="42">
        <f t="shared" si="4"/>
        <v>33361.70633330247</v>
      </c>
      <c r="F71" s="42">
        <f t="shared" si="5"/>
        <v>437.7550741664745</v>
      </c>
    </row>
    <row r="72" spans="1:6" ht="12.75">
      <c r="A72" s="41">
        <f>'Prestamo Convenido 6 meses'!B87</f>
        <v>42278</v>
      </c>
      <c r="B72" s="42">
        <f>'Prestamo Convenido resto de mes'!D81</f>
        <v>462.36708731274854</v>
      </c>
      <c r="C72" s="42">
        <f t="shared" si="3"/>
        <v>34261.828494781694</v>
      </c>
      <c r="D72" s="42">
        <f>'Prestamo Cajamadrid resto de me'!F81</f>
        <v>405.2686296074333</v>
      </c>
      <c r="E72" s="42">
        <f t="shared" si="4"/>
        <v>33766.9749629099</v>
      </c>
      <c r="F72" s="42">
        <f t="shared" si="5"/>
        <v>494.85353187179135</v>
      </c>
    </row>
    <row r="73" spans="1:6" ht="12.75">
      <c r="A73" s="41">
        <f>'Prestamo Convenido 6 meses'!B88</f>
        <v>42309</v>
      </c>
      <c r="B73" s="42">
        <f>'Prestamo Convenido resto de mes'!D82</f>
        <v>462.36708731274854</v>
      </c>
      <c r="C73" s="42">
        <f t="shared" si="3"/>
        <v>34724.19558209444</v>
      </c>
      <c r="D73" s="42">
        <f>'Prestamo Cajamadrid resto de me'!F82</f>
        <v>405.2686296074333</v>
      </c>
      <c r="E73" s="42">
        <f t="shared" si="4"/>
        <v>34172.243592517334</v>
      </c>
      <c r="F73" s="42">
        <f t="shared" si="5"/>
        <v>551.9519895771082</v>
      </c>
    </row>
    <row r="74" spans="1:6" ht="12.75">
      <c r="A74" s="41">
        <f>'Prestamo Convenido 6 meses'!B89</f>
        <v>42339</v>
      </c>
      <c r="B74" s="42">
        <f>'Prestamo Convenido resto de mes'!D83</f>
        <v>462.36708731274854</v>
      </c>
      <c r="C74" s="42">
        <f t="shared" si="3"/>
        <v>35186.56266940719</v>
      </c>
      <c r="D74" s="42">
        <f>'Prestamo Cajamadrid resto de me'!F83</f>
        <v>405.2686296074333</v>
      </c>
      <c r="E74" s="42">
        <f t="shared" si="4"/>
        <v>34577.512222124766</v>
      </c>
      <c r="F74" s="42">
        <f t="shared" si="5"/>
        <v>609.050447282425</v>
      </c>
    </row>
    <row r="75" spans="1:6" ht="12.75">
      <c r="A75" s="41">
        <f>'Prestamo Convenido 6 meses'!B90</f>
        <v>42370</v>
      </c>
      <c r="B75" s="42">
        <f>'Prestamo Convenido resto de mes'!D84</f>
        <v>462.36708731274854</v>
      </c>
      <c r="C75" s="42">
        <f t="shared" si="3"/>
        <v>35648.92975671994</v>
      </c>
      <c r="D75" s="42">
        <f>'Prestamo Cajamadrid resto de me'!F84</f>
        <v>405.2686296074333</v>
      </c>
      <c r="E75" s="42">
        <f t="shared" si="4"/>
        <v>34982.7808517322</v>
      </c>
      <c r="F75" s="42">
        <f t="shared" si="5"/>
        <v>666.1489049877418</v>
      </c>
    </row>
    <row r="76" spans="1:6" ht="12.75">
      <c r="A76" s="41">
        <f>'Prestamo Convenido 6 meses'!B91</f>
        <v>42401</v>
      </c>
      <c r="B76" s="42">
        <f>'Prestamo Convenido resto de mes'!D85</f>
        <v>462.36708731274854</v>
      </c>
      <c r="C76" s="42">
        <f t="shared" si="3"/>
        <v>36111.29684403269</v>
      </c>
      <c r="D76" s="42">
        <f>'Prestamo Cajamadrid resto de me'!F85</f>
        <v>405.2686296074333</v>
      </c>
      <c r="E76" s="42">
        <f t="shared" si="4"/>
        <v>35388.04948133963</v>
      </c>
      <c r="F76" s="42">
        <f t="shared" si="5"/>
        <v>723.2473626930587</v>
      </c>
    </row>
    <row r="77" spans="1:6" ht="12.75">
      <c r="A77" s="41">
        <f>'Prestamo Convenido 6 meses'!B92</f>
        <v>42430</v>
      </c>
      <c r="B77" s="42">
        <f>'Prestamo Convenido resto de mes'!D86</f>
        <v>462.36708731274854</v>
      </c>
      <c r="C77" s="42">
        <f aca="true" t="shared" si="6" ref="C77:C84">C76+B77</f>
        <v>36573.663931345436</v>
      </c>
      <c r="D77" s="42">
        <f>'Prestamo Cajamadrid resto de me'!F86</f>
        <v>405.2686296074333</v>
      </c>
      <c r="E77" s="42">
        <f aca="true" t="shared" si="7" ref="E77:E84">E76+D77</f>
        <v>35793.31811094706</v>
      </c>
      <c r="F77" s="42">
        <f t="shared" si="5"/>
        <v>780.3458203983755</v>
      </c>
    </row>
    <row r="78" spans="1:6" ht="12.75">
      <c r="A78" s="41">
        <f>'Prestamo Convenido 6 meses'!B93</f>
        <v>42461</v>
      </c>
      <c r="B78" s="42">
        <f>'Prestamo Convenido resto de mes'!D87</f>
        <v>462.36708731274854</v>
      </c>
      <c r="C78" s="42">
        <f t="shared" si="6"/>
        <v>37036.031018658185</v>
      </c>
      <c r="D78" s="42">
        <f>'Prestamo Cajamadrid resto de me'!F87</f>
        <v>405.2686296074333</v>
      </c>
      <c r="E78" s="42">
        <f t="shared" si="7"/>
        <v>36198.58674055449</v>
      </c>
      <c r="F78" s="42">
        <f t="shared" si="5"/>
        <v>837.4442781036923</v>
      </c>
    </row>
    <row r="79" spans="1:6" ht="12.75">
      <c r="A79" s="41">
        <f>'Prestamo Convenido 6 meses'!B94</f>
        <v>42491</v>
      </c>
      <c r="B79" s="42">
        <f>'Prestamo Convenido resto de mes'!D88</f>
        <v>462.36708731274854</v>
      </c>
      <c r="C79" s="42">
        <f t="shared" si="6"/>
        <v>37498.39810597093</v>
      </c>
      <c r="D79" s="42">
        <f>'Prestamo Cajamadrid resto de me'!F88</f>
        <v>405.2686296074333</v>
      </c>
      <c r="E79" s="42">
        <f t="shared" si="7"/>
        <v>36603.855370161924</v>
      </c>
      <c r="F79" s="42">
        <f t="shared" si="5"/>
        <v>894.5427358090092</v>
      </c>
    </row>
    <row r="80" spans="1:6" ht="12.75">
      <c r="A80" s="41">
        <f>'Prestamo Convenido 6 meses'!B95</f>
        <v>42522</v>
      </c>
      <c r="B80" s="42">
        <f>'Prestamo Convenido resto de mes'!D89</f>
        <v>462.36708731274854</v>
      </c>
      <c r="C80" s="42">
        <f t="shared" si="6"/>
        <v>37960.76519328368</v>
      </c>
      <c r="D80" s="42">
        <f>'Prestamo Cajamadrid resto de me'!F89</f>
        <v>405.2686296074333</v>
      </c>
      <c r="E80" s="42">
        <f t="shared" si="7"/>
        <v>37009.123999769356</v>
      </c>
      <c r="F80" s="42">
        <f t="shared" si="5"/>
        <v>951.641193514326</v>
      </c>
    </row>
    <row r="81" spans="1:6" ht="12.75">
      <c r="A81" s="41">
        <f>'Prestamo Convenido 6 meses'!B96</f>
        <v>42552</v>
      </c>
      <c r="B81" s="42">
        <f>'Prestamo Convenido resto de mes'!D90</f>
        <v>462.36708731274854</v>
      </c>
      <c r="C81" s="42">
        <f t="shared" si="6"/>
        <v>38423.13228059643</v>
      </c>
      <c r="D81" s="42">
        <f>'Prestamo Cajamadrid resto de me'!F90</f>
        <v>405.2686296074333</v>
      </c>
      <c r="E81" s="42">
        <f t="shared" si="7"/>
        <v>37414.39262937679</v>
      </c>
      <c r="F81" s="42">
        <f t="shared" si="5"/>
        <v>1008.7396512196428</v>
      </c>
    </row>
    <row r="82" spans="1:6" ht="12.75">
      <c r="A82" s="41">
        <f>'Prestamo Convenido 6 meses'!B97</f>
        <v>42583</v>
      </c>
      <c r="B82" s="42">
        <f>'Prestamo Convenido resto de mes'!D91</f>
        <v>462.36708731274854</v>
      </c>
      <c r="C82" s="42">
        <f t="shared" si="6"/>
        <v>38885.49936790918</v>
      </c>
      <c r="D82" s="42">
        <f>'Prestamo Cajamadrid resto de me'!F91</f>
        <v>405.2686296074333</v>
      </c>
      <c r="E82" s="42">
        <f t="shared" si="7"/>
        <v>37819.66125898422</v>
      </c>
      <c r="F82" s="42">
        <f t="shared" si="5"/>
        <v>1065.8381089249597</v>
      </c>
    </row>
    <row r="83" spans="1:6" ht="12.75">
      <c r="A83" s="41">
        <f>'Prestamo Convenido 6 meses'!B98</f>
        <v>42614</v>
      </c>
      <c r="B83" s="42">
        <f>'Prestamo Convenido resto de mes'!D92</f>
        <v>462.36708731274854</v>
      </c>
      <c r="C83" s="42">
        <f t="shared" si="6"/>
        <v>39347.86645522193</v>
      </c>
      <c r="D83" s="42">
        <f>'Prestamo Cajamadrid resto de me'!F92</f>
        <v>405.2686296074333</v>
      </c>
      <c r="E83" s="42">
        <f t="shared" si="7"/>
        <v>38224.92988859165</v>
      </c>
      <c r="F83" s="42">
        <f t="shared" si="5"/>
        <v>1122.9365666302765</v>
      </c>
    </row>
    <row r="84" spans="1:6" ht="12.75">
      <c r="A84" s="41">
        <f>'Prestamo Convenido 6 meses'!B99</f>
        <v>42644</v>
      </c>
      <c r="B84" s="42">
        <f>'Prestamo Convenido resto de mes'!D93</f>
        <v>462.36708731274854</v>
      </c>
      <c r="C84" s="42">
        <f t="shared" si="6"/>
        <v>39810.233542534676</v>
      </c>
      <c r="D84" s="42">
        <f>'Prestamo Cajamadrid resto de me'!F93</f>
        <v>405.2686296074333</v>
      </c>
      <c r="E84" s="42">
        <f t="shared" si="7"/>
        <v>38630.19851819908</v>
      </c>
      <c r="F84" s="42">
        <f t="shared" si="5"/>
        <v>1180.0350243355933</v>
      </c>
    </row>
    <row r="85" spans="1:6" ht="12.75">
      <c r="A85" s="41">
        <f>'Prestamo Convenido 6 meses'!B100</f>
        <v>42675</v>
      </c>
      <c r="B85" s="42">
        <f>'Prestamo Convenido resto de mes'!D94</f>
        <v>462.36708731274854</v>
      </c>
      <c r="C85" s="42">
        <f aca="true" t="shared" si="8" ref="C85:C115">C84+B85</f>
        <v>40272.600629847424</v>
      </c>
      <c r="D85" s="42">
        <f>'Prestamo Cajamadrid resto de me'!F94</f>
        <v>405.2686296074333</v>
      </c>
      <c r="E85" s="42">
        <f aca="true" t="shared" si="9" ref="E85:E115">E84+D85</f>
        <v>39035.467147806514</v>
      </c>
      <c r="F85" s="42">
        <f t="shared" si="5"/>
        <v>1237.1334820409102</v>
      </c>
    </row>
    <row r="86" spans="1:6" ht="12.75">
      <c r="A86" s="41">
        <f>'Prestamo Convenido 6 meses'!B101</f>
        <v>42705</v>
      </c>
      <c r="B86" s="42">
        <f>'Prestamo Convenido resto de mes'!D95</f>
        <v>462.36708731274854</v>
      </c>
      <c r="C86" s="42">
        <f t="shared" si="8"/>
        <v>40734.96771716017</v>
      </c>
      <c r="D86" s="42">
        <f>'Prestamo Cajamadrid resto de me'!F95</f>
        <v>405.2686296074333</v>
      </c>
      <c r="E86" s="42">
        <f t="shared" si="9"/>
        <v>39440.735777413945</v>
      </c>
      <c r="F86" s="42">
        <f t="shared" si="5"/>
        <v>1294.231939746227</v>
      </c>
    </row>
    <row r="87" spans="1:6" ht="12.75">
      <c r="A87" s="41">
        <f>'Prestamo Convenido 6 meses'!B102</f>
        <v>42736</v>
      </c>
      <c r="B87" s="42">
        <f>'Prestamo Convenido resto de mes'!D96</f>
        <v>462.36708731274854</v>
      </c>
      <c r="C87" s="42">
        <f t="shared" si="8"/>
        <v>41197.33480447292</v>
      </c>
      <c r="D87" s="42">
        <f>'Prestamo Cajamadrid resto de me'!F96</f>
        <v>405.2686296074333</v>
      </c>
      <c r="E87" s="42">
        <f t="shared" si="9"/>
        <v>39846.00440702138</v>
      </c>
      <c r="F87" s="42">
        <f t="shared" si="5"/>
        <v>1351.3303974515438</v>
      </c>
    </row>
    <row r="88" spans="1:6" ht="12.75">
      <c r="A88" s="41">
        <f>'Prestamo Convenido 6 meses'!B103</f>
        <v>42767</v>
      </c>
      <c r="B88" s="42">
        <f>'Prestamo Convenido resto de mes'!D97</f>
        <v>462.36708731274854</v>
      </c>
      <c r="C88" s="42">
        <f t="shared" si="8"/>
        <v>41659.70189178567</v>
      </c>
      <c r="D88" s="42">
        <f>'Prestamo Cajamadrid resto de me'!F97</f>
        <v>405.2686296074333</v>
      </c>
      <c r="E88" s="42">
        <f t="shared" si="9"/>
        <v>40251.27303662881</v>
      </c>
      <c r="F88" s="42">
        <f t="shared" si="5"/>
        <v>1408.4288551568607</v>
      </c>
    </row>
    <row r="89" spans="1:6" ht="12.75">
      <c r="A89" s="41">
        <f>'Prestamo Convenido 6 meses'!B104</f>
        <v>42795</v>
      </c>
      <c r="B89" s="42">
        <f>'Prestamo Convenido resto de mes'!D98</f>
        <v>462.36708731274854</v>
      </c>
      <c r="C89" s="42">
        <f t="shared" si="8"/>
        <v>42122.06897909842</v>
      </c>
      <c r="D89" s="42">
        <f>'Prestamo Cajamadrid resto de me'!F98</f>
        <v>405.2686296074333</v>
      </c>
      <c r="E89" s="42">
        <f t="shared" si="9"/>
        <v>40656.54166623624</v>
      </c>
      <c r="F89" s="42">
        <f t="shared" si="5"/>
        <v>1465.5273128621775</v>
      </c>
    </row>
    <row r="90" spans="1:6" ht="12.75">
      <c r="A90" s="41">
        <f>'Prestamo Convenido 6 meses'!B105</f>
        <v>42826</v>
      </c>
      <c r="B90" s="42">
        <f>'Prestamo Convenido resto de mes'!D99</f>
        <v>462.36708731274854</v>
      </c>
      <c r="C90" s="42">
        <f t="shared" si="8"/>
        <v>42584.43606641117</v>
      </c>
      <c r="D90" s="42">
        <f>'Prestamo Cajamadrid resto de me'!F99</f>
        <v>405.2686296074333</v>
      </c>
      <c r="E90" s="42">
        <f t="shared" si="9"/>
        <v>41061.81029584367</v>
      </c>
      <c r="F90" s="42">
        <f t="shared" si="5"/>
        <v>1522.6257705674943</v>
      </c>
    </row>
    <row r="91" spans="1:6" ht="12.75">
      <c r="A91" s="41">
        <f>'Prestamo Convenido 6 meses'!B106</f>
        <v>42856</v>
      </c>
      <c r="B91" s="42">
        <f>'Prestamo Convenido resto de mes'!D100</f>
        <v>462.36708731274854</v>
      </c>
      <c r="C91" s="42">
        <f t="shared" si="8"/>
        <v>43046.803153723915</v>
      </c>
      <c r="D91" s="42">
        <f>'Prestamo Cajamadrid resto de me'!F100</f>
        <v>405.2686296074333</v>
      </c>
      <c r="E91" s="42">
        <f t="shared" si="9"/>
        <v>41467.078925451104</v>
      </c>
      <c r="F91" s="42">
        <f t="shared" si="5"/>
        <v>1579.7242282728112</v>
      </c>
    </row>
    <row r="92" spans="1:6" ht="12.75">
      <c r="A92" s="41">
        <f>'Prestamo Convenido 6 meses'!B107</f>
        <v>42887</v>
      </c>
      <c r="B92" s="42">
        <f>'Prestamo Convenido resto de mes'!D101</f>
        <v>462.36708731274854</v>
      </c>
      <c r="C92" s="42">
        <f t="shared" si="8"/>
        <v>43509.17024103666</v>
      </c>
      <c r="D92" s="42">
        <f>'Prestamo Cajamadrid resto de me'!F101</f>
        <v>405.2686296074333</v>
      </c>
      <c r="E92" s="42">
        <f t="shared" si="9"/>
        <v>41872.347555058535</v>
      </c>
      <c r="F92" s="42">
        <f t="shared" si="5"/>
        <v>1636.822685978128</v>
      </c>
    </row>
    <row r="93" spans="1:6" ht="12.75">
      <c r="A93" s="41">
        <f>'Prestamo Convenido 6 meses'!B108</f>
        <v>42917</v>
      </c>
      <c r="B93" s="42">
        <f>'Prestamo Convenido resto de mes'!D102</f>
        <v>462.36708731274854</v>
      </c>
      <c r="C93" s="42">
        <f t="shared" si="8"/>
        <v>43971.53732834941</v>
      </c>
      <c r="D93" s="42">
        <f>'Prestamo Cajamadrid resto de me'!F102</f>
        <v>405.2686296074333</v>
      </c>
      <c r="E93" s="42">
        <f t="shared" si="9"/>
        <v>42277.61618466597</v>
      </c>
      <c r="F93" s="42">
        <f t="shared" si="5"/>
        <v>1693.9211436834448</v>
      </c>
    </row>
    <row r="94" spans="1:6" ht="12.75">
      <c r="A94" s="41">
        <f>'Prestamo Convenido 6 meses'!B109</f>
        <v>42948</v>
      </c>
      <c r="B94" s="42">
        <f>'Prestamo Convenido resto de mes'!D103</f>
        <v>462.36708731274854</v>
      </c>
      <c r="C94" s="42">
        <f t="shared" si="8"/>
        <v>44433.90441566216</v>
      </c>
      <c r="D94" s="42">
        <f>'Prestamo Cajamadrid resto de me'!F103</f>
        <v>405.2686296074333</v>
      </c>
      <c r="E94" s="42">
        <f t="shared" si="9"/>
        <v>42682.8848142734</v>
      </c>
      <c r="F94" s="42">
        <f t="shared" si="5"/>
        <v>1751.0196013887617</v>
      </c>
    </row>
    <row r="95" spans="1:6" ht="12.75">
      <c r="A95" s="41">
        <f>'Prestamo Convenido 6 meses'!B110</f>
        <v>42979</v>
      </c>
      <c r="B95" s="42">
        <f>'Prestamo Convenido resto de mes'!D104</f>
        <v>462.36708731274854</v>
      </c>
      <c r="C95" s="42">
        <f t="shared" si="8"/>
        <v>44896.27150297491</v>
      </c>
      <c r="D95" s="42">
        <f>'Prestamo Cajamadrid resto de me'!F104</f>
        <v>405.2686296074333</v>
      </c>
      <c r="E95" s="42">
        <f t="shared" si="9"/>
        <v>43088.15344388083</v>
      </c>
      <c r="F95" s="42">
        <f t="shared" si="5"/>
        <v>1808.1180590940785</v>
      </c>
    </row>
    <row r="96" spans="1:6" ht="12.75">
      <c r="A96" s="41">
        <f>'Prestamo Convenido 6 meses'!B111</f>
        <v>43009</v>
      </c>
      <c r="B96" s="42">
        <f>'Prestamo Convenido resto de mes'!D105</f>
        <v>462.36708731274854</v>
      </c>
      <c r="C96" s="42">
        <f t="shared" si="8"/>
        <v>45358.63859028766</v>
      </c>
      <c r="D96" s="42">
        <f>'Prestamo Cajamadrid resto de me'!F105</f>
        <v>405.2686296074333</v>
      </c>
      <c r="E96" s="42">
        <f t="shared" si="9"/>
        <v>43493.42207348826</v>
      </c>
      <c r="F96" s="42">
        <f t="shared" si="5"/>
        <v>1865.2165167993953</v>
      </c>
    </row>
    <row r="97" spans="1:6" ht="12.75">
      <c r="A97" s="41">
        <f>'Prestamo Convenido 6 meses'!B112</f>
        <v>43040</v>
      </c>
      <c r="B97" s="42">
        <f>'Prestamo Convenido resto de mes'!D106</f>
        <v>462.36708731274854</v>
      </c>
      <c r="C97" s="42">
        <f t="shared" si="8"/>
        <v>45821.005677600406</v>
      </c>
      <c r="D97" s="42">
        <f>'Prestamo Cajamadrid resto de me'!F106</f>
        <v>405.2686296074333</v>
      </c>
      <c r="E97" s="42">
        <f t="shared" si="9"/>
        <v>43898.69070309569</v>
      </c>
      <c r="F97" s="42">
        <f t="shared" si="5"/>
        <v>1922.3149745047122</v>
      </c>
    </row>
    <row r="98" spans="1:6" ht="12.75">
      <c r="A98" s="41">
        <f>'Prestamo Convenido 6 meses'!B113</f>
        <v>43070</v>
      </c>
      <c r="B98" s="42">
        <f>'Prestamo Convenido resto de mes'!D107</f>
        <v>462.36708731274854</v>
      </c>
      <c r="C98" s="42">
        <f t="shared" si="8"/>
        <v>46283.372764913154</v>
      </c>
      <c r="D98" s="42">
        <f>'Prestamo Cajamadrid resto de me'!F107</f>
        <v>405.2686296074333</v>
      </c>
      <c r="E98" s="42">
        <f t="shared" si="9"/>
        <v>44303.959332703125</v>
      </c>
      <c r="F98" s="42">
        <f t="shared" si="5"/>
        <v>1979.413432210029</v>
      </c>
    </row>
    <row r="99" spans="1:6" ht="12.75">
      <c r="A99" s="41">
        <f>'Prestamo Convenido 6 meses'!B114</f>
        <v>43101</v>
      </c>
      <c r="B99" s="42">
        <f>'Prestamo Convenido resto de mes'!D108</f>
        <v>462.36708731274854</v>
      </c>
      <c r="C99" s="42">
        <f t="shared" si="8"/>
        <v>46745.7398522259</v>
      </c>
      <c r="D99" s="42">
        <f>'Prestamo Cajamadrid resto de me'!F108</f>
        <v>405.2686296074333</v>
      </c>
      <c r="E99" s="42">
        <f t="shared" si="9"/>
        <v>44709.22796231056</v>
      </c>
      <c r="F99" s="42">
        <f t="shared" si="5"/>
        <v>2036.5118899153458</v>
      </c>
    </row>
    <row r="100" spans="1:6" ht="12.75">
      <c r="A100" s="41">
        <f>'Prestamo Convenido 6 meses'!B115</f>
        <v>43132</v>
      </c>
      <c r="B100" s="42">
        <f>'Prestamo Convenido resto de mes'!D109</f>
        <v>462.36708731274854</v>
      </c>
      <c r="C100" s="42">
        <f t="shared" si="8"/>
        <v>47208.10693953865</v>
      </c>
      <c r="D100" s="42">
        <f>'Prestamo Cajamadrid resto de me'!F109</f>
        <v>405.2686296074333</v>
      </c>
      <c r="E100" s="42">
        <f t="shared" si="9"/>
        <v>45114.49659191799</v>
      </c>
      <c r="F100" s="42">
        <f t="shared" si="5"/>
        <v>2093.6103476206627</v>
      </c>
    </row>
    <row r="101" spans="1:6" ht="12.75">
      <c r="A101" s="41">
        <f>'Prestamo Convenido 6 meses'!B116</f>
        <v>43160</v>
      </c>
      <c r="B101" s="42">
        <f>'Prestamo Convenido resto de mes'!D110</f>
        <v>462.36708731274854</v>
      </c>
      <c r="C101" s="42">
        <f t="shared" si="8"/>
        <v>47670.4740268514</v>
      </c>
      <c r="D101" s="42">
        <f>'Prestamo Cajamadrid resto de me'!F110</f>
        <v>405.2686296074333</v>
      </c>
      <c r="E101" s="42">
        <f t="shared" si="9"/>
        <v>45519.76522152542</v>
      </c>
      <c r="F101" s="42">
        <f t="shared" si="5"/>
        <v>2150.7088053259795</v>
      </c>
    </row>
    <row r="102" spans="1:6" ht="12.75">
      <c r="A102" s="41">
        <f>'Prestamo Convenido 6 meses'!B117</f>
        <v>43191</v>
      </c>
      <c r="B102" s="42">
        <f>'Prestamo Convenido resto de mes'!D111</f>
        <v>462.36708731274854</v>
      </c>
      <c r="C102" s="42">
        <f t="shared" si="8"/>
        <v>48132.84111416415</v>
      </c>
      <c r="D102" s="42">
        <f>'Prestamo Cajamadrid resto de me'!F111</f>
        <v>405.2686296074333</v>
      </c>
      <c r="E102" s="42">
        <f t="shared" si="9"/>
        <v>45925.03385113285</v>
      </c>
      <c r="F102" s="42">
        <f t="shared" si="5"/>
        <v>2207.8072630312963</v>
      </c>
    </row>
    <row r="103" spans="1:6" ht="12.75">
      <c r="A103" s="41">
        <f>'Prestamo Convenido 6 meses'!B118</f>
        <v>43221</v>
      </c>
      <c r="B103" s="42">
        <f>'Prestamo Convenido resto de mes'!D112</f>
        <v>462.36708731274854</v>
      </c>
      <c r="C103" s="42">
        <f t="shared" si="8"/>
        <v>48595.2082014769</v>
      </c>
      <c r="D103" s="42">
        <f>'Prestamo Cajamadrid resto de me'!F112</f>
        <v>405.2686296074333</v>
      </c>
      <c r="E103" s="42">
        <f t="shared" si="9"/>
        <v>46330.30248074028</v>
      </c>
      <c r="F103" s="42">
        <f t="shared" si="5"/>
        <v>2264.905720736613</v>
      </c>
    </row>
    <row r="104" spans="1:6" ht="12.75">
      <c r="A104" s="41">
        <f>'Prestamo Convenido 6 meses'!B119</f>
        <v>43252</v>
      </c>
      <c r="B104" s="42">
        <f>'Prestamo Convenido resto de mes'!D113</f>
        <v>462.36708731274854</v>
      </c>
      <c r="C104" s="42">
        <f t="shared" si="8"/>
        <v>49057.575288789645</v>
      </c>
      <c r="D104" s="42">
        <f>'Prestamo Cajamadrid resto de me'!F113</f>
        <v>405.2686296074333</v>
      </c>
      <c r="E104" s="42">
        <f t="shared" si="9"/>
        <v>46735.571110347715</v>
      </c>
      <c r="F104" s="42">
        <f t="shared" si="5"/>
        <v>2322.00417844193</v>
      </c>
    </row>
    <row r="105" spans="1:6" ht="12.75">
      <c r="A105" s="41">
        <f>'Prestamo Convenido 6 meses'!B120</f>
        <v>43282</v>
      </c>
      <c r="B105" s="42">
        <f>'Prestamo Convenido resto de mes'!D114</f>
        <v>462.36708731274854</v>
      </c>
      <c r="C105" s="42">
        <f t="shared" si="8"/>
        <v>49519.94237610239</v>
      </c>
      <c r="D105" s="42">
        <f>'Prestamo Cajamadrid resto de me'!F114</f>
        <v>405.2686296074333</v>
      </c>
      <c r="E105" s="42">
        <f t="shared" si="9"/>
        <v>47140.83973995515</v>
      </c>
      <c r="F105" s="42">
        <f t="shared" si="5"/>
        <v>2379.102636147247</v>
      </c>
    </row>
    <row r="106" spans="1:6" ht="12.75">
      <c r="A106" s="41">
        <f>'Prestamo Convenido 6 meses'!B121</f>
        <v>43313</v>
      </c>
      <c r="B106" s="42">
        <f>'Prestamo Convenido resto de mes'!D115</f>
        <v>462.36708731274854</v>
      </c>
      <c r="C106" s="42">
        <f t="shared" si="8"/>
        <v>49982.30946341514</v>
      </c>
      <c r="D106" s="42">
        <f>'Prestamo Cajamadrid resto de me'!F115</f>
        <v>405.2686296074333</v>
      </c>
      <c r="E106" s="42">
        <f t="shared" si="9"/>
        <v>47546.10836956258</v>
      </c>
      <c r="F106" s="42">
        <f t="shared" si="5"/>
        <v>2436.2010938525636</v>
      </c>
    </row>
    <row r="107" spans="1:6" ht="12.75">
      <c r="A107" s="41">
        <f>'Prestamo Convenido 6 meses'!B122</f>
        <v>43344</v>
      </c>
      <c r="B107" s="42">
        <f>'Prestamo Convenido resto de mes'!D116</f>
        <v>462.36708731274854</v>
      </c>
      <c r="C107" s="42">
        <f t="shared" si="8"/>
        <v>50444.67655072789</v>
      </c>
      <c r="D107" s="42">
        <f>'Prestamo Cajamadrid resto de me'!F116</f>
        <v>405.2686296074333</v>
      </c>
      <c r="E107" s="42">
        <f t="shared" si="9"/>
        <v>47951.37699917001</v>
      </c>
      <c r="F107" s="42">
        <f t="shared" si="5"/>
        <v>2493.2995515578805</v>
      </c>
    </row>
    <row r="108" spans="1:6" ht="12.75">
      <c r="A108" s="41">
        <f>'Prestamo Convenido 6 meses'!B123</f>
        <v>43374</v>
      </c>
      <c r="B108" s="42">
        <f>'Prestamo Convenido resto de mes'!D117</f>
        <v>462.36708731274854</v>
      </c>
      <c r="C108" s="42">
        <f t="shared" si="8"/>
        <v>50907.04363804064</v>
      </c>
      <c r="D108" s="42">
        <f>'Prestamo Cajamadrid resto de me'!F117</f>
        <v>405.2686296074333</v>
      </c>
      <c r="E108" s="42">
        <f t="shared" si="9"/>
        <v>48356.64562877744</v>
      </c>
      <c r="F108" s="42">
        <f t="shared" si="5"/>
        <v>2550.3980092631973</v>
      </c>
    </row>
    <row r="109" spans="1:6" ht="12.75">
      <c r="A109" s="41">
        <f>'Prestamo Convenido 6 meses'!B124</f>
        <v>43405</v>
      </c>
      <c r="B109" s="42">
        <f>'Prestamo Convenido resto de mes'!D118</f>
        <v>462.36708731274854</v>
      </c>
      <c r="C109" s="42">
        <f t="shared" si="8"/>
        <v>51369.41072535339</v>
      </c>
      <c r="D109" s="42">
        <f>'Prestamo Cajamadrid resto de me'!F118</f>
        <v>405.2686296074333</v>
      </c>
      <c r="E109" s="42">
        <f t="shared" si="9"/>
        <v>48761.91425838487</v>
      </c>
      <c r="F109" s="42">
        <f t="shared" si="5"/>
        <v>2607.496466968514</v>
      </c>
    </row>
    <row r="110" spans="1:6" ht="12.75">
      <c r="A110" s="41">
        <f>'Prestamo Convenido 6 meses'!B125</f>
        <v>43435</v>
      </c>
      <c r="B110" s="42">
        <f>'Prestamo Convenido resto de mes'!D119</f>
        <v>462.36708731274854</v>
      </c>
      <c r="C110" s="42">
        <f t="shared" si="8"/>
        <v>51831.777812666136</v>
      </c>
      <c r="D110" s="42">
        <f>'Prestamo Cajamadrid resto de me'!F119</f>
        <v>405.2686296074333</v>
      </c>
      <c r="E110" s="42">
        <f t="shared" si="9"/>
        <v>49167.182887992305</v>
      </c>
      <c r="F110" s="42">
        <f t="shared" si="5"/>
        <v>2664.594924673831</v>
      </c>
    </row>
    <row r="111" spans="1:6" ht="12.75">
      <c r="A111" s="41">
        <f>'Prestamo Convenido 6 meses'!B126</f>
        <v>43466</v>
      </c>
      <c r="B111" s="42">
        <f>'Prestamo Convenido resto de mes'!D120</f>
        <v>462.36708731274854</v>
      </c>
      <c r="C111" s="42">
        <f t="shared" si="8"/>
        <v>52294.144899978884</v>
      </c>
      <c r="D111" s="42">
        <f>'Prestamo Cajamadrid resto de me'!F120</f>
        <v>405.2686296074333</v>
      </c>
      <c r="E111" s="42">
        <f t="shared" si="9"/>
        <v>49572.45151759974</v>
      </c>
      <c r="F111" s="42">
        <f t="shared" si="5"/>
        <v>2721.693382379148</v>
      </c>
    </row>
    <row r="112" spans="1:6" ht="12.75">
      <c r="A112" s="41">
        <f>'Prestamo Convenido 6 meses'!B127</f>
        <v>43497</v>
      </c>
      <c r="B112" s="42">
        <f>'Prestamo Convenido resto de mes'!D121</f>
        <v>462.36708731274854</v>
      </c>
      <c r="C112" s="42">
        <f t="shared" si="8"/>
        <v>52756.51198729163</v>
      </c>
      <c r="D112" s="42">
        <f>'Prestamo Cajamadrid resto de me'!F121</f>
        <v>405.2686296074333</v>
      </c>
      <c r="E112" s="42">
        <f t="shared" si="9"/>
        <v>49977.72014720717</v>
      </c>
      <c r="F112" s="42">
        <f t="shared" si="5"/>
        <v>2778.7918400844646</v>
      </c>
    </row>
    <row r="113" spans="1:6" ht="12.75">
      <c r="A113" s="41">
        <f>'Prestamo Convenido 6 meses'!B128</f>
        <v>43525</v>
      </c>
      <c r="B113" s="42">
        <f>'Prestamo Convenido resto de mes'!D122</f>
        <v>462.36708731274854</v>
      </c>
      <c r="C113" s="42">
        <f t="shared" si="8"/>
        <v>53218.87907460438</v>
      </c>
      <c r="D113" s="42">
        <f>'Prestamo Cajamadrid resto de me'!F122</f>
        <v>405.2686296074333</v>
      </c>
      <c r="E113" s="42">
        <f t="shared" si="9"/>
        <v>50382.9887768146</v>
      </c>
      <c r="F113" s="42">
        <f t="shared" si="5"/>
        <v>2835.8902977897815</v>
      </c>
    </row>
    <row r="114" spans="1:6" ht="12.75">
      <c r="A114" s="41">
        <f>'Prestamo Convenido 6 meses'!B129</f>
        <v>43556</v>
      </c>
      <c r="B114" s="42">
        <f>'Prestamo Convenido resto de mes'!D123</f>
        <v>462.36708731274854</v>
      </c>
      <c r="C114" s="42">
        <f t="shared" si="8"/>
        <v>53681.24616191713</v>
      </c>
      <c r="D114" s="42">
        <f>'Prestamo Cajamadrid resto de me'!F123</f>
        <v>405.2686296074333</v>
      </c>
      <c r="E114" s="42">
        <f t="shared" si="9"/>
        <v>50788.25740642203</v>
      </c>
      <c r="F114" s="42">
        <f t="shared" si="5"/>
        <v>2892.9887554950983</v>
      </c>
    </row>
    <row r="115" spans="1:6" ht="12.75">
      <c r="A115" s="41">
        <f>'Prestamo Convenido 6 meses'!B130</f>
        <v>43586</v>
      </c>
      <c r="B115" s="42">
        <f>'Prestamo Convenido resto de mes'!D124</f>
        <v>462.36708731274854</v>
      </c>
      <c r="C115" s="42">
        <f t="shared" si="8"/>
        <v>54143.61324922988</v>
      </c>
      <c r="D115" s="42">
        <f>'Prestamo Cajamadrid resto de me'!F124</f>
        <v>405.2686296074333</v>
      </c>
      <c r="E115" s="42">
        <f t="shared" si="9"/>
        <v>51193.52603602946</v>
      </c>
      <c r="F115" s="42">
        <f t="shared" si="5"/>
        <v>2950.087213200415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9"/>
  <sheetViews>
    <sheetView showGridLines="0" workbookViewId="0" topLeftCell="A1">
      <pane ySplit="17" topLeftCell="BM18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5.28125" style="2" customWidth="1"/>
    <col min="2" max="2" width="14.421875" style="2" customWidth="1"/>
    <col min="3" max="3" width="13.57421875" style="2" customWidth="1"/>
    <col min="4" max="4" width="14.7109375" style="2" customWidth="1"/>
    <col min="5" max="5" width="12.8515625" style="2" customWidth="1"/>
    <col min="6" max="6" width="13.140625" style="2" customWidth="1"/>
    <col min="7" max="8" width="13.00390625" style="2" customWidth="1"/>
    <col min="9" max="9" width="15.421875" style="2" customWidth="1"/>
    <col min="10" max="16384" width="9.140625" style="1" customWidth="1"/>
  </cols>
  <sheetData>
    <row r="1" spans="1:9" ht="33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4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9.5" customHeight="1">
      <c r="A3" s="4"/>
      <c r="B3" s="4"/>
      <c r="C3" s="4"/>
      <c r="D3" s="5" t="s">
        <v>1</v>
      </c>
      <c r="E3" s="4"/>
      <c r="F3" s="6" t="s">
        <v>2</v>
      </c>
      <c r="G3" s="6"/>
      <c r="H3" s="4"/>
      <c r="I3" s="4"/>
    </row>
    <row r="4" spans="1:9" ht="14.25">
      <c r="A4" s="35" t="s">
        <v>3</v>
      </c>
      <c r="B4" s="36"/>
      <c r="C4" s="37"/>
      <c r="D4" s="25">
        <v>100000</v>
      </c>
      <c r="E4" s="4"/>
      <c r="F4" s="39" t="s">
        <v>4</v>
      </c>
      <c r="G4" s="39"/>
      <c r="H4" s="39"/>
      <c r="I4" s="39"/>
    </row>
    <row r="5" spans="1:9" ht="14.25">
      <c r="A5" s="35" t="s">
        <v>5</v>
      </c>
      <c r="B5" s="36"/>
      <c r="C5" s="37"/>
      <c r="D5" s="21">
        <v>0.0401</v>
      </c>
      <c r="E5" s="4"/>
      <c r="F5" s="40" t="s">
        <v>6</v>
      </c>
      <c r="G5" s="40"/>
      <c r="H5" s="40"/>
      <c r="I5" s="40"/>
    </row>
    <row r="6" spans="1:9" ht="14.25">
      <c r="A6" s="35" t="s">
        <v>7</v>
      </c>
      <c r="B6" s="36"/>
      <c r="C6" s="37"/>
      <c r="D6" s="22">
        <v>25</v>
      </c>
      <c r="E6" s="4"/>
      <c r="F6" s="7"/>
      <c r="G6" s="4"/>
      <c r="H6" s="4"/>
      <c r="I6" s="4"/>
    </row>
    <row r="7" spans="1:9" ht="14.25">
      <c r="A7" s="35" t="s">
        <v>8</v>
      </c>
      <c r="B7" s="36"/>
      <c r="C7" s="37"/>
      <c r="D7" s="24">
        <v>40179</v>
      </c>
      <c r="E7" s="4"/>
      <c r="F7" s="7"/>
      <c r="G7" s="4"/>
      <c r="H7" s="4"/>
      <c r="I7" s="4"/>
    </row>
    <row r="8" spans="1:9" ht="14.25">
      <c r="A8" s="35" t="s">
        <v>9</v>
      </c>
      <c r="B8" s="36"/>
      <c r="C8" s="37"/>
      <c r="D8" s="26"/>
      <c r="E8" s="4"/>
      <c r="F8" s="7"/>
      <c r="G8" s="4"/>
      <c r="H8" s="4"/>
      <c r="I8" s="4"/>
    </row>
    <row r="9" spans="1:9" ht="14.25">
      <c r="A9" s="8"/>
      <c r="B9" s="8"/>
      <c r="C9" s="8"/>
      <c r="D9" s="9"/>
      <c r="E9" s="8"/>
      <c r="F9" s="9"/>
      <c r="G9" s="9"/>
      <c r="H9" s="8"/>
      <c r="I9" s="8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35" t="s">
        <v>10</v>
      </c>
      <c r="B11" s="36"/>
      <c r="C11" s="37"/>
      <c r="D11" s="27">
        <f>IF(Values_Entered,-PMT(Interest_Rate/12,Loan_Years*12,Loan_Amount),"")</f>
        <v>528.3891511276315</v>
      </c>
      <c r="E11" s="4"/>
      <c r="F11" s="10"/>
      <c r="G11" s="10"/>
      <c r="H11" s="4"/>
      <c r="I11" s="4"/>
    </row>
    <row r="12" spans="1:9" ht="14.25" customHeight="1">
      <c r="A12" s="35" t="s">
        <v>11</v>
      </c>
      <c r="B12" s="36"/>
      <c r="C12" s="37"/>
      <c r="D12" s="23">
        <f>IF(Values_Entered,Loan_Years*12,"")</f>
        <v>300</v>
      </c>
      <c r="E12" s="4"/>
      <c r="F12" s="10"/>
      <c r="G12" s="10"/>
      <c r="H12" s="4"/>
      <c r="I12" s="4"/>
    </row>
    <row r="13" spans="1:9" ht="14.25">
      <c r="A13" s="35" t="s">
        <v>12</v>
      </c>
      <c r="B13" s="36"/>
      <c r="C13" s="37"/>
      <c r="D13" s="23">
        <f>IF(Values_Entered,Number_of_Payments,"")</f>
        <v>300</v>
      </c>
      <c r="E13" s="4"/>
      <c r="F13" s="4"/>
      <c r="G13" s="4"/>
      <c r="H13" s="4"/>
      <c r="I13" s="4"/>
    </row>
    <row r="14" spans="1:9" ht="14.25">
      <c r="A14" s="35" t="s">
        <v>13</v>
      </c>
      <c r="B14" s="36"/>
      <c r="C14" s="37"/>
      <c r="D14" s="28">
        <f>IF(Values_Entered,SUMIF(Beg_Bal,"&gt;0",Extra_Pay),"")</f>
        <v>0</v>
      </c>
      <c r="E14" s="4"/>
      <c r="F14" s="4"/>
      <c r="G14" s="4"/>
      <c r="H14" s="4"/>
      <c r="I14" s="4"/>
    </row>
    <row r="15" spans="1:9" ht="14.25">
      <c r="A15" s="35" t="s">
        <v>14</v>
      </c>
      <c r="B15" s="36"/>
      <c r="C15" s="37"/>
      <c r="D15" s="28">
        <f>IF(Values_Entered,SUMIF(Beg_Bal,"&gt;0",Int),"")</f>
        <v>58516.745338284454</v>
      </c>
      <c r="E15" s="4"/>
      <c r="F15" s="10"/>
      <c r="G15" s="10"/>
      <c r="H15" s="4"/>
      <c r="I15" s="4"/>
    </row>
    <row r="16" spans="1:9" ht="15.75" customHeight="1">
      <c r="A16" s="8"/>
      <c r="B16" s="8"/>
      <c r="C16" s="8"/>
      <c r="D16" s="8"/>
      <c r="E16" s="9"/>
      <c r="F16" s="9"/>
      <c r="G16" s="9"/>
      <c r="H16" s="8"/>
      <c r="I16" s="8"/>
    </row>
    <row r="17" spans="1:9" s="11" customFormat="1" ht="28.5" customHeight="1">
      <c r="A17" s="12" t="s">
        <v>15</v>
      </c>
      <c r="B17" s="12" t="s">
        <v>16</v>
      </c>
      <c r="C17" s="12" t="s">
        <v>17</v>
      </c>
      <c r="D17" s="12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2" t="s">
        <v>23</v>
      </c>
    </row>
    <row r="18" spans="1:9" s="11" customFormat="1" ht="15.75" customHeight="1">
      <c r="A18" s="13">
        <f>IF(Values_Entered,1,"")</f>
        <v>1</v>
      </c>
      <c r="B18" s="33">
        <f>IF(Pay_Num&lt;&gt;"",Loan_Start,"")</f>
        <v>40179</v>
      </c>
      <c r="C18" s="29">
        <f>IF(Values_Entered,Loan_Amount,"")</f>
        <v>100000</v>
      </c>
      <c r="D18" s="29">
        <f aca="true" t="shared" si="0" ref="D18:D81">IF(Pay_Num&lt;&gt;"",Scheduled_Monthly_Payment,"")</f>
        <v>528.3891511276315</v>
      </c>
      <c r="E18" s="30">
        <f aca="true" t="shared" si="1" ref="E18:E81">IF(Pay_Num&lt;&gt;"",Scheduled_Extra_Payments,"")</f>
        <v>0</v>
      </c>
      <c r="F18" s="29">
        <f aca="true" t="shared" si="2" ref="F18:F81">IF(Pay_Num&lt;&gt;"",Sched_Pay+Extra_Pay,"")</f>
        <v>528.3891511276315</v>
      </c>
      <c r="G18" s="29">
        <f aca="true" t="shared" si="3" ref="G18:G81">IF(Pay_Num&lt;&gt;"",Total_Pay-Int,"")</f>
        <v>194.2224844609649</v>
      </c>
      <c r="H18" s="29">
        <f aca="true" t="shared" si="4" ref="H18:H81">IF(Pay_Num&lt;&gt;"",Beg_Bal*Interest_Rate/12,"")</f>
        <v>334.16666666666663</v>
      </c>
      <c r="I18" s="29">
        <f aca="true" t="shared" si="5" ref="I18:I81">IF(Pay_Num&lt;&gt;"",Beg_Bal-Princ,"")</f>
        <v>99805.77751553904</v>
      </c>
    </row>
    <row r="19" spans="1:9" s="11" customFormat="1" ht="12.75" customHeight="1">
      <c r="A19" s="13">
        <f aca="true" t="shared" si="6" ref="A19:A82">IF(Values_Entered,A18+1,"")</f>
        <v>2</v>
      </c>
      <c r="B19" s="33">
        <f aca="true" t="shared" si="7" ref="B19:B82">IF(Pay_Num&lt;&gt;"",DATE(YEAR(B18),MONTH(B18)+1,DAY(B18)),"")</f>
        <v>40210</v>
      </c>
      <c r="C19" s="29">
        <f aca="true" t="shared" si="8" ref="C19:C82">IF(Pay_Num&lt;&gt;"",I18,"")</f>
        <v>99805.77751553904</v>
      </c>
      <c r="D19" s="29">
        <f t="shared" si="0"/>
        <v>528.3891511276315</v>
      </c>
      <c r="E19" s="30">
        <f t="shared" si="1"/>
        <v>0</v>
      </c>
      <c r="F19" s="29">
        <f t="shared" si="2"/>
        <v>528.3891511276315</v>
      </c>
      <c r="G19" s="29">
        <f t="shared" si="3"/>
        <v>194.87151126320526</v>
      </c>
      <c r="H19" s="29">
        <f t="shared" si="4"/>
        <v>333.51763986442626</v>
      </c>
      <c r="I19" s="29">
        <f t="shared" si="5"/>
        <v>99610.90600427584</v>
      </c>
    </row>
    <row r="20" spans="1:9" s="11" customFormat="1" ht="12.75" customHeight="1">
      <c r="A20" s="13">
        <f t="shared" si="6"/>
        <v>3</v>
      </c>
      <c r="B20" s="33">
        <f t="shared" si="7"/>
        <v>40238</v>
      </c>
      <c r="C20" s="29">
        <f t="shared" si="8"/>
        <v>99610.90600427584</v>
      </c>
      <c r="D20" s="29">
        <f t="shared" si="0"/>
        <v>528.3891511276315</v>
      </c>
      <c r="E20" s="30">
        <f t="shared" si="1"/>
        <v>0</v>
      </c>
      <c r="F20" s="29">
        <f t="shared" si="2"/>
        <v>528.3891511276315</v>
      </c>
      <c r="G20" s="29">
        <f t="shared" si="3"/>
        <v>195.52270689667648</v>
      </c>
      <c r="H20" s="29">
        <f t="shared" si="4"/>
        <v>332.86644423095504</v>
      </c>
      <c r="I20" s="29">
        <f t="shared" si="5"/>
        <v>99415.38329737916</v>
      </c>
    </row>
    <row r="21" spans="1:9" s="11" customFormat="1" ht="14.25">
      <c r="A21" s="13">
        <f t="shared" si="6"/>
        <v>4</v>
      </c>
      <c r="B21" s="33">
        <f t="shared" si="7"/>
        <v>40269</v>
      </c>
      <c r="C21" s="29">
        <f t="shared" si="8"/>
        <v>99415.38329737916</v>
      </c>
      <c r="D21" s="29">
        <f t="shared" si="0"/>
        <v>528.3891511276315</v>
      </c>
      <c r="E21" s="30">
        <f t="shared" si="1"/>
        <v>0</v>
      </c>
      <c r="F21" s="29">
        <f t="shared" si="2"/>
        <v>528.3891511276315</v>
      </c>
      <c r="G21" s="29">
        <f t="shared" si="3"/>
        <v>196.17607860888955</v>
      </c>
      <c r="H21" s="29">
        <f t="shared" si="4"/>
        <v>332.21307251874197</v>
      </c>
      <c r="I21" s="29">
        <f t="shared" si="5"/>
        <v>99219.20721877027</v>
      </c>
    </row>
    <row r="22" spans="1:9" s="11" customFormat="1" ht="14.25">
      <c r="A22" s="13">
        <f t="shared" si="6"/>
        <v>5</v>
      </c>
      <c r="B22" s="33">
        <f t="shared" si="7"/>
        <v>40299</v>
      </c>
      <c r="C22" s="29">
        <f t="shared" si="8"/>
        <v>99219.20721877027</v>
      </c>
      <c r="D22" s="29">
        <f t="shared" si="0"/>
        <v>528.3891511276315</v>
      </c>
      <c r="E22" s="30">
        <f t="shared" si="1"/>
        <v>0</v>
      </c>
      <c r="F22" s="29">
        <f t="shared" si="2"/>
        <v>528.3891511276315</v>
      </c>
      <c r="G22" s="29">
        <f t="shared" si="3"/>
        <v>196.83163367157425</v>
      </c>
      <c r="H22" s="29">
        <f t="shared" si="4"/>
        <v>331.55751745605727</v>
      </c>
      <c r="I22" s="29">
        <f t="shared" si="5"/>
        <v>99022.37558509869</v>
      </c>
    </row>
    <row r="23" spans="1:9" ht="14.25">
      <c r="A23" s="13">
        <f t="shared" si="6"/>
        <v>6</v>
      </c>
      <c r="B23" s="33">
        <f t="shared" si="7"/>
        <v>40330</v>
      </c>
      <c r="C23" s="29">
        <f t="shared" si="8"/>
        <v>99022.37558509869</v>
      </c>
      <c r="D23" s="29">
        <f t="shared" si="0"/>
        <v>528.3891511276315</v>
      </c>
      <c r="E23" s="30">
        <f t="shared" si="1"/>
        <v>0</v>
      </c>
      <c r="F23" s="29">
        <f t="shared" si="2"/>
        <v>528.3891511276315</v>
      </c>
      <c r="G23" s="29">
        <f t="shared" si="3"/>
        <v>197.4893793807601</v>
      </c>
      <c r="H23" s="29">
        <f t="shared" si="4"/>
        <v>330.8997717468714</v>
      </c>
      <c r="I23" s="29">
        <f t="shared" si="5"/>
        <v>98824.88620571794</v>
      </c>
    </row>
    <row r="24" spans="1:9" ht="14.25">
      <c r="A24" s="13">
        <f t="shared" si="6"/>
        <v>7</v>
      </c>
      <c r="B24" s="33">
        <f t="shared" si="7"/>
        <v>40360</v>
      </c>
      <c r="C24" s="29">
        <f t="shared" si="8"/>
        <v>98824.88620571794</v>
      </c>
      <c r="D24" s="29">
        <f t="shared" si="0"/>
        <v>528.3891511276315</v>
      </c>
      <c r="E24" s="30">
        <f t="shared" si="1"/>
        <v>0</v>
      </c>
      <c r="F24" s="29">
        <f t="shared" si="2"/>
        <v>528.3891511276315</v>
      </c>
      <c r="G24" s="29">
        <f t="shared" si="3"/>
        <v>198.14932305685744</v>
      </c>
      <c r="H24" s="29">
        <f t="shared" si="4"/>
        <v>330.2398280707741</v>
      </c>
      <c r="I24" s="29">
        <f t="shared" si="5"/>
        <v>98626.73688266108</v>
      </c>
    </row>
    <row r="25" spans="1:9" ht="14.25">
      <c r="A25" s="13">
        <f t="shared" si="6"/>
        <v>8</v>
      </c>
      <c r="B25" s="33">
        <f t="shared" si="7"/>
        <v>40391</v>
      </c>
      <c r="C25" s="29">
        <f t="shared" si="8"/>
        <v>98626.73688266108</v>
      </c>
      <c r="D25" s="29">
        <f t="shared" si="0"/>
        <v>528.3891511276315</v>
      </c>
      <c r="E25" s="30">
        <f t="shared" si="1"/>
        <v>0</v>
      </c>
      <c r="F25" s="29">
        <f t="shared" si="2"/>
        <v>528.3891511276315</v>
      </c>
      <c r="G25" s="29">
        <f t="shared" si="3"/>
        <v>198.8114720447391</v>
      </c>
      <c r="H25" s="29">
        <f t="shared" si="4"/>
        <v>329.5776790828924</v>
      </c>
      <c r="I25" s="29">
        <f t="shared" si="5"/>
        <v>98427.92541061634</v>
      </c>
    </row>
    <row r="26" spans="1:9" ht="14.25">
      <c r="A26" s="13">
        <f t="shared" si="6"/>
        <v>9</v>
      </c>
      <c r="B26" s="33">
        <f t="shared" si="7"/>
        <v>40422</v>
      </c>
      <c r="C26" s="29">
        <f t="shared" si="8"/>
        <v>98427.92541061634</v>
      </c>
      <c r="D26" s="29">
        <f t="shared" si="0"/>
        <v>528.3891511276315</v>
      </c>
      <c r="E26" s="30">
        <f t="shared" si="1"/>
        <v>0</v>
      </c>
      <c r="F26" s="29">
        <f t="shared" si="2"/>
        <v>528.3891511276315</v>
      </c>
      <c r="G26" s="29">
        <f t="shared" si="3"/>
        <v>199.47583371382194</v>
      </c>
      <c r="H26" s="29">
        <f t="shared" si="4"/>
        <v>328.9133174138096</v>
      </c>
      <c r="I26" s="29">
        <f t="shared" si="5"/>
        <v>98228.44957690252</v>
      </c>
    </row>
    <row r="27" spans="1:9" ht="14.25">
      <c r="A27" s="13">
        <f t="shared" si="6"/>
        <v>10</v>
      </c>
      <c r="B27" s="33">
        <f t="shared" si="7"/>
        <v>40452</v>
      </c>
      <c r="C27" s="29">
        <f t="shared" si="8"/>
        <v>98228.44957690252</v>
      </c>
      <c r="D27" s="29">
        <f t="shared" si="0"/>
        <v>528.3891511276315</v>
      </c>
      <c r="E27" s="30">
        <f t="shared" si="1"/>
        <v>0</v>
      </c>
      <c r="F27" s="29">
        <f t="shared" si="2"/>
        <v>528.3891511276315</v>
      </c>
      <c r="G27" s="29">
        <f t="shared" si="3"/>
        <v>200.14241545814895</v>
      </c>
      <c r="H27" s="29">
        <f t="shared" si="4"/>
        <v>328.2467356694826</v>
      </c>
      <c r="I27" s="29">
        <f t="shared" si="5"/>
        <v>98028.30716144438</v>
      </c>
    </row>
    <row r="28" spans="1:9" ht="14.25">
      <c r="A28" s="13">
        <f t="shared" si="6"/>
        <v>11</v>
      </c>
      <c r="B28" s="33">
        <f t="shared" si="7"/>
        <v>40483</v>
      </c>
      <c r="C28" s="29">
        <f t="shared" si="8"/>
        <v>98028.30716144438</v>
      </c>
      <c r="D28" s="29">
        <f t="shared" si="0"/>
        <v>528.3891511276315</v>
      </c>
      <c r="E28" s="30">
        <f t="shared" si="1"/>
        <v>0</v>
      </c>
      <c r="F28" s="29">
        <f t="shared" si="2"/>
        <v>528.3891511276315</v>
      </c>
      <c r="G28" s="29">
        <f t="shared" si="3"/>
        <v>200.81122469647158</v>
      </c>
      <c r="H28" s="29">
        <f t="shared" si="4"/>
        <v>327.57792643115994</v>
      </c>
      <c r="I28" s="29">
        <f t="shared" si="5"/>
        <v>97827.4959367479</v>
      </c>
    </row>
    <row r="29" spans="1:9" ht="14.25">
      <c r="A29" s="13">
        <f t="shared" si="6"/>
        <v>12</v>
      </c>
      <c r="B29" s="33">
        <f t="shared" si="7"/>
        <v>40513</v>
      </c>
      <c r="C29" s="29">
        <f t="shared" si="8"/>
        <v>97827.4959367479</v>
      </c>
      <c r="D29" s="29">
        <f t="shared" si="0"/>
        <v>528.3891511276315</v>
      </c>
      <c r="E29" s="30">
        <f t="shared" si="1"/>
        <v>0</v>
      </c>
      <c r="F29" s="29">
        <f t="shared" si="2"/>
        <v>528.3891511276315</v>
      </c>
      <c r="G29" s="29">
        <f t="shared" si="3"/>
        <v>201.48226887233233</v>
      </c>
      <c r="H29" s="29">
        <f t="shared" si="4"/>
        <v>326.9068822552992</v>
      </c>
      <c r="I29" s="29">
        <f t="shared" si="5"/>
        <v>97626.01366787557</v>
      </c>
    </row>
    <row r="30" spans="1:9" ht="14.25">
      <c r="A30" s="13">
        <f t="shared" si="6"/>
        <v>13</v>
      </c>
      <c r="B30" s="33">
        <f t="shared" si="7"/>
        <v>40544</v>
      </c>
      <c r="C30" s="29">
        <f t="shared" si="8"/>
        <v>97626.01366787557</v>
      </c>
      <c r="D30" s="29">
        <f t="shared" si="0"/>
        <v>528.3891511276315</v>
      </c>
      <c r="E30" s="30">
        <f t="shared" si="1"/>
        <v>0</v>
      </c>
      <c r="F30" s="29">
        <f t="shared" si="2"/>
        <v>528.3891511276315</v>
      </c>
      <c r="G30" s="29">
        <f t="shared" si="3"/>
        <v>202.15555545414736</v>
      </c>
      <c r="H30" s="29">
        <f t="shared" si="4"/>
        <v>326.23359567348416</v>
      </c>
      <c r="I30" s="29">
        <f t="shared" si="5"/>
        <v>97423.85811242143</v>
      </c>
    </row>
    <row r="31" spans="1:9" ht="14.25">
      <c r="A31" s="13">
        <f t="shared" si="6"/>
        <v>14</v>
      </c>
      <c r="B31" s="33">
        <f t="shared" si="7"/>
        <v>40575</v>
      </c>
      <c r="C31" s="29">
        <f t="shared" si="8"/>
        <v>97423.85811242143</v>
      </c>
      <c r="D31" s="29">
        <f t="shared" si="0"/>
        <v>528.3891511276315</v>
      </c>
      <c r="E31" s="30">
        <f t="shared" si="1"/>
        <v>0</v>
      </c>
      <c r="F31" s="29">
        <f t="shared" si="2"/>
        <v>528.3891511276315</v>
      </c>
      <c r="G31" s="29">
        <f t="shared" si="3"/>
        <v>202.83109193528998</v>
      </c>
      <c r="H31" s="29">
        <f t="shared" si="4"/>
        <v>325.55805919234155</v>
      </c>
      <c r="I31" s="29">
        <f t="shared" si="5"/>
        <v>97221.02702048613</v>
      </c>
    </row>
    <row r="32" spans="1:9" ht="14.25">
      <c r="A32" s="13">
        <f t="shared" si="6"/>
        <v>15</v>
      </c>
      <c r="B32" s="33">
        <f t="shared" si="7"/>
        <v>40603</v>
      </c>
      <c r="C32" s="29">
        <f t="shared" si="8"/>
        <v>97221.02702048613</v>
      </c>
      <c r="D32" s="29">
        <f t="shared" si="0"/>
        <v>528.3891511276315</v>
      </c>
      <c r="E32" s="30">
        <f t="shared" si="1"/>
        <v>0</v>
      </c>
      <c r="F32" s="29">
        <f t="shared" si="2"/>
        <v>528.3891511276315</v>
      </c>
      <c r="G32" s="29">
        <f t="shared" si="3"/>
        <v>203.50888583417373</v>
      </c>
      <c r="H32" s="29">
        <f t="shared" si="4"/>
        <v>324.8802652934578</v>
      </c>
      <c r="I32" s="29">
        <f t="shared" si="5"/>
        <v>97017.51813465195</v>
      </c>
    </row>
    <row r="33" spans="1:9" ht="14.25">
      <c r="A33" s="13">
        <f t="shared" si="6"/>
        <v>16</v>
      </c>
      <c r="B33" s="33">
        <f t="shared" si="7"/>
        <v>40634</v>
      </c>
      <c r="C33" s="29">
        <f t="shared" si="8"/>
        <v>97017.51813465195</v>
      </c>
      <c r="D33" s="29">
        <f t="shared" si="0"/>
        <v>528.3891511276315</v>
      </c>
      <c r="E33" s="30">
        <f t="shared" si="1"/>
        <v>0</v>
      </c>
      <c r="F33" s="29">
        <f t="shared" si="2"/>
        <v>528.3891511276315</v>
      </c>
      <c r="G33" s="29">
        <f t="shared" si="3"/>
        <v>204.18894469433627</v>
      </c>
      <c r="H33" s="29">
        <f t="shared" si="4"/>
        <v>324.20020643329525</v>
      </c>
      <c r="I33" s="29">
        <f t="shared" si="5"/>
        <v>96813.32918995761</v>
      </c>
    </row>
    <row r="34" spans="1:9" ht="14.25">
      <c r="A34" s="13">
        <f t="shared" si="6"/>
        <v>17</v>
      </c>
      <c r="B34" s="33">
        <f t="shared" si="7"/>
        <v>40664</v>
      </c>
      <c r="C34" s="29">
        <f t="shared" si="8"/>
        <v>96813.32918995761</v>
      </c>
      <c r="D34" s="29">
        <f t="shared" si="0"/>
        <v>528.3891511276315</v>
      </c>
      <c r="E34" s="30">
        <f t="shared" si="1"/>
        <v>0</v>
      </c>
      <c r="F34" s="29">
        <f t="shared" si="2"/>
        <v>528.3891511276315</v>
      </c>
      <c r="G34" s="29">
        <f t="shared" si="3"/>
        <v>204.87127608452317</v>
      </c>
      <c r="H34" s="29">
        <f t="shared" si="4"/>
        <v>323.51787504310835</v>
      </c>
      <c r="I34" s="29">
        <f t="shared" si="5"/>
        <v>96608.45791387309</v>
      </c>
    </row>
    <row r="35" spans="1:9" ht="14.25">
      <c r="A35" s="13">
        <f t="shared" si="6"/>
        <v>18</v>
      </c>
      <c r="B35" s="33">
        <f t="shared" si="7"/>
        <v>40695</v>
      </c>
      <c r="C35" s="29">
        <f t="shared" si="8"/>
        <v>96608.45791387309</v>
      </c>
      <c r="D35" s="29">
        <f t="shared" si="0"/>
        <v>528.3891511276315</v>
      </c>
      <c r="E35" s="30">
        <f t="shared" si="1"/>
        <v>0</v>
      </c>
      <c r="F35" s="29">
        <f t="shared" si="2"/>
        <v>528.3891511276315</v>
      </c>
      <c r="G35" s="29">
        <f t="shared" si="3"/>
        <v>205.5558875987723</v>
      </c>
      <c r="H35" s="29">
        <f t="shared" si="4"/>
        <v>322.8332635288592</v>
      </c>
      <c r="I35" s="29">
        <f t="shared" si="5"/>
        <v>96402.90202627431</v>
      </c>
    </row>
    <row r="36" spans="1:9" ht="14.25">
      <c r="A36" s="13">
        <f t="shared" si="6"/>
        <v>19</v>
      </c>
      <c r="B36" s="33">
        <f t="shared" si="7"/>
        <v>40725</v>
      </c>
      <c r="C36" s="29">
        <f t="shared" si="8"/>
        <v>96402.90202627431</v>
      </c>
      <c r="D36" s="29">
        <f t="shared" si="0"/>
        <v>528.3891511276315</v>
      </c>
      <c r="E36" s="30">
        <f t="shared" si="1"/>
        <v>0</v>
      </c>
      <c r="F36" s="29">
        <f t="shared" si="2"/>
        <v>528.3891511276315</v>
      </c>
      <c r="G36" s="29">
        <f t="shared" si="3"/>
        <v>206.24278685649818</v>
      </c>
      <c r="H36" s="29">
        <f t="shared" si="4"/>
        <v>322.14636427113334</v>
      </c>
      <c r="I36" s="29">
        <f t="shared" si="5"/>
        <v>96196.65923941782</v>
      </c>
    </row>
    <row r="37" spans="1:9" ht="14.25">
      <c r="A37" s="13">
        <f t="shared" si="6"/>
        <v>20</v>
      </c>
      <c r="B37" s="33">
        <f t="shared" si="7"/>
        <v>40756</v>
      </c>
      <c r="C37" s="29">
        <f t="shared" si="8"/>
        <v>96196.65923941782</v>
      </c>
      <c r="D37" s="29">
        <f t="shared" si="0"/>
        <v>528.3891511276315</v>
      </c>
      <c r="E37" s="30">
        <f t="shared" si="1"/>
        <v>0</v>
      </c>
      <c r="F37" s="29">
        <f t="shared" si="2"/>
        <v>528.3891511276315</v>
      </c>
      <c r="G37" s="29">
        <f t="shared" si="3"/>
        <v>206.931981502577</v>
      </c>
      <c r="H37" s="29">
        <f t="shared" si="4"/>
        <v>321.4571696250545</v>
      </c>
      <c r="I37" s="29">
        <f t="shared" si="5"/>
        <v>95989.72725791523</v>
      </c>
    </row>
    <row r="38" spans="1:9" ht="14.25">
      <c r="A38" s="13">
        <f t="shared" si="6"/>
        <v>21</v>
      </c>
      <c r="B38" s="33">
        <f t="shared" si="7"/>
        <v>40787</v>
      </c>
      <c r="C38" s="29">
        <f t="shared" si="8"/>
        <v>95989.72725791523</v>
      </c>
      <c r="D38" s="29">
        <f t="shared" si="0"/>
        <v>528.3891511276315</v>
      </c>
      <c r="E38" s="30">
        <f t="shared" si="1"/>
        <v>0</v>
      </c>
      <c r="F38" s="29">
        <f t="shared" si="2"/>
        <v>528.3891511276315</v>
      </c>
      <c r="G38" s="29">
        <f t="shared" si="3"/>
        <v>207.62347920743144</v>
      </c>
      <c r="H38" s="29">
        <f t="shared" si="4"/>
        <v>320.7656719202001</v>
      </c>
      <c r="I38" s="29">
        <f t="shared" si="5"/>
        <v>95782.10377870781</v>
      </c>
    </row>
    <row r="39" spans="1:9" ht="14.25">
      <c r="A39" s="13">
        <f t="shared" si="6"/>
        <v>22</v>
      </c>
      <c r="B39" s="33">
        <f t="shared" si="7"/>
        <v>40817</v>
      </c>
      <c r="C39" s="29">
        <f t="shared" si="8"/>
        <v>95782.10377870781</v>
      </c>
      <c r="D39" s="29">
        <f t="shared" si="0"/>
        <v>528.3891511276315</v>
      </c>
      <c r="E39" s="30">
        <f t="shared" si="1"/>
        <v>0</v>
      </c>
      <c r="F39" s="29">
        <f t="shared" si="2"/>
        <v>528.3891511276315</v>
      </c>
      <c r="G39" s="29">
        <f t="shared" si="3"/>
        <v>208.31728766711632</v>
      </c>
      <c r="H39" s="29">
        <f t="shared" si="4"/>
        <v>320.0718634605152</v>
      </c>
      <c r="I39" s="29">
        <f t="shared" si="5"/>
        <v>95573.7864910407</v>
      </c>
    </row>
    <row r="40" spans="1:9" ht="14.25">
      <c r="A40" s="13">
        <f t="shared" si="6"/>
        <v>23</v>
      </c>
      <c r="B40" s="33">
        <f t="shared" si="7"/>
        <v>40848</v>
      </c>
      <c r="C40" s="29">
        <f t="shared" si="8"/>
        <v>95573.7864910407</v>
      </c>
      <c r="D40" s="29">
        <f t="shared" si="0"/>
        <v>528.3891511276315</v>
      </c>
      <c r="E40" s="30">
        <f t="shared" si="1"/>
        <v>0</v>
      </c>
      <c r="F40" s="29">
        <f t="shared" si="2"/>
        <v>528.3891511276315</v>
      </c>
      <c r="G40" s="29">
        <f t="shared" si="3"/>
        <v>209.01341460340387</v>
      </c>
      <c r="H40" s="29">
        <f t="shared" si="4"/>
        <v>319.37573652422765</v>
      </c>
      <c r="I40" s="29">
        <f t="shared" si="5"/>
        <v>95364.77307643728</v>
      </c>
    </row>
    <row r="41" spans="1:9" ht="14.25">
      <c r="A41" s="13">
        <f t="shared" si="6"/>
        <v>24</v>
      </c>
      <c r="B41" s="33">
        <f t="shared" si="7"/>
        <v>40878</v>
      </c>
      <c r="C41" s="29">
        <f t="shared" si="8"/>
        <v>95364.77307643728</v>
      </c>
      <c r="D41" s="29">
        <f t="shared" si="0"/>
        <v>528.3891511276315</v>
      </c>
      <c r="E41" s="30">
        <f t="shared" si="1"/>
        <v>0</v>
      </c>
      <c r="F41" s="29">
        <f t="shared" si="2"/>
        <v>528.3891511276315</v>
      </c>
      <c r="G41" s="29">
        <f t="shared" si="3"/>
        <v>209.71186776387032</v>
      </c>
      <c r="H41" s="29">
        <f t="shared" si="4"/>
        <v>318.6772833637612</v>
      </c>
      <c r="I41" s="29">
        <f t="shared" si="5"/>
        <v>95155.06120867342</v>
      </c>
    </row>
    <row r="42" spans="1:9" ht="14.25">
      <c r="A42" s="13">
        <f t="shared" si="6"/>
        <v>25</v>
      </c>
      <c r="B42" s="33">
        <f t="shared" si="7"/>
        <v>40909</v>
      </c>
      <c r="C42" s="29">
        <f t="shared" si="8"/>
        <v>95155.06120867342</v>
      </c>
      <c r="D42" s="29">
        <f t="shared" si="0"/>
        <v>528.3891511276315</v>
      </c>
      <c r="E42" s="30">
        <f t="shared" si="1"/>
        <v>0</v>
      </c>
      <c r="F42" s="29">
        <f t="shared" si="2"/>
        <v>528.3891511276315</v>
      </c>
      <c r="G42" s="29">
        <f t="shared" si="3"/>
        <v>210.4126549219812</v>
      </c>
      <c r="H42" s="29">
        <f t="shared" si="4"/>
        <v>317.97649620565034</v>
      </c>
      <c r="I42" s="29">
        <f t="shared" si="5"/>
        <v>94944.64855375144</v>
      </c>
    </row>
    <row r="43" spans="1:9" ht="14.25">
      <c r="A43" s="13">
        <f t="shared" si="6"/>
        <v>26</v>
      </c>
      <c r="B43" s="33">
        <f t="shared" si="7"/>
        <v>40940</v>
      </c>
      <c r="C43" s="29">
        <f t="shared" si="8"/>
        <v>94944.64855375144</v>
      </c>
      <c r="D43" s="29">
        <f t="shared" si="0"/>
        <v>528.3891511276315</v>
      </c>
      <c r="E43" s="30">
        <f t="shared" si="1"/>
        <v>0</v>
      </c>
      <c r="F43" s="29">
        <f t="shared" si="2"/>
        <v>528.3891511276315</v>
      </c>
      <c r="G43" s="29">
        <f t="shared" si="3"/>
        <v>211.11578387717884</v>
      </c>
      <c r="H43" s="29">
        <f t="shared" si="4"/>
        <v>317.2733672504527</v>
      </c>
      <c r="I43" s="29">
        <f t="shared" si="5"/>
        <v>94733.53276987426</v>
      </c>
    </row>
    <row r="44" spans="1:9" ht="14.25">
      <c r="A44" s="13">
        <f t="shared" si="6"/>
        <v>27</v>
      </c>
      <c r="B44" s="33">
        <f t="shared" si="7"/>
        <v>40969</v>
      </c>
      <c r="C44" s="29">
        <f t="shared" si="8"/>
        <v>94733.53276987426</v>
      </c>
      <c r="D44" s="29">
        <f t="shared" si="0"/>
        <v>528.3891511276315</v>
      </c>
      <c r="E44" s="30">
        <f t="shared" si="1"/>
        <v>0</v>
      </c>
      <c r="F44" s="29">
        <f t="shared" si="2"/>
        <v>528.3891511276315</v>
      </c>
      <c r="G44" s="29">
        <f t="shared" si="3"/>
        <v>211.8212624549684</v>
      </c>
      <c r="H44" s="29">
        <f t="shared" si="4"/>
        <v>316.5678886726631</v>
      </c>
      <c r="I44" s="29">
        <f t="shared" si="5"/>
        <v>94521.7115074193</v>
      </c>
    </row>
    <row r="45" spans="1:9" ht="14.25">
      <c r="A45" s="13">
        <f t="shared" si="6"/>
        <v>28</v>
      </c>
      <c r="B45" s="33">
        <f t="shared" si="7"/>
        <v>41000</v>
      </c>
      <c r="C45" s="29">
        <f t="shared" si="8"/>
        <v>94521.7115074193</v>
      </c>
      <c r="D45" s="29">
        <f t="shared" si="0"/>
        <v>528.3891511276315</v>
      </c>
      <c r="E45" s="30">
        <f t="shared" si="1"/>
        <v>0</v>
      </c>
      <c r="F45" s="29">
        <f t="shared" si="2"/>
        <v>528.3891511276315</v>
      </c>
      <c r="G45" s="29">
        <f t="shared" si="3"/>
        <v>212.52909850700536</v>
      </c>
      <c r="H45" s="29">
        <f t="shared" si="4"/>
        <v>315.86005262062616</v>
      </c>
      <c r="I45" s="29">
        <f t="shared" si="5"/>
        <v>94309.1824089123</v>
      </c>
    </row>
    <row r="46" spans="1:9" ht="14.25">
      <c r="A46" s="13">
        <f t="shared" si="6"/>
        <v>29</v>
      </c>
      <c r="B46" s="33">
        <f t="shared" si="7"/>
        <v>41030</v>
      </c>
      <c r="C46" s="29">
        <f t="shared" si="8"/>
        <v>94309.1824089123</v>
      </c>
      <c r="D46" s="29">
        <f t="shared" si="0"/>
        <v>528.3891511276315</v>
      </c>
      <c r="E46" s="30">
        <f t="shared" si="1"/>
        <v>0</v>
      </c>
      <c r="F46" s="29">
        <f t="shared" si="2"/>
        <v>528.3891511276315</v>
      </c>
      <c r="G46" s="29">
        <f t="shared" si="3"/>
        <v>213.23929991118297</v>
      </c>
      <c r="H46" s="29">
        <f t="shared" si="4"/>
        <v>315.14985121644855</v>
      </c>
      <c r="I46" s="29">
        <f t="shared" si="5"/>
        <v>94095.94310900112</v>
      </c>
    </row>
    <row r="47" spans="1:9" ht="14.25">
      <c r="A47" s="13">
        <f t="shared" si="6"/>
        <v>30</v>
      </c>
      <c r="B47" s="33">
        <f t="shared" si="7"/>
        <v>41061</v>
      </c>
      <c r="C47" s="29">
        <f t="shared" si="8"/>
        <v>94095.94310900112</v>
      </c>
      <c r="D47" s="29">
        <f t="shared" si="0"/>
        <v>528.3891511276315</v>
      </c>
      <c r="E47" s="30">
        <f t="shared" si="1"/>
        <v>0</v>
      </c>
      <c r="F47" s="29">
        <f t="shared" si="2"/>
        <v>528.3891511276315</v>
      </c>
      <c r="G47" s="29">
        <f t="shared" si="3"/>
        <v>213.9518745717195</v>
      </c>
      <c r="H47" s="29">
        <f t="shared" si="4"/>
        <v>314.43727655591204</v>
      </c>
      <c r="I47" s="29">
        <f t="shared" si="5"/>
        <v>93881.9912344294</v>
      </c>
    </row>
    <row r="48" spans="1:9" ht="14.25">
      <c r="A48" s="13">
        <f t="shared" si="6"/>
        <v>31</v>
      </c>
      <c r="B48" s="33">
        <f t="shared" si="7"/>
        <v>41091</v>
      </c>
      <c r="C48" s="29">
        <f t="shared" si="8"/>
        <v>93881.9912344294</v>
      </c>
      <c r="D48" s="29">
        <f t="shared" si="0"/>
        <v>528.3891511276315</v>
      </c>
      <c r="E48" s="30">
        <f t="shared" si="1"/>
        <v>0</v>
      </c>
      <c r="F48" s="29">
        <f t="shared" si="2"/>
        <v>528.3891511276315</v>
      </c>
      <c r="G48" s="29">
        <f t="shared" si="3"/>
        <v>214.66683041924665</v>
      </c>
      <c r="H48" s="29">
        <f t="shared" si="4"/>
        <v>313.72232070838487</v>
      </c>
      <c r="I48" s="29">
        <f t="shared" si="5"/>
        <v>93667.32440401016</v>
      </c>
    </row>
    <row r="49" spans="1:9" ht="14.25">
      <c r="A49" s="13">
        <f t="shared" si="6"/>
        <v>32</v>
      </c>
      <c r="B49" s="33">
        <f t="shared" si="7"/>
        <v>41122</v>
      </c>
      <c r="C49" s="29">
        <f t="shared" si="8"/>
        <v>93667.32440401016</v>
      </c>
      <c r="D49" s="29">
        <f t="shared" si="0"/>
        <v>528.3891511276315</v>
      </c>
      <c r="E49" s="30">
        <f t="shared" si="1"/>
        <v>0</v>
      </c>
      <c r="F49" s="29">
        <f t="shared" si="2"/>
        <v>528.3891511276315</v>
      </c>
      <c r="G49" s="29">
        <f t="shared" si="3"/>
        <v>215.38417541089763</v>
      </c>
      <c r="H49" s="29">
        <f t="shared" si="4"/>
        <v>313.0049757167339</v>
      </c>
      <c r="I49" s="29">
        <f t="shared" si="5"/>
        <v>93451.94022859925</v>
      </c>
    </row>
    <row r="50" spans="1:9" ht="14.25">
      <c r="A50" s="13">
        <f t="shared" si="6"/>
        <v>33</v>
      </c>
      <c r="B50" s="33">
        <f t="shared" si="7"/>
        <v>41153</v>
      </c>
      <c r="C50" s="29">
        <f t="shared" si="8"/>
        <v>93451.94022859925</v>
      </c>
      <c r="D50" s="29">
        <f t="shared" si="0"/>
        <v>528.3891511276315</v>
      </c>
      <c r="E50" s="30">
        <f t="shared" si="1"/>
        <v>0</v>
      </c>
      <c r="F50" s="29">
        <f t="shared" si="2"/>
        <v>528.3891511276315</v>
      </c>
      <c r="G50" s="29">
        <f t="shared" si="3"/>
        <v>216.10391753039568</v>
      </c>
      <c r="H50" s="29">
        <f t="shared" si="4"/>
        <v>312.28523359723584</v>
      </c>
      <c r="I50" s="29">
        <f t="shared" si="5"/>
        <v>93235.83631106887</v>
      </c>
    </row>
    <row r="51" spans="1:9" ht="14.25">
      <c r="A51" s="13">
        <f t="shared" si="6"/>
        <v>34</v>
      </c>
      <c r="B51" s="33">
        <f t="shared" si="7"/>
        <v>41183</v>
      </c>
      <c r="C51" s="29">
        <f t="shared" si="8"/>
        <v>93235.83631106887</v>
      </c>
      <c r="D51" s="29">
        <f t="shared" si="0"/>
        <v>528.3891511276315</v>
      </c>
      <c r="E51" s="30">
        <f t="shared" si="1"/>
        <v>0</v>
      </c>
      <c r="F51" s="29">
        <f t="shared" si="2"/>
        <v>528.3891511276315</v>
      </c>
      <c r="G51" s="29">
        <f t="shared" si="3"/>
        <v>216.82606478814307</v>
      </c>
      <c r="H51" s="29">
        <f t="shared" si="4"/>
        <v>311.56308633948845</v>
      </c>
      <c r="I51" s="29">
        <f t="shared" si="5"/>
        <v>93019.01024628073</v>
      </c>
    </row>
    <row r="52" spans="1:9" ht="14.25">
      <c r="A52" s="13">
        <f t="shared" si="6"/>
        <v>35</v>
      </c>
      <c r="B52" s="33">
        <f t="shared" si="7"/>
        <v>41214</v>
      </c>
      <c r="C52" s="29">
        <f t="shared" si="8"/>
        <v>93019.01024628073</v>
      </c>
      <c r="D52" s="29">
        <f t="shared" si="0"/>
        <v>528.3891511276315</v>
      </c>
      <c r="E52" s="30">
        <f t="shared" si="1"/>
        <v>0</v>
      </c>
      <c r="F52" s="29">
        <f t="shared" si="2"/>
        <v>528.3891511276315</v>
      </c>
      <c r="G52" s="29">
        <f t="shared" si="3"/>
        <v>217.5506252213101</v>
      </c>
      <c r="H52" s="29">
        <f t="shared" si="4"/>
        <v>310.8385259063214</v>
      </c>
      <c r="I52" s="29">
        <f t="shared" si="5"/>
        <v>92801.45962105942</v>
      </c>
    </row>
    <row r="53" spans="1:9" ht="14.25">
      <c r="A53" s="13">
        <f t="shared" si="6"/>
        <v>36</v>
      </c>
      <c r="B53" s="33">
        <f t="shared" si="7"/>
        <v>41244</v>
      </c>
      <c r="C53" s="29">
        <f t="shared" si="8"/>
        <v>92801.45962105942</v>
      </c>
      <c r="D53" s="29">
        <f t="shared" si="0"/>
        <v>528.3891511276315</v>
      </c>
      <c r="E53" s="30">
        <f t="shared" si="1"/>
        <v>0</v>
      </c>
      <c r="F53" s="29">
        <f t="shared" si="2"/>
        <v>528.3891511276315</v>
      </c>
      <c r="G53" s="29">
        <f t="shared" si="3"/>
        <v>218.27760689392466</v>
      </c>
      <c r="H53" s="29">
        <f t="shared" si="4"/>
        <v>310.11154423370687</v>
      </c>
      <c r="I53" s="29">
        <f t="shared" si="5"/>
        <v>92583.18201416549</v>
      </c>
    </row>
    <row r="54" spans="1:9" ht="14.25">
      <c r="A54" s="13">
        <f t="shared" si="6"/>
        <v>37</v>
      </c>
      <c r="B54" s="33">
        <f t="shared" si="7"/>
        <v>41275</v>
      </c>
      <c r="C54" s="29">
        <f t="shared" si="8"/>
        <v>92583.18201416549</v>
      </c>
      <c r="D54" s="29">
        <f t="shared" si="0"/>
        <v>528.3891511276315</v>
      </c>
      <c r="E54" s="30">
        <f t="shared" si="1"/>
        <v>0</v>
      </c>
      <c r="F54" s="29">
        <f t="shared" si="2"/>
        <v>528.3891511276315</v>
      </c>
      <c r="G54" s="29">
        <f t="shared" si="3"/>
        <v>219.00701789696188</v>
      </c>
      <c r="H54" s="29">
        <f t="shared" si="4"/>
        <v>309.38213323066964</v>
      </c>
      <c r="I54" s="29">
        <f t="shared" si="5"/>
        <v>92364.17499626853</v>
      </c>
    </row>
    <row r="55" spans="1:9" ht="14.25">
      <c r="A55" s="13">
        <f t="shared" si="6"/>
        <v>38</v>
      </c>
      <c r="B55" s="33">
        <f t="shared" si="7"/>
        <v>41306</v>
      </c>
      <c r="C55" s="29">
        <f t="shared" si="8"/>
        <v>92364.17499626853</v>
      </c>
      <c r="D55" s="29">
        <f t="shared" si="0"/>
        <v>528.3891511276315</v>
      </c>
      <c r="E55" s="30">
        <f t="shared" si="1"/>
        <v>0</v>
      </c>
      <c r="F55" s="29">
        <f t="shared" si="2"/>
        <v>528.3891511276315</v>
      </c>
      <c r="G55" s="29">
        <f t="shared" si="3"/>
        <v>219.73886634843421</v>
      </c>
      <c r="H55" s="29">
        <f t="shared" si="4"/>
        <v>308.6502847791973</v>
      </c>
      <c r="I55" s="29">
        <f t="shared" si="5"/>
        <v>92144.4361299201</v>
      </c>
    </row>
    <row r="56" spans="1:9" ht="14.25">
      <c r="A56" s="13">
        <f t="shared" si="6"/>
        <v>39</v>
      </c>
      <c r="B56" s="33">
        <f t="shared" si="7"/>
        <v>41334</v>
      </c>
      <c r="C56" s="29">
        <f t="shared" si="8"/>
        <v>92144.4361299201</v>
      </c>
      <c r="D56" s="29">
        <f t="shared" si="0"/>
        <v>528.3891511276315</v>
      </c>
      <c r="E56" s="30">
        <f t="shared" si="1"/>
        <v>0</v>
      </c>
      <c r="F56" s="29">
        <f t="shared" si="2"/>
        <v>528.3891511276315</v>
      </c>
      <c r="G56" s="29">
        <f t="shared" si="3"/>
        <v>220.47316039348192</v>
      </c>
      <c r="H56" s="29">
        <f t="shared" si="4"/>
        <v>307.9159907341496</v>
      </c>
      <c r="I56" s="29">
        <f t="shared" si="5"/>
        <v>91923.96296952662</v>
      </c>
    </row>
    <row r="57" spans="1:9" ht="14.25">
      <c r="A57" s="13">
        <f t="shared" si="6"/>
        <v>40</v>
      </c>
      <c r="B57" s="33">
        <f t="shared" si="7"/>
        <v>41365</v>
      </c>
      <c r="C57" s="29">
        <f t="shared" si="8"/>
        <v>91923.96296952662</v>
      </c>
      <c r="D57" s="29">
        <f t="shared" si="0"/>
        <v>528.3891511276315</v>
      </c>
      <c r="E57" s="30">
        <f t="shared" si="1"/>
        <v>0</v>
      </c>
      <c r="F57" s="29">
        <f t="shared" si="2"/>
        <v>528.3891511276315</v>
      </c>
      <c r="G57" s="29">
        <f t="shared" si="3"/>
        <v>221.20990820446343</v>
      </c>
      <c r="H57" s="29">
        <f t="shared" si="4"/>
        <v>307.1792429231681</v>
      </c>
      <c r="I57" s="29">
        <f t="shared" si="5"/>
        <v>91702.75306132216</v>
      </c>
    </row>
    <row r="58" spans="1:9" ht="14.25">
      <c r="A58" s="13">
        <f t="shared" si="6"/>
        <v>41</v>
      </c>
      <c r="B58" s="33">
        <f t="shared" si="7"/>
        <v>41395</v>
      </c>
      <c r="C58" s="29">
        <f t="shared" si="8"/>
        <v>91702.75306132216</v>
      </c>
      <c r="D58" s="29">
        <f t="shared" si="0"/>
        <v>528.3891511276315</v>
      </c>
      <c r="E58" s="30">
        <f t="shared" si="1"/>
        <v>0</v>
      </c>
      <c r="F58" s="29">
        <f t="shared" si="2"/>
        <v>528.3891511276315</v>
      </c>
      <c r="G58" s="29">
        <f t="shared" si="3"/>
        <v>221.94911798104664</v>
      </c>
      <c r="H58" s="29">
        <f t="shared" si="4"/>
        <v>306.4400331465849</v>
      </c>
      <c r="I58" s="29">
        <f t="shared" si="5"/>
        <v>91480.80394334112</v>
      </c>
    </row>
    <row r="59" spans="1:9" ht="14.25">
      <c r="A59" s="13">
        <f t="shared" si="6"/>
        <v>42</v>
      </c>
      <c r="B59" s="33">
        <f t="shared" si="7"/>
        <v>41426</v>
      </c>
      <c r="C59" s="29">
        <f t="shared" si="8"/>
        <v>91480.80394334112</v>
      </c>
      <c r="D59" s="29">
        <f t="shared" si="0"/>
        <v>528.3891511276315</v>
      </c>
      <c r="E59" s="30">
        <f t="shared" si="1"/>
        <v>0</v>
      </c>
      <c r="F59" s="29">
        <f t="shared" si="2"/>
        <v>528.3891511276315</v>
      </c>
      <c r="G59" s="29">
        <f t="shared" si="3"/>
        <v>222.6907979503</v>
      </c>
      <c r="H59" s="29">
        <f t="shared" si="4"/>
        <v>305.6983531773315</v>
      </c>
      <c r="I59" s="29">
        <f t="shared" si="5"/>
        <v>91258.11314539082</v>
      </c>
    </row>
    <row r="60" spans="1:9" ht="14.25">
      <c r="A60" s="13">
        <f t="shared" si="6"/>
        <v>43</v>
      </c>
      <c r="B60" s="33">
        <f t="shared" si="7"/>
        <v>41456</v>
      </c>
      <c r="C60" s="29">
        <f t="shared" si="8"/>
        <v>91258.11314539082</v>
      </c>
      <c r="D60" s="29">
        <f t="shared" si="0"/>
        <v>528.3891511276315</v>
      </c>
      <c r="E60" s="30">
        <f t="shared" si="1"/>
        <v>0</v>
      </c>
      <c r="F60" s="29">
        <f t="shared" si="2"/>
        <v>528.3891511276315</v>
      </c>
      <c r="G60" s="29">
        <f t="shared" si="3"/>
        <v>223.43495636678387</v>
      </c>
      <c r="H60" s="29">
        <f t="shared" si="4"/>
        <v>304.95419476084766</v>
      </c>
      <c r="I60" s="29">
        <f t="shared" si="5"/>
        <v>91034.67818902404</v>
      </c>
    </row>
    <row r="61" spans="1:9" ht="14.25">
      <c r="A61" s="13">
        <f t="shared" si="6"/>
        <v>44</v>
      </c>
      <c r="B61" s="33">
        <f t="shared" si="7"/>
        <v>41487</v>
      </c>
      <c r="C61" s="29">
        <f t="shared" si="8"/>
        <v>91034.67818902404</v>
      </c>
      <c r="D61" s="29">
        <f t="shared" si="0"/>
        <v>528.3891511276315</v>
      </c>
      <c r="E61" s="30">
        <f t="shared" si="1"/>
        <v>0</v>
      </c>
      <c r="F61" s="29">
        <f t="shared" si="2"/>
        <v>528.3891511276315</v>
      </c>
      <c r="G61" s="29">
        <f t="shared" si="3"/>
        <v>224.18160151264289</v>
      </c>
      <c r="H61" s="29">
        <f t="shared" si="4"/>
        <v>304.20754961498864</v>
      </c>
      <c r="I61" s="29">
        <f t="shared" si="5"/>
        <v>90810.4965875114</v>
      </c>
    </row>
    <row r="62" spans="1:9" ht="14.25">
      <c r="A62" s="13">
        <f t="shared" si="6"/>
        <v>45</v>
      </c>
      <c r="B62" s="33">
        <f t="shared" si="7"/>
        <v>41518</v>
      </c>
      <c r="C62" s="29">
        <f t="shared" si="8"/>
        <v>90810.4965875114</v>
      </c>
      <c r="D62" s="29">
        <f t="shared" si="0"/>
        <v>528.3891511276315</v>
      </c>
      <c r="E62" s="30">
        <f t="shared" si="1"/>
        <v>0</v>
      </c>
      <c r="F62" s="29">
        <f t="shared" si="2"/>
        <v>528.3891511276315</v>
      </c>
      <c r="G62" s="29">
        <f t="shared" si="3"/>
        <v>224.9307416976976</v>
      </c>
      <c r="H62" s="29">
        <f t="shared" si="4"/>
        <v>303.4584094299339</v>
      </c>
      <c r="I62" s="29">
        <f t="shared" si="5"/>
        <v>90585.5658458137</v>
      </c>
    </row>
    <row r="63" spans="1:9" ht="14.25">
      <c r="A63" s="13">
        <f t="shared" si="6"/>
        <v>46</v>
      </c>
      <c r="B63" s="33">
        <f t="shared" si="7"/>
        <v>41548</v>
      </c>
      <c r="C63" s="29">
        <f t="shared" si="8"/>
        <v>90585.5658458137</v>
      </c>
      <c r="D63" s="29">
        <f t="shared" si="0"/>
        <v>528.3891511276315</v>
      </c>
      <c r="E63" s="30">
        <f t="shared" si="1"/>
        <v>0</v>
      </c>
      <c r="F63" s="29">
        <f t="shared" si="2"/>
        <v>528.3891511276315</v>
      </c>
      <c r="G63" s="29">
        <f t="shared" si="3"/>
        <v>225.6823852595374</v>
      </c>
      <c r="H63" s="29">
        <f t="shared" si="4"/>
        <v>302.7067658680941</v>
      </c>
      <c r="I63" s="29">
        <f t="shared" si="5"/>
        <v>90359.88346055416</v>
      </c>
    </row>
    <row r="64" spans="1:9" ht="14.25">
      <c r="A64" s="13">
        <f t="shared" si="6"/>
        <v>47</v>
      </c>
      <c r="B64" s="33">
        <f t="shared" si="7"/>
        <v>41579</v>
      </c>
      <c r="C64" s="29">
        <f t="shared" si="8"/>
        <v>90359.88346055416</v>
      </c>
      <c r="D64" s="29">
        <f t="shared" si="0"/>
        <v>528.3891511276315</v>
      </c>
      <c r="E64" s="30">
        <f t="shared" si="1"/>
        <v>0</v>
      </c>
      <c r="F64" s="29">
        <f t="shared" si="2"/>
        <v>528.3891511276315</v>
      </c>
      <c r="G64" s="29">
        <f t="shared" si="3"/>
        <v>226.43654056361305</v>
      </c>
      <c r="H64" s="29">
        <f t="shared" si="4"/>
        <v>301.95261056401847</v>
      </c>
      <c r="I64" s="29">
        <f t="shared" si="5"/>
        <v>90133.44691999054</v>
      </c>
    </row>
    <row r="65" spans="1:9" ht="14.25">
      <c r="A65" s="13">
        <f t="shared" si="6"/>
        <v>48</v>
      </c>
      <c r="B65" s="33">
        <f t="shared" si="7"/>
        <v>41609</v>
      </c>
      <c r="C65" s="29">
        <f t="shared" si="8"/>
        <v>90133.44691999054</v>
      </c>
      <c r="D65" s="29">
        <f t="shared" si="0"/>
        <v>528.3891511276315</v>
      </c>
      <c r="E65" s="30">
        <f t="shared" si="1"/>
        <v>0</v>
      </c>
      <c r="F65" s="29">
        <f t="shared" si="2"/>
        <v>528.3891511276315</v>
      </c>
      <c r="G65" s="29">
        <f t="shared" si="3"/>
        <v>227.19321600332984</v>
      </c>
      <c r="H65" s="29">
        <f t="shared" si="4"/>
        <v>301.1959351243017</v>
      </c>
      <c r="I65" s="29">
        <f t="shared" si="5"/>
        <v>89906.25370398721</v>
      </c>
    </row>
    <row r="66" spans="1:9" ht="14.25">
      <c r="A66" s="13">
        <f t="shared" si="6"/>
        <v>49</v>
      </c>
      <c r="B66" s="33">
        <f t="shared" si="7"/>
        <v>41640</v>
      </c>
      <c r="C66" s="29">
        <f t="shared" si="8"/>
        <v>89906.25370398721</v>
      </c>
      <c r="D66" s="29">
        <f t="shared" si="0"/>
        <v>528.3891511276315</v>
      </c>
      <c r="E66" s="30">
        <f t="shared" si="1"/>
        <v>0</v>
      </c>
      <c r="F66" s="29">
        <f t="shared" si="2"/>
        <v>528.3891511276315</v>
      </c>
      <c r="G66" s="29">
        <f t="shared" si="3"/>
        <v>227.95242000014093</v>
      </c>
      <c r="H66" s="29">
        <f t="shared" si="4"/>
        <v>300.4367311274906</v>
      </c>
      <c r="I66" s="29">
        <f t="shared" si="5"/>
        <v>89678.30128398706</v>
      </c>
    </row>
    <row r="67" spans="1:9" ht="14.25">
      <c r="A67" s="13">
        <f t="shared" si="6"/>
        <v>50</v>
      </c>
      <c r="B67" s="33">
        <f t="shared" si="7"/>
        <v>41671</v>
      </c>
      <c r="C67" s="29">
        <f t="shared" si="8"/>
        <v>89678.30128398706</v>
      </c>
      <c r="D67" s="29">
        <f t="shared" si="0"/>
        <v>528.3891511276315</v>
      </c>
      <c r="E67" s="30">
        <f t="shared" si="1"/>
        <v>0</v>
      </c>
      <c r="F67" s="29">
        <f t="shared" si="2"/>
        <v>528.3891511276315</v>
      </c>
      <c r="G67" s="29">
        <f t="shared" si="3"/>
        <v>228.71416100364144</v>
      </c>
      <c r="H67" s="29">
        <f t="shared" si="4"/>
        <v>299.6749901239901</v>
      </c>
      <c r="I67" s="29">
        <f t="shared" si="5"/>
        <v>89449.58712298343</v>
      </c>
    </row>
    <row r="68" spans="1:9" ht="14.25">
      <c r="A68" s="13">
        <f t="shared" si="6"/>
        <v>51</v>
      </c>
      <c r="B68" s="33">
        <f t="shared" si="7"/>
        <v>41699</v>
      </c>
      <c r="C68" s="29">
        <f t="shared" si="8"/>
        <v>89449.58712298343</v>
      </c>
      <c r="D68" s="29">
        <f t="shared" si="0"/>
        <v>528.3891511276315</v>
      </c>
      <c r="E68" s="30">
        <f t="shared" si="1"/>
        <v>0</v>
      </c>
      <c r="F68" s="29">
        <f t="shared" si="2"/>
        <v>528.3891511276315</v>
      </c>
      <c r="G68" s="29">
        <f t="shared" si="3"/>
        <v>229.47844749166194</v>
      </c>
      <c r="H68" s="29">
        <f t="shared" si="4"/>
        <v>298.9107036359696</v>
      </c>
      <c r="I68" s="29">
        <f t="shared" si="5"/>
        <v>89220.10867549176</v>
      </c>
    </row>
    <row r="69" spans="1:9" ht="14.25">
      <c r="A69" s="13">
        <f t="shared" si="6"/>
        <v>52</v>
      </c>
      <c r="B69" s="33">
        <f t="shared" si="7"/>
        <v>41730</v>
      </c>
      <c r="C69" s="29">
        <f t="shared" si="8"/>
        <v>89220.10867549176</v>
      </c>
      <c r="D69" s="29">
        <f t="shared" si="0"/>
        <v>528.3891511276315</v>
      </c>
      <c r="E69" s="30">
        <f t="shared" si="1"/>
        <v>0</v>
      </c>
      <c r="F69" s="29">
        <f t="shared" si="2"/>
        <v>528.3891511276315</v>
      </c>
      <c r="G69" s="29">
        <f t="shared" si="3"/>
        <v>230.24528797036322</v>
      </c>
      <c r="H69" s="29">
        <f t="shared" si="4"/>
        <v>298.1438631572683</v>
      </c>
      <c r="I69" s="29">
        <f t="shared" si="5"/>
        <v>88989.8633875214</v>
      </c>
    </row>
    <row r="70" spans="1:9" ht="14.25">
      <c r="A70" s="13">
        <f t="shared" si="6"/>
        <v>53</v>
      </c>
      <c r="B70" s="33">
        <f t="shared" si="7"/>
        <v>41760</v>
      </c>
      <c r="C70" s="29">
        <f t="shared" si="8"/>
        <v>88989.8633875214</v>
      </c>
      <c r="D70" s="29">
        <f t="shared" si="0"/>
        <v>528.3891511276315</v>
      </c>
      <c r="E70" s="30">
        <f t="shared" si="1"/>
        <v>0</v>
      </c>
      <c r="F70" s="29">
        <f t="shared" si="2"/>
        <v>528.3891511276315</v>
      </c>
      <c r="G70" s="29">
        <f t="shared" si="3"/>
        <v>231.0146909743309</v>
      </c>
      <c r="H70" s="29">
        <f t="shared" si="4"/>
        <v>297.3744601533006</v>
      </c>
      <c r="I70" s="29">
        <f t="shared" si="5"/>
        <v>88758.84869654707</v>
      </c>
    </row>
    <row r="71" spans="1:9" ht="14.25">
      <c r="A71" s="13">
        <f t="shared" si="6"/>
        <v>54</v>
      </c>
      <c r="B71" s="33">
        <f t="shared" si="7"/>
        <v>41791</v>
      </c>
      <c r="C71" s="29">
        <f t="shared" si="8"/>
        <v>88758.84869654707</v>
      </c>
      <c r="D71" s="29">
        <f t="shared" si="0"/>
        <v>528.3891511276315</v>
      </c>
      <c r="E71" s="30">
        <f t="shared" si="1"/>
        <v>0</v>
      </c>
      <c r="F71" s="29">
        <f t="shared" si="2"/>
        <v>528.3891511276315</v>
      </c>
      <c r="G71" s="29">
        <f t="shared" si="3"/>
        <v>231.78666506667008</v>
      </c>
      <c r="H71" s="29">
        <f t="shared" si="4"/>
        <v>296.60248606096144</v>
      </c>
      <c r="I71" s="29">
        <f t="shared" si="5"/>
        <v>88527.0620314804</v>
      </c>
    </row>
    <row r="72" spans="1:9" ht="14.25">
      <c r="A72" s="13">
        <f t="shared" si="6"/>
        <v>55</v>
      </c>
      <c r="B72" s="33">
        <f t="shared" si="7"/>
        <v>41821</v>
      </c>
      <c r="C72" s="29">
        <f t="shared" si="8"/>
        <v>88527.0620314804</v>
      </c>
      <c r="D72" s="29">
        <f t="shared" si="0"/>
        <v>528.3891511276315</v>
      </c>
      <c r="E72" s="30">
        <f t="shared" si="1"/>
        <v>0</v>
      </c>
      <c r="F72" s="29">
        <f t="shared" si="2"/>
        <v>528.3891511276315</v>
      </c>
      <c r="G72" s="29">
        <f t="shared" si="3"/>
        <v>232.56121883910123</v>
      </c>
      <c r="H72" s="29">
        <f t="shared" si="4"/>
        <v>295.8279322885303</v>
      </c>
      <c r="I72" s="29">
        <f t="shared" si="5"/>
        <v>88294.5008126413</v>
      </c>
    </row>
    <row r="73" spans="1:9" ht="14.25">
      <c r="A73" s="13">
        <f t="shared" si="6"/>
        <v>56</v>
      </c>
      <c r="B73" s="33">
        <f t="shared" si="7"/>
        <v>41852</v>
      </c>
      <c r="C73" s="29">
        <f t="shared" si="8"/>
        <v>88294.5008126413</v>
      </c>
      <c r="D73" s="29">
        <f t="shared" si="0"/>
        <v>528.3891511276315</v>
      </c>
      <c r="E73" s="30">
        <f t="shared" si="1"/>
        <v>0</v>
      </c>
      <c r="F73" s="29">
        <f t="shared" si="2"/>
        <v>528.3891511276315</v>
      </c>
      <c r="G73" s="29">
        <f t="shared" si="3"/>
        <v>233.33836091205518</v>
      </c>
      <c r="H73" s="29">
        <f t="shared" si="4"/>
        <v>295.05079021557634</v>
      </c>
      <c r="I73" s="29">
        <f t="shared" si="5"/>
        <v>88061.16245172925</v>
      </c>
    </row>
    <row r="74" spans="1:9" ht="14.25">
      <c r="A74" s="13">
        <f t="shared" si="6"/>
        <v>57</v>
      </c>
      <c r="B74" s="33">
        <f t="shared" si="7"/>
        <v>41883</v>
      </c>
      <c r="C74" s="29">
        <f t="shared" si="8"/>
        <v>88061.16245172925</v>
      </c>
      <c r="D74" s="29">
        <f t="shared" si="0"/>
        <v>528.3891511276315</v>
      </c>
      <c r="E74" s="30">
        <f t="shared" si="1"/>
        <v>0</v>
      </c>
      <c r="F74" s="29">
        <f t="shared" si="2"/>
        <v>528.3891511276315</v>
      </c>
      <c r="G74" s="29">
        <f t="shared" si="3"/>
        <v>234.11809993476965</v>
      </c>
      <c r="H74" s="29">
        <f t="shared" si="4"/>
        <v>294.2710511928619</v>
      </c>
      <c r="I74" s="29">
        <f t="shared" si="5"/>
        <v>87827.04435179448</v>
      </c>
    </row>
    <row r="75" spans="1:9" ht="14.25">
      <c r="A75" s="13">
        <f t="shared" si="6"/>
        <v>58</v>
      </c>
      <c r="B75" s="33">
        <f t="shared" si="7"/>
        <v>41913</v>
      </c>
      <c r="C75" s="29">
        <f t="shared" si="8"/>
        <v>87827.04435179448</v>
      </c>
      <c r="D75" s="29">
        <f t="shared" si="0"/>
        <v>528.3891511276315</v>
      </c>
      <c r="E75" s="30">
        <f t="shared" si="1"/>
        <v>0</v>
      </c>
      <c r="F75" s="29">
        <f t="shared" si="2"/>
        <v>528.3891511276315</v>
      </c>
      <c r="G75" s="29">
        <f t="shared" si="3"/>
        <v>234.900444585385</v>
      </c>
      <c r="H75" s="29">
        <f t="shared" si="4"/>
        <v>293.4887065422465</v>
      </c>
      <c r="I75" s="29">
        <f t="shared" si="5"/>
        <v>87592.1439072091</v>
      </c>
    </row>
    <row r="76" spans="1:9" ht="14.25">
      <c r="A76" s="13">
        <f t="shared" si="6"/>
        <v>59</v>
      </c>
      <c r="B76" s="33">
        <f t="shared" si="7"/>
        <v>41944</v>
      </c>
      <c r="C76" s="29">
        <f t="shared" si="8"/>
        <v>87592.1439072091</v>
      </c>
      <c r="D76" s="29">
        <f t="shared" si="0"/>
        <v>528.3891511276315</v>
      </c>
      <c r="E76" s="30">
        <f t="shared" si="1"/>
        <v>0</v>
      </c>
      <c r="F76" s="29">
        <f t="shared" si="2"/>
        <v>528.3891511276315</v>
      </c>
      <c r="G76" s="29">
        <f t="shared" si="3"/>
        <v>235.68540357104115</v>
      </c>
      <c r="H76" s="29">
        <f t="shared" si="4"/>
        <v>292.7037475565904</v>
      </c>
      <c r="I76" s="29">
        <f t="shared" si="5"/>
        <v>87356.45850363806</v>
      </c>
    </row>
    <row r="77" spans="1:9" ht="14.25">
      <c r="A77" s="13">
        <f t="shared" si="6"/>
        <v>60</v>
      </c>
      <c r="B77" s="33">
        <f t="shared" si="7"/>
        <v>41974</v>
      </c>
      <c r="C77" s="29">
        <f t="shared" si="8"/>
        <v>87356.45850363806</v>
      </c>
      <c r="D77" s="29">
        <f t="shared" si="0"/>
        <v>528.3891511276315</v>
      </c>
      <c r="E77" s="30">
        <f t="shared" si="1"/>
        <v>0</v>
      </c>
      <c r="F77" s="29">
        <f t="shared" si="2"/>
        <v>528.3891511276315</v>
      </c>
      <c r="G77" s="29">
        <f t="shared" si="3"/>
        <v>236.47298562797437</v>
      </c>
      <c r="H77" s="29">
        <f t="shared" si="4"/>
        <v>291.91616549965715</v>
      </c>
      <c r="I77" s="29">
        <f t="shared" si="5"/>
        <v>87119.98551801009</v>
      </c>
    </row>
    <row r="78" spans="1:9" ht="13.5">
      <c r="A78" s="14">
        <f t="shared" si="6"/>
        <v>61</v>
      </c>
      <c r="B78" s="34">
        <f t="shared" si="7"/>
        <v>42005</v>
      </c>
      <c r="C78" s="31">
        <f t="shared" si="8"/>
        <v>87119.98551801009</v>
      </c>
      <c r="D78" s="31">
        <f t="shared" si="0"/>
        <v>528.3891511276315</v>
      </c>
      <c r="E78" s="32">
        <f t="shared" si="1"/>
        <v>0</v>
      </c>
      <c r="F78" s="31">
        <f t="shared" si="2"/>
        <v>528.3891511276315</v>
      </c>
      <c r="G78" s="31">
        <f t="shared" si="3"/>
        <v>237.26319952161452</v>
      </c>
      <c r="H78" s="31">
        <f t="shared" si="4"/>
        <v>291.125951606017</v>
      </c>
      <c r="I78" s="31">
        <f t="shared" si="5"/>
        <v>86882.72231848846</v>
      </c>
    </row>
    <row r="79" spans="1:9" ht="13.5">
      <c r="A79" s="14">
        <f t="shared" si="6"/>
        <v>62</v>
      </c>
      <c r="B79" s="34">
        <f t="shared" si="7"/>
        <v>42036</v>
      </c>
      <c r="C79" s="31">
        <f t="shared" si="8"/>
        <v>86882.72231848846</v>
      </c>
      <c r="D79" s="31">
        <f t="shared" si="0"/>
        <v>528.3891511276315</v>
      </c>
      <c r="E79" s="32">
        <f t="shared" si="1"/>
        <v>0</v>
      </c>
      <c r="F79" s="31">
        <f t="shared" si="2"/>
        <v>528.3891511276315</v>
      </c>
      <c r="G79" s="31">
        <f t="shared" si="3"/>
        <v>238.05605404668262</v>
      </c>
      <c r="H79" s="31">
        <f t="shared" si="4"/>
        <v>290.3330970809489</v>
      </c>
      <c r="I79" s="31">
        <f t="shared" si="5"/>
        <v>86644.66626444178</v>
      </c>
    </row>
    <row r="80" spans="1:9" ht="13.5">
      <c r="A80" s="14">
        <f t="shared" si="6"/>
        <v>63</v>
      </c>
      <c r="B80" s="34">
        <f t="shared" si="7"/>
        <v>42064</v>
      </c>
      <c r="C80" s="31">
        <f t="shared" si="8"/>
        <v>86644.66626444178</v>
      </c>
      <c r="D80" s="31">
        <f t="shared" si="0"/>
        <v>528.3891511276315</v>
      </c>
      <c r="E80" s="32">
        <f t="shared" si="1"/>
        <v>0</v>
      </c>
      <c r="F80" s="31">
        <f t="shared" si="2"/>
        <v>528.3891511276315</v>
      </c>
      <c r="G80" s="31">
        <f t="shared" si="3"/>
        <v>238.8515580272886</v>
      </c>
      <c r="H80" s="31">
        <f t="shared" si="4"/>
        <v>289.5375931003429</v>
      </c>
      <c r="I80" s="31">
        <f t="shared" si="5"/>
        <v>86405.81470641449</v>
      </c>
    </row>
    <row r="81" spans="1:9" ht="13.5">
      <c r="A81" s="14">
        <f t="shared" si="6"/>
        <v>64</v>
      </c>
      <c r="B81" s="34">
        <f t="shared" si="7"/>
        <v>42095</v>
      </c>
      <c r="C81" s="31">
        <f t="shared" si="8"/>
        <v>86405.81470641449</v>
      </c>
      <c r="D81" s="31">
        <f t="shared" si="0"/>
        <v>528.3891511276315</v>
      </c>
      <c r="E81" s="32">
        <f t="shared" si="1"/>
        <v>0</v>
      </c>
      <c r="F81" s="31">
        <f t="shared" si="2"/>
        <v>528.3891511276315</v>
      </c>
      <c r="G81" s="31">
        <f t="shared" si="3"/>
        <v>239.6497203170298</v>
      </c>
      <c r="H81" s="31">
        <f t="shared" si="4"/>
        <v>288.73943081060173</v>
      </c>
      <c r="I81" s="31">
        <f t="shared" si="5"/>
        <v>86166.16498609746</v>
      </c>
    </row>
    <row r="82" spans="1:9" ht="13.5">
      <c r="A82" s="14">
        <f t="shared" si="6"/>
        <v>65</v>
      </c>
      <c r="B82" s="34">
        <f t="shared" si="7"/>
        <v>42125</v>
      </c>
      <c r="C82" s="31">
        <f t="shared" si="8"/>
        <v>86166.16498609746</v>
      </c>
      <c r="D82" s="31">
        <f aca="true" t="shared" si="9" ref="D82:D145">IF(Pay_Num&lt;&gt;"",Scheduled_Monthly_Payment,"")</f>
        <v>528.3891511276315</v>
      </c>
      <c r="E82" s="32">
        <f aca="true" t="shared" si="10" ref="E82:E145">IF(Pay_Num&lt;&gt;"",Scheduled_Extra_Payments,"")</f>
        <v>0</v>
      </c>
      <c r="F82" s="31">
        <f aca="true" t="shared" si="11" ref="F82:F145">IF(Pay_Num&lt;&gt;"",Sched_Pay+Extra_Pay,"")</f>
        <v>528.3891511276315</v>
      </c>
      <c r="G82" s="31">
        <f aca="true" t="shared" si="12" ref="G82:G145">IF(Pay_Num&lt;&gt;"",Total_Pay-Int,"")</f>
        <v>240.45054979908917</v>
      </c>
      <c r="H82" s="31">
        <f aca="true" t="shared" si="13" ref="H82:H145">IF(Pay_Num&lt;&gt;"",Beg_Bal*Interest_Rate/12,"")</f>
        <v>287.93860132854235</v>
      </c>
      <c r="I82" s="31">
        <f aca="true" t="shared" si="14" ref="I82:I145">IF(Pay_Num&lt;&gt;"",Beg_Bal-Princ,"")</f>
        <v>85925.71443629837</v>
      </c>
    </row>
    <row r="83" spans="1:9" ht="13.5">
      <c r="A83" s="14">
        <f aca="true" t="shared" si="15" ref="A83:A146">IF(Values_Entered,A82+1,"")</f>
        <v>66</v>
      </c>
      <c r="B83" s="34">
        <f aca="true" t="shared" si="16" ref="B83:B146">IF(Pay_Num&lt;&gt;"",DATE(YEAR(B82),MONTH(B82)+1,DAY(B82)),"")</f>
        <v>42156</v>
      </c>
      <c r="C83" s="31">
        <f aca="true" t="shared" si="17" ref="C83:C146">IF(Pay_Num&lt;&gt;"",I82,"")</f>
        <v>85925.71443629837</v>
      </c>
      <c r="D83" s="31">
        <f t="shared" si="9"/>
        <v>528.3891511276315</v>
      </c>
      <c r="E83" s="32">
        <f t="shared" si="10"/>
        <v>0</v>
      </c>
      <c r="F83" s="31">
        <f t="shared" si="11"/>
        <v>528.3891511276315</v>
      </c>
      <c r="G83" s="31">
        <f t="shared" si="12"/>
        <v>241.25405538633453</v>
      </c>
      <c r="H83" s="31">
        <f t="shared" si="13"/>
        <v>287.135095741297</v>
      </c>
      <c r="I83" s="31">
        <f t="shared" si="14"/>
        <v>85684.46038091203</v>
      </c>
    </row>
    <row r="84" spans="1:9" ht="13.5">
      <c r="A84" s="14">
        <f t="shared" si="15"/>
        <v>67</v>
      </c>
      <c r="B84" s="34">
        <f t="shared" si="16"/>
        <v>42186</v>
      </c>
      <c r="C84" s="31">
        <f t="shared" si="17"/>
        <v>85684.46038091203</v>
      </c>
      <c r="D84" s="31">
        <f t="shared" si="9"/>
        <v>528.3891511276315</v>
      </c>
      <c r="E84" s="32">
        <f t="shared" si="10"/>
        <v>0</v>
      </c>
      <c r="F84" s="31">
        <f t="shared" si="11"/>
        <v>528.3891511276315</v>
      </c>
      <c r="G84" s="31">
        <f t="shared" si="12"/>
        <v>242.06024602141719</v>
      </c>
      <c r="H84" s="31">
        <f t="shared" si="13"/>
        <v>286.32890510621434</v>
      </c>
      <c r="I84" s="31">
        <f t="shared" si="14"/>
        <v>85442.40013489062</v>
      </c>
    </row>
    <row r="85" spans="1:9" ht="13.5">
      <c r="A85" s="14">
        <f t="shared" si="15"/>
        <v>68</v>
      </c>
      <c r="B85" s="34">
        <f t="shared" si="16"/>
        <v>42217</v>
      </c>
      <c r="C85" s="31">
        <f t="shared" si="17"/>
        <v>85442.40013489062</v>
      </c>
      <c r="D85" s="31">
        <f t="shared" si="9"/>
        <v>528.3891511276315</v>
      </c>
      <c r="E85" s="32">
        <f t="shared" si="10"/>
        <v>0</v>
      </c>
      <c r="F85" s="31">
        <f t="shared" si="11"/>
        <v>528.3891511276315</v>
      </c>
      <c r="G85" s="31">
        <f t="shared" si="12"/>
        <v>242.8691306768721</v>
      </c>
      <c r="H85" s="31">
        <f t="shared" si="13"/>
        <v>285.52002045075943</v>
      </c>
      <c r="I85" s="31">
        <f t="shared" si="14"/>
        <v>85199.53100421374</v>
      </c>
    </row>
    <row r="86" spans="1:9" ht="13.5">
      <c r="A86" s="14">
        <f t="shared" si="15"/>
        <v>69</v>
      </c>
      <c r="B86" s="34">
        <f t="shared" si="16"/>
        <v>42248</v>
      </c>
      <c r="C86" s="31">
        <f t="shared" si="17"/>
        <v>85199.53100421374</v>
      </c>
      <c r="D86" s="31">
        <f t="shared" si="9"/>
        <v>528.3891511276315</v>
      </c>
      <c r="E86" s="32">
        <f t="shared" si="10"/>
        <v>0</v>
      </c>
      <c r="F86" s="31">
        <f t="shared" si="11"/>
        <v>528.3891511276315</v>
      </c>
      <c r="G86" s="31">
        <f t="shared" si="12"/>
        <v>243.68071835521727</v>
      </c>
      <c r="H86" s="31">
        <f t="shared" si="13"/>
        <v>284.70843277241426</v>
      </c>
      <c r="I86" s="31">
        <f t="shared" si="14"/>
        <v>84955.85028585853</v>
      </c>
    </row>
    <row r="87" spans="1:9" ht="13.5">
      <c r="A87" s="14">
        <f t="shared" si="15"/>
        <v>70</v>
      </c>
      <c r="B87" s="34">
        <f t="shared" si="16"/>
        <v>42278</v>
      </c>
      <c r="C87" s="31">
        <f t="shared" si="17"/>
        <v>84955.85028585853</v>
      </c>
      <c r="D87" s="31">
        <f t="shared" si="9"/>
        <v>528.3891511276315</v>
      </c>
      <c r="E87" s="32">
        <f t="shared" si="10"/>
        <v>0</v>
      </c>
      <c r="F87" s="31">
        <f t="shared" si="11"/>
        <v>528.3891511276315</v>
      </c>
      <c r="G87" s="31">
        <f t="shared" si="12"/>
        <v>244.49501808905433</v>
      </c>
      <c r="H87" s="31">
        <f t="shared" si="13"/>
        <v>283.8941330385772</v>
      </c>
      <c r="I87" s="31">
        <f t="shared" si="14"/>
        <v>84711.35526776947</v>
      </c>
    </row>
    <row r="88" spans="1:9" ht="13.5">
      <c r="A88" s="14">
        <f t="shared" si="15"/>
        <v>71</v>
      </c>
      <c r="B88" s="34">
        <f t="shared" si="16"/>
        <v>42309</v>
      </c>
      <c r="C88" s="31">
        <f t="shared" si="17"/>
        <v>84711.35526776947</v>
      </c>
      <c r="D88" s="31">
        <f t="shared" si="9"/>
        <v>528.3891511276315</v>
      </c>
      <c r="E88" s="32">
        <f t="shared" si="10"/>
        <v>0</v>
      </c>
      <c r="F88" s="31">
        <f t="shared" si="11"/>
        <v>528.3891511276315</v>
      </c>
      <c r="G88" s="31">
        <f t="shared" si="12"/>
        <v>245.31203894116857</v>
      </c>
      <c r="H88" s="31">
        <f t="shared" si="13"/>
        <v>283.07711218646295</v>
      </c>
      <c r="I88" s="31">
        <f t="shared" si="14"/>
        <v>84466.0432288283</v>
      </c>
    </row>
    <row r="89" spans="1:9" ht="13.5">
      <c r="A89" s="14">
        <f t="shared" si="15"/>
        <v>72</v>
      </c>
      <c r="B89" s="34">
        <f t="shared" si="16"/>
        <v>42339</v>
      </c>
      <c r="C89" s="31">
        <f t="shared" si="17"/>
        <v>84466.0432288283</v>
      </c>
      <c r="D89" s="31">
        <f t="shared" si="9"/>
        <v>528.3891511276315</v>
      </c>
      <c r="E89" s="32">
        <f t="shared" si="10"/>
        <v>0</v>
      </c>
      <c r="F89" s="31">
        <f t="shared" si="11"/>
        <v>528.3891511276315</v>
      </c>
      <c r="G89" s="31">
        <f t="shared" si="12"/>
        <v>246.13179000463032</v>
      </c>
      <c r="H89" s="31">
        <f t="shared" si="13"/>
        <v>282.2573611230012</v>
      </c>
      <c r="I89" s="31">
        <f t="shared" si="14"/>
        <v>84219.91143882368</v>
      </c>
    </row>
    <row r="90" spans="1:9" ht="13.5">
      <c r="A90" s="14">
        <f t="shared" si="15"/>
        <v>73</v>
      </c>
      <c r="B90" s="34">
        <f t="shared" si="16"/>
        <v>42370</v>
      </c>
      <c r="C90" s="31">
        <f t="shared" si="17"/>
        <v>84219.91143882368</v>
      </c>
      <c r="D90" s="31">
        <f t="shared" si="9"/>
        <v>528.3891511276315</v>
      </c>
      <c r="E90" s="32">
        <f t="shared" si="10"/>
        <v>0</v>
      </c>
      <c r="F90" s="31">
        <f t="shared" si="11"/>
        <v>528.3891511276315</v>
      </c>
      <c r="G90" s="31">
        <f t="shared" si="12"/>
        <v>246.9542804028958</v>
      </c>
      <c r="H90" s="31">
        <f t="shared" si="13"/>
        <v>281.43487072473573</v>
      </c>
      <c r="I90" s="31">
        <f t="shared" si="14"/>
        <v>83972.95715842079</v>
      </c>
    </row>
    <row r="91" spans="1:9" ht="13.5">
      <c r="A91" s="14">
        <f t="shared" si="15"/>
        <v>74</v>
      </c>
      <c r="B91" s="34">
        <f t="shared" si="16"/>
        <v>42401</v>
      </c>
      <c r="C91" s="31">
        <f t="shared" si="17"/>
        <v>83972.95715842079</v>
      </c>
      <c r="D91" s="31">
        <f t="shared" si="9"/>
        <v>528.3891511276315</v>
      </c>
      <c r="E91" s="32">
        <f t="shared" si="10"/>
        <v>0</v>
      </c>
      <c r="F91" s="31">
        <f t="shared" si="11"/>
        <v>528.3891511276315</v>
      </c>
      <c r="G91" s="31">
        <f t="shared" si="12"/>
        <v>247.77951928990876</v>
      </c>
      <c r="H91" s="31">
        <f t="shared" si="13"/>
        <v>280.60963183772276</v>
      </c>
      <c r="I91" s="31">
        <f t="shared" si="14"/>
        <v>83725.17763913088</v>
      </c>
    </row>
    <row r="92" spans="1:9" ht="13.5">
      <c r="A92" s="14">
        <f t="shared" si="15"/>
        <v>75</v>
      </c>
      <c r="B92" s="34">
        <f t="shared" si="16"/>
        <v>42430</v>
      </c>
      <c r="C92" s="31">
        <f t="shared" si="17"/>
        <v>83725.17763913088</v>
      </c>
      <c r="D92" s="31">
        <f t="shared" si="9"/>
        <v>528.3891511276315</v>
      </c>
      <c r="E92" s="32">
        <f t="shared" si="10"/>
        <v>0</v>
      </c>
      <c r="F92" s="31">
        <f t="shared" si="11"/>
        <v>528.3891511276315</v>
      </c>
      <c r="G92" s="31">
        <f t="shared" si="12"/>
        <v>248.6075158502025</v>
      </c>
      <c r="H92" s="31">
        <f t="shared" si="13"/>
        <v>279.781635277429</v>
      </c>
      <c r="I92" s="31">
        <f t="shared" si="14"/>
        <v>83476.57012328068</v>
      </c>
    </row>
    <row r="93" spans="1:9" ht="13.5">
      <c r="A93" s="14">
        <f t="shared" si="15"/>
        <v>76</v>
      </c>
      <c r="B93" s="34">
        <f t="shared" si="16"/>
        <v>42461</v>
      </c>
      <c r="C93" s="31">
        <f t="shared" si="17"/>
        <v>83476.57012328068</v>
      </c>
      <c r="D93" s="31">
        <f t="shared" si="9"/>
        <v>528.3891511276315</v>
      </c>
      <c r="E93" s="32">
        <f t="shared" si="10"/>
        <v>0</v>
      </c>
      <c r="F93" s="31">
        <f t="shared" si="11"/>
        <v>528.3891511276315</v>
      </c>
      <c r="G93" s="31">
        <f t="shared" si="12"/>
        <v>249.43827929900198</v>
      </c>
      <c r="H93" s="31">
        <f t="shared" si="13"/>
        <v>278.95087182862954</v>
      </c>
      <c r="I93" s="31">
        <f t="shared" si="14"/>
        <v>83227.13184398167</v>
      </c>
    </row>
    <row r="94" spans="1:9" ht="13.5">
      <c r="A94" s="14">
        <f t="shared" si="15"/>
        <v>77</v>
      </c>
      <c r="B94" s="34">
        <f t="shared" si="16"/>
        <v>42491</v>
      </c>
      <c r="C94" s="31">
        <f t="shared" si="17"/>
        <v>83227.13184398167</v>
      </c>
      <c r="D94" s="31">
        <f t="shared" si="9"/>
        <v>528.3891511276315</v>
      </c>
      <c r="E94" s="32">
        <f t="shared" si="10"/>
        <v>0</v>
      </c>
      <c r="F94" s="31">
        <f t="shared" si="11"/>
        <v>528.3891511276315</v>
      </c>
      <c r="G94" s="31">
        <f t="shared" si="12"/>
        <v>250.27181888232616</v>
      </c>
      <c r="H94" s="31">
        <f t="shared" si="13"/>
        <v>278.11733224530536</v>
      </c>
      <c r="I94" s="31">
        <f t="shared" si="14"/>
        <v>82976.86002509935</v>
      </c>
    </row>
    <row r="95" spans="1:9" ht="13.5">
      <c r="A95" s="14">
        <f t="shared" si="15"/>
        <v>78</v>
      </c>
      <c r="B95" s="34">
        <f t="shared" si="16"/>
        <v>42522</v>
      </c>
      <c r="C95" s="31">
        <f t="shared" si="17"/>
        <v>82976.86002509935</v>
      </c>
      <c r="D95" s="31">
        <f t="shared" si="9"/>
        <v>528.3891511276315</v>
      </c>
      <c r="E95" s="32">
        <f t="shared" si="10"/>
        <v>0</v>
      </c>
      <c r="F95" s="31">
        <f t="shared" si="11"/>
        <v>528.3891511276315</v>
      </c>
      <c r="G95" s="31">
        <f t="shared" si="12"/>
        <v>251.1081438770912</v>
      </c>
      <c r="H95" s="31">
        <f t="shared" si="13"/>
        <v>277.2810072505403</v>
      </c>
      <c r="I95" s="31">
        <f t="shared" si="14"/>
        <v>82725.75188122226</v>
      </c>
    </row>
    <row r="96" spans="1:9" ht="13.5">
      <c r="A96" s="14">
        <f t="shared" si="15"/>
        <v>79</v>
      </c>
      <c r="B96" s="34">
        <f t="shared" si="16"/>
        <v>42552</v>
      </c>
      <c r="C96" s="31">
        <f t="shared" si="17"/>
        <v>82725.75188122226</v>
      </c>
      <c r="D96" s="31">
        <f t="shared" si="9"/>
        <v>528.3891511276315</v>
      </c>
      <c r="E96" s="32">
        <f t="shared" si="10"/>
        <v>0</v>
      </c>
      <c r="F96" s="31">
        <f t="shared" si="11"/>
        <v>528.3891511276315</v>
      </c>
      <c r="G96" s="31">
        <f t="shared" si="12"/>
        <v>251.9472635912138</v>
      </c>
      <c r="H96" s="31">
        <f t="shared" si="13"/>
        <v>276.4418875364177</v>
      </c>
      <c r="I96" s="31">
        <f t="shared" si="14"/>
        <v>82473.80461763105</v>
      </c>
    </row>
    <row r="97" spans="1:9" ht="13.5">
      <c r="A97" s="14">
        <f t="shared" si="15"/>
        <v>80</v>
      </c>
      <c r="B97" s="34">
        <f t="shared" si="16"/>
        <v>42583</v>
      </c>
      <c r="C97" s="31">
        <f t="shared" si="17"/>
        <v>82473.80461763105</v>
      </c>
      <c r="D97" s="31">
        <f t="shared" si="9"/>
        <v>528.3891511276315</v>
      </c>
      <c r="E97" s="32">
        <f t="shared" si="10"/>
        <v>0</v>
      </c>
      <c r="F97" s="31">
        <f t="shared" si="11"/>
        <v>528.3891511276315</v>
      </c>
      <c r="G97" s="31">
        <f t="shared" si="12"/>
        <v>252.78918736371446</v>
      </c>
      <c r="H97" s="31">
        <f t="shared" si="13"/>
        <v>275.59996376391706</v>
      </c>
      <c r="I97" s="31">
        <f t="shared" si="14"/>
        <v>82221.01543026733</v>
      </c>
    </row>
    <row r="98" spans="1:9" ht="13.5">
      <c r="A98" s="14">
        <f t="shared" si="15"/>
        <v>81</v>
      </c>
      <c r="B98" s="34">
        <f t="shared" si="16"/>
        <v>42614</v>
      </c>
      <c r="C98" s="31">
        <f t="shared" si="17"/>
        <v>82221.01543026733</v>
      </c>
      <c r="D98" s="31">
        <f t="shared" si="9"/>
        <v>528.3891511276315</v>
      </c>
      <c r="E98" s="32">
        <f t="shared" si="10"/>
        <v>0</v>
      </c>
      <c r="F98" s="31">
        <f t="shared" si="11"/>
        <v>528.3891511276315</v>
      </c>
      <c r="G98" s="31">
        <f t="shared" si="12"/>
        <v>253.63392456482154</v>
      </c>
      <c r="H98" s="31">
        <f t="shared" si="13"/>
        <v>274.75522656281</v>
      </c>
      <c r="I98" s="31">
        <f t="shared" si="14"/>
        <v>81967.3815057025</v>
      </c>
    </row>
    <row r="99" spans="1:9" ht="13.5">
      <c r="A99" s="14">
        <f t="shared" si="15"/>
        <v>82</v>
      </c>
      <c r="B99" s="34">
        <f t="shared" si="16"/>
        <v>42644</v>
      </c>
      <c r="C99" s="31">
        <f t="shared" si="17"/>
        <v>81967.3815057025</v>
      </c>
      <c r="D99" s="31">
        <f t="shared" si="9"/>
        <v>528.3891511276315</v>
      </c>
      <c r="E99" s="32">
        <f t="shared" si="10"/>
        <v>0</v>
      </c>
      <c r="F99" s="31">
        <f t="shared" si="11"/>
        <v>528.3891511276315</v>
      </c>
      <c r="G99" s="31">
        <f t="shared" si="12"/>
        <v>254.4814845960757</v>
      </c>
      <c r="H99" s="31">
        <f t="shared" si="13"/>
        <v>273.90766653155583</v>
      </c>
      <c r="I99" s="31">
        <f t="shared" si="14"/>
        <v>81712.90002110643</v>
      </c>
    </row>
    <row r="100" spans="1:9" ht="13.5">
      <c r="A100" s="14">
        <f t="shared" si="15"/>
        <v>83</v>
      </c>
      <c r="B100" s="34">
        <f t="shared" si="16"/>
        <v>42675</v>
      </c>
      <c r="C100" s="31">
        <f t="shared" si="17"/>
        <v>81712.90002110643</v>
      </c>
      <c r="D100" s="31">
        <f t="shared" si="9"/>
        <v>528.3891511276315</v>
      </c>
      <c r="E100" s="32">
        <f t="shared" si="10"/>
        <v>0</v>
      </c>
      <c r="F100" s="31">
        <f t="shared" si="11"/>
        <v>528.3891511276315</v>
      </c>
      <c r="G100" s="31">
        <f t="shared" si="12"/>
        <v>255.33187689043422</v>
      </c>
      <c r="H100" s="31">
        <f t="shared" si="13"/>
        <v>273.0572742371973</v>
      </c>
      <c r="I100" s="31">
        <f t="shared" si="14"/>
        <v>81457.568144216</v>
      </c>
    </row>
    <row r="101" spans="1:9" ht="13.5">
      <c r="A101" s="14">
        <f t="shared" si="15"/>
        <v>84</v>
      </c>
      <c r="B101" s="34">
        <f t="shared" si="16"/>
        <v>42705</v>
      </c>
      <c r="C101" s="31">
        <f t="shared" si="17"/>
        <v>81457.568144216</v>
      </c>
      <c r="D101" s="31">
        <f t="shared" si="9"/>
        <v>528.3891511276315</v>
      </c>
      <c r="E101" s="32">
        <f t="shared" si="10"/>
        <v>0</v>
      </c>
      <c r="F101" s="31">
        <f t="shared" si="11"/>
        <v>528.3891511276315</v>
      </c>
      <c r="G101" s="31">
        <f t="shared" si="12"/>
        <v>256.1851109123764</v>
      </c>
      <c r="H101" s="31">
        <f t="shared" si="13"/>
        <v>272.20404021525513</v>
      </c>
      <c r="I101" s="31">
        <f t="shared" si="14"/>
        <v>81201.38303330362</v>
      </c>
    </row>
    <row r="102" spans="1:9" ht="13.5">
      <c r="A102" s="14">
        <f t="shared" si="15"/>
        <v>85</v>
      </c>
      <c r="B102" s="34">
        <f t="shared" si="16"/>
        <v>42736</v>
      </c>
      <c r="C102" s="31">
        <f t="shared" si="17"/>
        <v>81201.38303330362</v>
      </c>
      <c r="D102" s="31">
        <f t="shared" si="9"/>
        <v>528.3891511276315</v>
      </c>
      <c r="E102" s="32">
        <f t="shared" si="10"/>
        <v>0</v>
      </c>
      <c r="F102" s="31">
        <f t="shared" si="11"/>
        <v>528.3891511276315</v>
      </c>
      <c r="G102" s="31">
        <f t="shared" si="12"/>
        <v>257.04119615800863</v>
      </c>
      <c r="H102" s="31">
        <f t="shared" si="13"/>
        <v>271.3479549696229</v>
      </c>
      <c r="I102" s="31">
        <f t="shared" si="14"/>
        <v>80944.3418371456</v>
      </c>
    </row>
    <row r="103" spans="1:9" ht="13.5">
      <c r="A103" s="14">
        <f t="shared" si="15"/>
        <v>86</v>
      </c>
      <c r="B103" s="34">
        <f t="shared" si="16"/>
        <v>42767</v>
      </c>
      <c r="C103" s="31">
        <f t="shared" si="17"/>
        <v>80944.3418371456</v>
      </c>
      <c r="D103" s="31">
        <f t="shared" si="9"/>
        <v>528.3891511276315</v>
      </c>
      <c r="E103" s="32">
        <f t="shared" si="10"/>
        <v>0</v>
      </c>
      <c r="F103" s="31">
        <f t="shared" si="11"/>
        <v>528.3891511276315</v>
      </c>
      <c r="G103" s="31">
        <f t="shared" si="12"/>
        <v>257.90014215517</v>
      </c>
      <c r="H103" s="31">
        <f t="shared" si="13"/>
        <v>270.48900897246153</v>
      </c>
      <c r="I103" s="31">
        <f t="shared" si="14"/>
        <v>80686.44169499044</v>
      </c>
    </row>
    <row r="104" spans="1:9" ht="13.5">
      <c r="A104" s="14">
        <f t="shared" si="15"/>
        <v>87</v>
      </c>
      <c r="B104" s="34">
        <f t="shared" si="16"/>
        <v>42795</v>
      </c>
      <c r="C104" s="31">
        <f t="shared" si="17"/>
        <v>80686.44169499044</v>
      </c>
      <c r="D104" s="31">
        <f t="shared" si="9"/>
        <v>528.3891511276315</v>
      </c>
      <c r="E104" s="32">
        <f t="shared" si="10"/>
        <v>0</v>
      </c>
      <c r="F104" s="31">
        <f t="shared" si="11"/>
        <v>528.3891511276315</v>
      </c>
      <c r="G104" s="31">
        <f t="shared" si="12"/>
        <v>258.7619584635385</v>
      </c>
      <c r="H104" s="31">
        <f t="shared" si="13"/>
        <v>269.627192664093</v>
      </c>
      <c r="I104" s="31">
        <f t="shared" si="14"/>
        <v>80427.6797365269</v>
      </c>
    </row>
    <row r="105" spans="1:9" ht="13.5">
      <c r="A105" s="14">
        <f t="shared" si="15"/>
        <v>88</v>
      </c>
      <c r="B105" s="34">
        <f t="shared" si="16"/>
        <v>42826</v>
      </c>
      <c r="C105" s="31">
        <f t="shared" si="17"/>
        <v>80427.6797365269</v>
      </c>
      <c r="D105" s="31">
        <f t="shared" si="9"/>
        <v>528.3891511276315</v>
      </c>
      <c r="E105" s="32">
        <f t="shared" si="10"/>
        <v>0</v>
      </c>
      <c r="F105" s="31">
        <f t="shared" si="11"/>
        <v>528.3891511276315</v>
      </c>
      <c r="G105" s="31">
        <f t="shared" si="12"/>
        <v>259.6266546747375</v>
      </c>
      <c r="H105" s="31">
        <f t="shared" si="13"/>
        <v>268.762496452894</v>
      </c>
      <c r="I105" s="31">
        <f t="shared" si="14"/>
        <v>80168.05308185217</v>
      </c>
    </row>
    <row r="106" spans="1:9" ht="13.5">
      <c r="A106" s="14">
        <f t="shared" si="15"/>
        <v>89</v>
      </c>
      <c r="B106" s="34">
        <f t="shared" si="16"/>
        <v>42856</v>
      </c>
      <c r="C106" s="31">
        <f t="shared" si="17"/>
        <v>80168.05308185217</v>
      </c>
      <c r="D106" s="31">
        <f t="shared" si="9"/>
        <v>528.3891511276315</v>
      </c>
      <c r="E106" s="32">
        <f t="shared" si="10"/>
        <v>0</v>
      </c>
      <c r="F106" s="31">
        <f t="shared" si="11"/>
        <v>528.3891511276315</v>
      </c>
      <c r="G106" s="31">
        <f t="shared" si="12"/>
        <v>260.49424041244225</v>
      </c>
      <c r="H106" s="31">
        <f t="shared" si="13"/>
        <v>267.89491071518927</v>
      </c>
      <c r="I106" s="31">
        <f t="shared" si="14"/>
        <v>79907.55884143972</v>
      </c>
    </row>
    <row r="107" spans="1:9" ht="13.5">
      <c r="A107" s="14">
        <f t="shared" si="15"/>
        <v>90</v>
      </c>
      <c r="B107" s="34">
        <f t="shared" si="16"/>
        <v>42887</v>
      </c>
      <c r="C107" s="31">
        <f t="shared" si="17"/>
        <v>79907.55884143972</v>
      </c>
      <c r="D107" s="31">
        <f t="shared" si="9"/>
        <v>528.3891511276315</v>
      </c>
      <c r="E107" s="32">
        <f t="shared" si="10"/>
        <v>0</v>
      </c>
      <c r="F107" s="31">
        <f t="shared" si="11"/>
        <v>528.3891511276315</v>
      </c>
      <c r="G107" s="31">
        <f t="shared" si="12"/>
        <v>261.3647253324871</v>
      </c>
      <c r="H107" s="31">
        <f t="shared" si="13"/>
        <v>267.0244257951444</v>
      </c>
      <c r="I107" s="31">
        <f t="shared" si="14"/>
        <v>79646.19411610723</v>
      </c>
    </row>
    <row r="108" spans="1:9" ht="13.5">
      <c r="A108" s="14">
        <f t="shared" si="15"/>
        <v>91</v>
      </c>
      <c r="B108" s="34">
        <f t="shared" si="16"/>
        <v>42917</v>
      </c>
      <c r="C108" s="31">
        <f t="shared" si="17"/>
        <v>79646.19411610723</v>
      </c>
      <c r="D108" s="31">
        <f t="shared" si="9"/>
        <v>528.3891511276315</v>
      </c>
      <c r="E108" s="32">
        <f t="shared" si="10"/>
        <v>0</v>
      </c>
      <c r="F108" s="31">
        <f t="shared" si="11"/>
        <v>528.3891511276315</v>
      </c>
      <c r="G108" s="31">
        <f t="shared" si="12"/>
        <v>262.2381191229732</v>
      </c>
      <c r="H108" s="31">
        <f t="shared" si="13"/>
        <v>266.1510320046583</v>
      </c>
      <c r="I108" s="31">
        <f t="shared" si="14"/>
        <v>79383.95599698425</v>
      </c>
    </row>
    <row r="109" spans="1:9" ht="13.5">
      <c r="A109" s="14">
        <f t="shared" si="15"/>
        <v>92</v>
      </c>
      <c r="B109" s="34">
        <f t="shared" si="16"/>
        <v>42948</v>
      </c>
      <c r="C109" s="31">
        <f t="shared" si="17"/>
        <v>79383.95599698425</v>
      </c>
      <c r="D109" s="31">
        <f t="shared" si="9"/>
        <v>528.3891511276315</v>
      </c>
      <c r="E109" s="32">
        <f t="shared" si="10"/>
        <v>0</v>
      </c>
      <c r="F109" s="31">
        <f t="shared" si="11"/>
        <v>528.3891511276315</v>
      </c>
      <c r="G109" s="31">
        <f t="shared" si="12"/>
        <v>263.11443150437583</v>
      </c>
      <c r="H109" s="31">
        <f t="shared" si="13"/>
        <v>265.2747196232557</v>
      </c>
      <c r="I109" s="31">
        <f t="shared" si="14"/>
        <v>79120.84156547987</v>
      </c>
    </row>
    <row r="110" spans="1:9" ht="13.5">
      <c r="A110" s="14">
        <f t="shared" si="15"/>
        <v>93</v>
      </c>
      <c r="B110" s="34">
        <f t="shared" si="16"/>
        <v>42979</v>
      </c>
      <c r="C110" s="31">
        <f t="shared" si="17"/>
        <v>79120.84156547987</v>
      </c>
      <c r="D110" s="31">
        <f t="shared" si="9"/>
        <v>528.3891511276315</v>
      </c>
      <c r="E110" s="32">
        <f t="shared" si="10"/>
        <v>0</v>
      </c>
      <c r="F110" s="31">
        <f t="shared" si="11"/>
        <v>528.3891511276315</v>
      </c>
      <c r="G110" s="31">
        <f t="shared" si="12"/>
        <v>263.993672229653</v>
      </c>
      <c r="H110" s="31">
        <f t="shared" si="13"/>
        <v>264.39547889797853</v>
      </c>
      <c r="I110" s="31">
        <f t="shared" si="14"/>
        <v>78856.84789325022</v>
      </c>
    </row>
    <row r="111" spans="1:9" ht="13.5">
      <c r="A111" s="14">
        <f t="shared" si="15"/>
        <v>94</v>
      </c>
      <c r="B111" s="34">
        <f t="shared" si="16"/>
        <v>43009</v>
      </c>
      <c r="C111" s="31">
        <f t="shared" si="17"/>
        <v>78856.84789325022</v>
      </c>
      <c r="D111" s="31">
        <f t="shared" si="9"/>
        <v>528.3891511276315</v>
      </c>
      <c r="E111" s="32">
        <f t="shared" si="10"/>
        <v>0</v>
      </c>
      <c r="F111" s="31">
        <f t="shared" si="11"/>
        <v>528.3891511276315</v>
      </c>
      <c r="G111" s="31">
        <f t="shared" si="12"/>
        <v>264.8758510843537</v>
      </c>
      <c r="H111" s="31">
        <f t="shared" si="13"/>
        <v>263.5133000432778</v>
      </c>
      <c r="I111" s="31">
        <f t="shared" si="14"/>
        <v>78591.97204216587</v>
      </c>
    </row>
    <row r="112" spans="1:9" ht="13.5">
      <c r="A112" s="14">
        <f t="shared" si="15"/>
        <v>95</v>
      </c>
      <c r="B112" s="34">
        <f t="shared" si="16"/>
        <v>43040</v>
      </c>
      <c r="C112" s="31">
        <f t="shared" si="17"/>
        <v>78591.97204216587</v>
      </c>
      <c r="D112" s="31">
        <f t="shared" si="9"/>
        <v>528.3891511276315</v>
      </c>
      <c r="E112" s="32">
        <f t="shared" si="10"/>
        <v>0</v>
      </c>
      <c r="F112" s="31">
        <f t="shared" si="11"/>
        <v>528.3891511276315</v>
      </c>
      <c r="G112" s="31">
        <f t="shared" si="12"/>
        <v>265.7609778867273</v>
      </c>
      <c r="H112" s="31">
        <f t="shared" si="13"/>
        <v>262.62817324090423</v>
      </c>
      <c r="I112" s="31">
        <f t="shared" si="14"/>
        <v>78326.21106427914</v>
      </c>
    </row>
    <row r="113" spans="1:9" ht="13.5">
      <c r="A113" s="14">
        <f t="shared" si="15"/>
        <v>96</v>
      </c>
      <c r="B113" s="34">
        <f t="shared" si="16"/>
        <v>43070</v>
      </c>
      <c r="C113" s="31">
        <f t="shared" si="17"/>
        <v>78326.21106427914</v>
      </c>
      <c r="D113" s="31">
        <f t="shared" si="9"/>
        <v>528.3891511276315</v>
      </c>
      <c r="E113" s="32">
        <f t="shared" si="10"/>
        <v>0</v>
      </c>
      <c r="F113" s="31">
        <f t="shared" si="11"/>
        <v>528.3891511276315</v>
      </c>
      <c r="G113" s="31">
        <f t="shared" si="12"/>
        <v>266.64906248783205</v>
      </c>
      <c r="H113" s="31">
        <f t="shared" si="13"/>
        <v>261.74008863979947</v>
      </c>
      <c r="I113" s="31">
        <f t="shared" si="14"/>
        <v>78059.5620017913</v>
      </c>
    </row>
    <row r="114" spans="1:9" ht="13.5">
      <c r="A114" s="14">
        <f t="shared" si="15"/>
        <v>97</v>
      </c>
      <c r="B114" s="34">
        <f t="shared" si="16"/>
        <v>43101</v>
      </c>
      <c r="C114" s="31">
        <f t="shared" si="17"/>
        <v>78059.5620017913</v>
      </c>
      <c r="D114" s="31">
        <f t="shared" si="9"/>
        <v>528.3891511276315</v>
      </c>
      <c r="E114" s="32">
        <f t="shared" si="10"/>
        <v>0</v>
      </c>
      <c r="F114" s="31">
        <f t="shared" si="11"/>
        <v>528.3891511276315</v>
      </c>
      <c r="G114" s="31">
        <f t="shared" si="12"/>
        <v>267.5401147716456</v>
      </c>
      <c r="H114" s="31">
        <f t="shared" si="13"/>
        <v>260.8490363559859</v>
      </c>
      <c r="I114" s="31">
        <f t="shared" si="14"/>
        <v>77792.02188701965</v>
      </c>
    </row>
    <row r="115" spans="1:9" ht="13.5">
      <c r="A115" s="14">
        <f t="shared" si="15"/>
        <v>98</v>
      </c>
      <c r="B115" s="34">
        <f t="shared" si="16"/>
        <v>43132</v>
      </c>
      <c r="C115" s="31">
        <f t="shared" si="17"/>
        <v>77792.02188701965</v>
      </c>
      <c r="D115" s="31">
        <f t="shared" si="9"/>
        <v>528.3891511276315</v>
      </c>
      <c r="E115" s="32">
        <f t="shared" si="10"/>
        <v>0</v>
      </c>
      <c r="F115" s="31">
        <f t="shared" si="11"/>
        <v>528.3891511276315</v>
      </c>
      <c r="G115" s="31">
        <f t="shared" si="12"/>
        <v>268.4341446551742</v>
      </c>
      <c r="H115" s="31">
        <f t="shared" si="13"/>
        <v>259.95500647245734</v>
      </c>
      <c r="I115" s="31">
        <f t="shared" si="14"/>
        <v>77523.58774236449</v>
      </c>
    </row>
    <row r="116" spans="1:9" ht="13.5">
      <c r="A116" s="14">
        <f t="shared" si="15"/>
        <v>99</v>
      </c>
      <c r="B116" s="34">
        <f t="shared" si="16"/>
        <v>43160</v>
      </c>
      <c r="C116" s="31">
        <f t="shared" si="17"/>
        <v>77523.58774236449</v>
      </c>
      <c r="D116" s="31">
        <f t="shared" si="9"/>
        <v>528.3891511276315</v>
      </c>
      <c r="E116" s="32">
        <f t="shared" si="10"/>
        <v>0</v>
      </c>
      <c r="F116" s="31">
        <f t="shared" si="11"/>
        <v>528.3891511276315</v>
      </c>
      <c r="G116" s="31">
        <f t="shared" si="12"/>
        <v>269.33116208856353</v>
      </c>
      <c r="H116" s="31">
        <f t="shared" si="13"/>
        <v>259.057989039068</v>
      </c>
      <c r="I116" s="31">
        <f t="shared" si="14"/>
        <v>77254.25658027592</v>
      </c>
    </row>
    <row r="117" spans="1:9" ht="13.5">
      <c r="A117" s="14">
        <f t="shared" si="15"/>
        <v>100</v>
      </c>
      <c r="B117" s="34">
        <f t="shared" si="16"/>
        <v>43191</v>
      </c>
      <c r="C117" s="31">
        <f t="shared" si="17"/>
        <v>77254.25658027592</v>
      </c>
      <c r="D117" s="31">
        <f t="shared" si="9"/>
        <v>528.3891511276315</v>
      </c>
      <c r="E117" s="32">
        <f t="shared" si="10"/>
        <v>0</v>
      </c>
      <c r="F117" s="31">
        <f t="shared" si="11"/>
        <v>528.3891511276315</v>
      </c>
      <c r="G117" s="31">
        <f t="shared" si="12"/>
        <v>270.2311770552095</v>
      </c>
      <c r="H117" s="31">
        <f t="shared" si="13"/>
        <v>258.157974072422</v>
      </c>
      <c r="I117" s="31">
        <f t="shared" si="14"/>
        <v>76984.02540322072</v>
      </c>
    </row>
    <row r="118" spans="1:9" ht="13.5">
      <c r="A118" s="14">
        <f t="shared" si="15"/>
        <v>101</v>
      </c>
      <c r="B118" s="34">
        <f t="shared" si="16"/>
        <v>43221</v>
      </c>
      <c r="C118" s="31">
        <f t="shared" si="17"/>
        <v>76984.02540322072</v>
      </c>
      <c r="D118" s="31">
        <f t="shared" si="9"/>
        <v>528.3891511276315</v>
      </c>
      <c r="E118" s="32">
        <f t="shared" si="10"/>
        <v>0</v>
      </c>
      <c r="F118" s="31">
        <f t="shared" si="11"/>
        <v>528.3891511276315</v>
      </c>
      <c r="G118" s="31">
        <f t="shared" si="12"/>
        <v>271.134199571869</v>
      </c>
      <c r="H118" s="31">
        <f t="shared" si="13"/>
        <v>257.25495155576255</v>
      </c>
      <c r="I118" s="31">
        <f t="shared" si="14"/>
        <v>76712.89120364885</v>
      </c>
    </row>
    <row r="119" spans="1:9" ht="13.5">
      <c r="A119" s="14">
        <f t="shared" si="15"/>
        <v>102</v>
      </c>
      <c r="B119" s="34">
        <f t="shared" si="16"/>
        <v>43252</v>
      </c>
      <c r="C119" s="31">
        <f t="shared" si="17"/>
        <v>76712.89120364885</v>
      </c>
      <c r="D119" s="31">
        <f t="shared" si="9"/>
        <v>528.3891511276315</v>
      </c>
      <c r="E119" s="32">
        <f t="shared" si="10"/>
        <v>0</v>
      </c>
      <c r="F119" s="31">
        <f t="shared" si="11"/>
        <v>528.3891511276315</v>
      </c>
      <c r="G119" s="31">
        <f t="shared" si="12"/>
        <v>272.04023968877163</v>
      </c>
      <c r="H119" s="31">
        <f t="shared" si="13"/>
        <v>256.3489114388599</v>
      </c>
      <c r="I119" s="31">
        <f t="shared" si="14"/>
        <v>76440.85096396008</v>
      </c>
    </row>
    <row r="120" spans="1:9" ht="13.5">
      <c r="A120" s="14">
        <f t="shared" si="15"/>
        <v>103</v>
      </c>
      <c r="B120" s="34">
        <f t="shared" si="16"/>
        <v>43282</v>
      </c>
      <c r="C120" s="31">
        <f t="shared" si="17"/>
        <v>76440.85096396008</v>
      </c>
      <c r="D120" s="31">
        <f t="shared" si="9"/>
        <v>528.3891511276315</v>
      </c>
      <c r="E120" s="32">
        <f t="shared" si="10"/>
        <v>0</v>
      </c>
      <c r="F120" s="31">
        <f t="shared" si="11"/>
        <v>528.3891511276315</v>
      </c>
      <c r="G120" s="31">
        <f t="shared" si="12"/>
        <v>272.9493074897316</v>
      </c>
      <c r="H120" s="31">
        <f t="shared" si="13"/>
        <v>255.4398436378999</v>
      </c>
      <c r="I120" s="31">
        <f t="shared" si="14"/>
        <v>76167.90165647035</v>
      </c>
    </row>
    <row r="121" spans="1:9" ht="13.5">
      <c r="A121" s="14">
        <f t="shared" si="15"/>
        <v>104</v>
      </c>
      <c r="B121" s="34">
        <f t="shared" si="16"/>
        <v>43313</v>
      </c>
      <c r="C121" s="31">
        <f t="shared" si="17"/>
        <v>76167.90165647035</v>
      </c>
      <c r="D121" s="31">
        <f t="shared" si="9"/>
        <v>528.3891511276315</v>
      </c>
      <c r="E121" s="32">
        <f t="shared" si="10"/>
        <v>0</v>
      </c>
      <c r="F121" s="31">
        <f t="shared" si="11"/>
        <v>528.3891511276315</v>
      </c>
      <c r="G121" s="31">
        <f t="shared" si="12"/>
        <v>273.8614130922598</v>
      </c>
      <c r="H121" s="31">
        <f t="shared" si="13"/>
        <v>254.52773803537173</v>
      </c>
      <c r="I121" s="31">
        <f t="shared" si="14"/>
        <v>75894.04024337808</v>
      </c>
    </row>
    <row r="122" spans="1:9" ht="13.5">
      <c r="A122" s="14">
        <f t="shared" si="15"/>
        <v>105</v>
      </c>
      <c r="B122" s="34">
        <f t="shared" si="16"/>
        <v>43344</v>
      </c>
      <c r="C122" s="31">
        <f t="shared" si="17"/>
        <v>75894.04024337808</v>
      </c>
      <c r="D122" s="31">
        <f t="shared" si="9"/>
        <v>528.3891511276315</v>
      </c>
      <c r="E122" s="32">
        <f t="shared" si="10"/>
        <v>0</v>
      </c>
      <c r="F122" s="31">
        <f t="shared" si="11"/>
        <v>528.3891511276315</v>
      </c>
      <c r="G122" s="31">
        <f t="shared" si="12"/>
        <v>274.7765666476764</v>
      </c>
      <c r="H122" s="31">
        <f t="shared" si="13"/>
        <v>253.61258447995507</v>
      </c>
      <c r="I122" s="31">
        <f t="shared" si="14"/>
        <v>75619.2636767304</v>
      </c>
    </row>
    <row r="123" spans="1:9" ht="13.5">
      <c r="A123" s="14">
        <f t="shared" si="15"/>
        <v>106</v>
      </c>
      <c r="B123" s="34">
        <f t="shared" si="16"/>
        <v>43374</v>
      </c>
      <c r="C123" s="31">
        <f t="shared" si="17"/>
        <v>75619.2636767304</v>
      </c>
      <c r="D123" s="31">
        <f t="shared" si="9"/>
        <v>528.3891511276315</v>
      </c>
      <c r="E123" s="32">
        <f t="shared" si="10"/>
        <v>0</v>
      </c>
      <c r="F123" s="31">
        <f t="shared" si="11"/>
        <v>528.3891511276315</v>
      </c>
      <c r="G123" s="31">
        <f t="shared" si="12"/>
        <v>275.69477834122415</v>
      </c>
      <c r="H123" s="31">
        <f t="shared" si="13"/>
        <v>252.6943727864074</v>
      </c>
      <c r="I123" s="31">
        <f t="shared" si="14"/>
        <v>75343.56889838919</v>
      </c>
    </row>
    <row r="124" spans="1:9" ht="13.5">
      <c r="A124" s="14">
        <f t="shared" si="15"/>
        <v>107</v>
      </c>
      <c r="B124" s="34">
        <f t="shared" si="16"/>
        <v>43405</v>
      </c>
      <c r="C124" s="31">
        <f t="shared" si="17"/>
        <v>75343.56889838919</v>
      </c>
      <c r="D124" s="31">
        <f t="shared" si="9"/>
        <v>528.3891511276315</v>
      </c>
      <c r="E124" s="32">
        <f t="shared" si="10"/>
        <v>0</v>
      </c>
      <c r="F124" s="31">
        <f t="shared" si="11"/>
        <v>528.3891511276315</v>
      </c>
      <c r="G124" s="31">
        <f t="shared" si="12"/>
        <v>276.616058392181</v>
      </c>
      <c r="H124" s="31">
        <f t="shared" si="13"/>
        <v>251.77309273545052</v>
      </c>
      <c r="I124" s="31">
        <f t="shared" si="14"/>
        <v>75066.95283999701</v>
      </c>
    </row>
    <row r="125" spans="1:9" ht="13.5">
      <c r="A125" s="14">
        <f t="shared" si="15"/>
        <v>108</v>
      </c>
      <c r="B125" s="15">
        <f t="shared" si="16"/>
        <v>43435</v>
      </c>
      <c r="C125" s="16">
        <f t="shared" si="17"/>
        <v>75066.95283999701</v>
      </c>
      <c r="D125" s="31">
        <f t="shared" si="9"/>
        <v>528.3891511276315</v>
      </c>
      <c r="E125" s="32">
        <f t="shared" si="10"/>
        <v>0</v>
      </c>
      <c r="F125" s="31">
        <f t="shared" si="11"/>
        <v>528.3891511276315</v>
      </c>
      <c r="G125" s="31">
        <f t="shared" si="12"/>
        <v>277.5404170539748</v>
      </c>
      <c r="H125" s="31">
        <f t="shared" si="13"/>
        <v>250.8487340736567</v>
      </c>
      <c r="I125" s="31">
        <f t="shared" si="14"/>
        <v>74789.41242294305</v>
      </c>
    </row>
    <row r="126" spans="1:9" ht="13.5">
      <c r="A126" s="14">
        <f t="shared" si="15"/>
        <v>109</v>
      </c>
      <c r="B126" s="15">
        <f t="shared" si="16"/>
        <v>43466</v>
      </c>
      <c r="C126" s="16">
        <f t="shared" si="17"/>
        <v>74789.41242294305</v>
      </c>
      <c r="D126" s="31">
        <f t="shared" si="9"/>
        <v>528.3891511276315</v>
      </c>
      <c r="E126" s="32">
        <f t="shared" si="10"/>
        <v>0</v>
      </c>
      <c r="F126" s="31">
        <f t="shared" si="11"/>
        <v>528.3891511276315</v>
      </c>
      <c r="G126" s="31">
        <f t="shared" si="12"/>
        <v>278.4678646142969</v>
      </c>
      <c r="H126" s="31">
        <f t="shared" si="13"/>
        <v>249.92128651333465</v>
      </c>
      <c r="I126" s="31">
        <f t="shared" si="14"/>
        <v>74510.94455832875</v>
      </c>
    </row>
    <row r="127" spans="1:9" ht="13.5">
      <c r="A127" s="14">
        <f t="shared" si="15"/>
        <v>110</v>
      </c>
      <c r="B127" s="15">
        <f t="shared" si="16"/>
        <v>43497</v>
      </c>
      <c r="C127" s="16">
        <f t="shared" si="17"/>
        <v>74510.94455832875</v>
      </c>
      <c r="D127" s="31">
        <f t="shared" si="9"/>
        <v>528.3891511276315</v>
      </c>
      <c r="E127" s="32">
        <f t="shared" si="10"/>
        <v>0</v>
      </c>
      <c r="F127" s="31">
        <f t="shared" si="11"/>
        <v>528.3891511276315</v>
      </c>
      <c r="G127" s="31">
        <f t="shared" si="12"/>
        <v>279.39841139521627</v>
      </c>
      <c r="H127" s="31">
        <f t="shared" si="13"/>
        <v>248.99073973241522</v>
      </c>
      <c r="I127" s="31">
        <f t="shared" si="14"/>
        <v>74231.54614693353</v>
      </c>
    </row>
    <row r="128" spans="1:9" ht="13.5">
      <c r="A128" s="14">
        <f t="shared" si="15"/>
        <v>111</v>
      </c>
      <c r="B128" s="15">
        <f t="shared" si="16"/>
        <v>43525</v>
      </c>
      <c r="C128" s="16">
        <f t="shared" si="17"/>
        <v>74231.54614693353</v>
      </c>
      <c r="D128" s="31">
        <f t="shared" si="9"/>
        <v>528.3891511276315</v>
      </c>
      <c r="E128" s="32">
        <f t="shared" si="10"/>
        <v>0</v>
      </c>
      <c r="F128" s="31">
        <f t="shared" si="11"/>
        <v>528.3891511276315</v>
      </c>
      <c r="G128" s="31">
        <f t="shared" si="12"/>
        <v>280.3320677532953</v>
      </c>
      <c r="H128" s="31">
        <f t="shared" si="13"/>
        <v>248.0570833743362</v>
      </c>
      <c r="I128" s="31">
        <f t="shared" si="14"/>
        <v>73951.21407918024</v>
      </c>
    </row>
    <row r="129" spans="1:9" ht="13.5">
      <c r="A129" s="14">
        <f t="shared" si="15"/>
        <v>112</v>
      </c>
      <c r="B129" s="15">
        <f t="shared" si="16"/>
        <v>43556</v>
      </c>
      <c r="C129" s="16">
        <f t="shared" si="17"/>
        <v>73951.21407918024</v>
      </c>
      <c r="D129" s="31">
        <f t="shared" si="9"/>
        <v>528.3891511276315</v>
      </c>
      <c r="E129" s="32">
        <f t="shared" si="10"/>
        <v>0</v>
      </c>
      <c r="F129" s="31">
        <f t="shared" si="11"/>
        <v>528.3891511276315</v>
      </c>
      <c r="G129" s="31">
        <f t="shared" si="12"/>
        <v>281.2688440797042</v>
      </c>
      <c r="H129" s="31">
        <f t="shared" si="13"/>
        <v>247.1203070479273</v>
      </c>
      <c r="I129" s="31">
        <f t="shared" si="14"/>
        <v>73669.94523510053</v>
      </c>
    </row>
    <row r="130" spans="1:9" ht="13.5">
      <c r="A130" s="14">
        <f t="shared" si="15"/>
        <v>113</v>
      </c>
      <c r="B130" s="15">
        <f t="shared" si="16"/>
        <v>43586</v>
      </c>
      <c r="C130" s="16">
        <f t="shared" si="17"/>
        <v>73669.94523510053</v>
      </c>
      <c r="D130" s="31">
        <f t="shared" si="9"/>
        <v>528.3891511276315</v>
      </c>
      <c r="E130" s="32">
        <f t="shared" si="10"/>
        <v>0</v>
      </c>
      <c r="F130" s="31">
        <f t="shared" si="11"/>
        <v>528.3891511276315</v>
      </c>
      <c r="G130" s="31">
        <f t="shared" si="12"/>
        <v>282.20875080033727</v>
      </c>
      <c r="H130" s="31">
        <f t="shared" si="13"/>
        <v>246.18040032729425</v>
      </c>
      <c r="I130" s="31">
        <f t="shared" si="14"/>
        <v>73387.7364843002</v>
      </c>
    </row>
    <row r="131" spans="1:9" ht="13.5">
      <c r="A131" s="14">
        <f t="shared" si="15"/>
        <v>114</v>
      </c>
      <c r="B131" s="15">
        <f t="shared" si="16"/>
        <v>43617</v>
      </c>
      <c r="C131" s="16">
        <f t="shared" si="17"/>
        <v>73387.7364843002</v>
      </c>
      <c r="D131" s="31">
        <f t="shared" si="9"/>
        <v>528.3891511276315</v>
      </c>
      <c r="E131" s="32">
        <f t="shared" si="10"/>
        <v>0</v>
      </c>
      <c r="F131" s="31">
        <f t="shared" si="11"/>
        <v>528.3891511276315</v>
      </c>
      <c r="G131" s="31">
        <f t="shared" si="12"/>
        <v>283.15179837592837</v>
      </c>
      <c r="H131" s="31">
        <f t="shared" si="13"/>
        <v>245.23735275170316</v>
      </c>
      <c r="I131" s="31">
        <f t="shared" si="14"/>
        <v>73104.58468592427</v>
      </c>
    </row>
    <row r="132" spans="1:9" ht="13.5">
      <c r="A132" s="14">
        <f t="shared" si="15"/>
        <v>115</v>
      </c>
      <c r="B132" s="15">
        <f t="shared" si="16"/>
        <v>43647</v>
      </c>
      <c r="C132" s="16">
        <f t="shared" si="17"/>
        <v>73104.58468592427</v>
      </c>
      <c r="D132" s="31">
        <f t="shared" si="9"/>
        <v>528.3891511276315</v>
      </c>
      <c r="E132" s="32">
        <f t="shared" si="10"/>
        <v>0</v>
      </c>
      <c r="F132" s="31">
        <f t="shared" si="11"/>
        <v>528.3891511276315</v>
      </c>
      <c r="G132" s="31">
        <f t="shared" si="12"/>
        <v>284.097997302168</v>
      </c>
      <c r="H132" s="31">
        <f t="shared" si="13"/>
        <v>244.29115382546357</v>
      </c>
      <c r="I132" s="31">
        <f t="shared" si="14"/>
        <v>72820.4866886221</v>
      </c>
    </row>
    <row r="133" spans="1:9" ht="13.5">
      <c r="A133" s="14">
        <f t="shared" si="15"/>
        <v>116</v>
      </c>
      <c r="B133" s="15">
        <f t="shared" si="16"/>
        <v>43678</v>
      </c>
      <c r="C133" s="16">
        <f t="shared" si="17"/>
        <v>72820.4866886221</v>
      </c>
      <c r="D133" s="31">
        <f t="shared" si="9"/>
        <v>528.3891511276315</v>
      </c>
      <c r="E133" s="32">
        <f t="shared" si="10"/>
        <v>0</v>
      </c>
      <c r="F133" s="31">
        <f t="shared" si="11"/>
        <v>528.3891511276315</v>
      </c>
      <c r="G133" s="31">
        <f t="shared" si="12"/>
        <v>285.04735810981936</v>
      </c>
      <c r="H133" s="31">
        <f t="shared" si="13"/>
        <v>243.34179301781217</v>
      </c>
      <c r="I133" s="31">
        <f t="shared" si="14"/>
        <v>72535.43933051228</v>
      </c>
    </row>
    <row r="134" spans="1:9" ht="13.5">
      <c r="A134" s="14">
        <f t="shared" si="15"/>
        <v>117</v>
      </c>
      <c r="B134" s="15">
        <f t="shared" si="16"/>
        <v>43709</v>
      </c>
      <c r="C134" s="16">
        <f t="shared" si="17"/>
        <v>72535.43933051228</v>
      </c>
      <c r="D134" s="31">
        <f t="shared" si="9"/>
        <v>528.3891511276315</v>
      </c>
      <c r="E134" s="32">
        <f t="shared" si="10"/>
        <v>0</v>
      </c>
      <c r="F134" s="31">
        <f t="shared" si="11"/>
        <v>528.3891511276315</v>
      </c>
      <c r="G134" s="31">
        <f t="shared" si="12"/>
        <v>285.99989136483634</v>
      </c>
      <c r="H134" s="31">
        <f t="shared" si="13"/>
        <v>242.38925976279518</v>
      </c>
      <c r="I134" s="31">
        <f t="shared" si="14"/>
        <v>72249.43943914745</v>
      </c>
    </row>
    <row r="135" spans="1:9" ht="13.5">
      <c r="A135" s="14">
        <f t="shared" si="15"/>
        <v>118</v>
      </c>
      <c r="B135" s="15">
        <f t="shared" si="16"/>
        <v>43739</v>
      </c>
      <c r="C135" s="16">
        <f t="shared" si="17"/>
        <v>72249.43943914745</v>
      </c>
      <c r="D135" s="31">
        <f t="shared" si="9"/>
        <v>528.3891511276315</v>
      </c>
      <c r="E135" s="32">
        <f t="shared" si="10"/>
        <v>0</v>
      </c>
      <c r="F135" s="31">
        <f t="shared" si="11"/>
        <v>528.3891511276315</v>
      </c>
      <c r="G135" s="31">
        <f t="shared" si="12"/>
        <v>286.9556076684805</v>
      </c>
      <c r="H135" s="31">
        <f t="shared" si="13"/>
        <v>241.43354345915102</v>
      </c>
      <c r="I135" s="31">
        <f t="shared" si="14"/>
        <v>71962.48383147897</v>
      </c>
    </row>
    <row r="136" spans="1:9" ht="13.5">
      <c r="A136" s="14">
        <f t="shared" si="15"/>
        <v>119</v>
      </c>
      <c r="B136" s="15">
        <f t="shared" si="16"/>
        <v>43770</v>
      </c>
      <c r="C136" s="16">
        <f t="shared" si="17"/>
        <v>71962.48383147897</v>
      </c>
      <c r="D136" s="31">
        <f t="shared" si="9"/>
        <v>528.3891511276315</v>
      </c>
      <c r="E136" s="32">
        <f t="shared" si="10"/>
        <v>0</v>
      </c>
      <c r="F136" s="31">
        <f t="shared" si="11"/>
        <v>528.3891511276315</v>
      </c>
      <c r="G136" s="31">
        <f t="shared" si="12"/>
        <v>287.9145176574393</v>
      </c>
      <c r="H136" s="31">
        <f t="shared" si="13"/>
        <v>240.4746334701922</v>
      </c>
      <c r="I136" s="31">
        <f t="shared" si="14"/>
        <v>71674.56931382153</v>
      </c>
    </row>
    <row r="137" spans="1:9" ht="13.5">
      <c r="A137" s="14">
        <f t="shared" si="15"/>
        <v>120</v>
      </c>
      <c r="B137" s="15">
        <f t="shared" si="16"/>
        <v>43800</v>
      </c>
      <c r="C137" s="16">
        <f t="shared" si="17"/>
        <v>71674.56931382153</v>
      </c>
      <c r="D137" s="31">
        <f t="shared" si="9"/>
        <v>528.3891511276315</v>
      </c>
      <c r="E137" s="32">
        <f t="shared" si="10"/>
        <v>0</v>
      </c>
      <c r="F137" s="31">
        <f t="shared" si="11"/>
        <v>528.3891511276315</v>
      </c>
      <c r="G137" s="31">
        <f t="shared" si="12"/>
        <v>288.87663200394456</v>
      </c>
      <c r="H137" s="31">
        <f t="shared" si="13"/>
        <v>239.51251912368693</v>
      </c>
      <c r="I137" s="31">
        <f t="shared" si="14"/>
        <v>71385.69268181759</v>
      </c>
    </row>
    <row r="138" spans="1:9" ht="13.5">
      <c r="A138" s="14">
        <f t="shared" si="15"/>
        <v>121</v>
      </c>
      <c r="B138" s="15">
        <f t="shared" si="16"/>
        <v>43831</v>
      </c>
      <c r="C138" s="16">
        <f t="shared" si="17"/>
        <v>71385.69268181759</v>
      </c>
      <c r="D138" s="31">
        <f t="shared" si="9"/>
        <v>528.3891511276315</v>
      </c>
      <c r="E138" s="32">
        <f t="shared" si="10"/>
        <v>0</v>
      </c>
      <c r="F138" s="31">
        <f t="shared" si="11"/>
        <v>528.3891511276315</v>
      </c>
      <c r="G138" s="31">
        <f t="shared" si="12"/>
        <v>289.8419614158911</v>
      </c>
      <c r="H138" s="31">
        <f t="shared" si="13"/>
        <v>238.54718971174043</v>
      </c>
      <c r="I138" s="31">
        <f t="shared" si="14"/>
        <v>71095.8507204017</v>
      </c>
    </row>
    <row r="139" spans="1:9" ht="13.5">
      <c r="A139" s="14">
        <f t="shared" si="15"/>
        <v>122</v>
      </c>
      <c r="B139" s="15">
        <f t="shared" si="16"/>
        <v>43862</v>
      </c>
      <c r="C139" s="16">
        <f t="shared" si="17"/>
        <v>71095.8507204017</v>
      </c>
      <c r="D139" s="31">
        <f t="shared" si="9"/>
        <v>528.3891511276315</v>
      </c>
      <c r="E139" s="32">
        <f t="shared" si="10"/>
        <v>0</v>
      </c>
      <c r="F139" s="31">
        <f t="shared" si="11"/>
        <v>528.3891511276315</v>
      </c>
      <c r="G139" s="31">
        <f t="shared" si="12"/>
        <v>290.81051663695587</v>
      </c>
      <c r="H139" s="31">
        <f t="shared" si="13"/>
        <v>237.57863449067565</v>
      </c>
      <c r="I139" s="31">
        <f t="shared" si="14"/>
        <v>70805.04020376474</v>
      </c>
    </row>
    <row r="140" spans="1:9" ht="13.5">
      <c r="A140" s="14">
        <f t="shared" si="15"/>
        <v>123</v>
      </c>
      <c r="B140" s="15">
        <f t="shared" si="16"/>
        <v>43891</v>
      </c>
      <c r="C140" s="16">
        <f t="shared" si="17"/>
        <v>70805.04020376474</v>
      </c>
      <c r="D140" s="31">
        <f t="shared" si="9"/>
        <v>528.3891511276315</v>
      </c>
      <c r="E140" s="32">
        <f t="shared" si="10"/>
        <v>0</v>
      </c>
      <c r="F140" s="31">
        <f t="shared" si="11"/>
        <v>528.3891511276315</v>
      </c>
      <c r="G140" s="31">
        <f t="shared" si="12"/>
        <v>291.7823084467177</v>
      </c>
      <c r="H140" s="31">
        <f t="shared" si="13"/>
        <v>236.60684268091381</v>
      </c>
      <c r="I140" s="31">
        <f t="shared" si="14"/>
        <v>70513.25789531802</v>
      </c>
    </row>
    <row r="141" spans="1:9" ht="13.5">
      <c r="A141" s="14">
        <f t="shared" si="15"/>
        <v>124</v>
      </c>
      <c r="B141" s="15">
        <f t="shared" si="16"/>
        <v>43922</v>
      </c>
      <c r="C141" s="16">
        <f t="shared" si="17"/>
        <v>70513.25789531802</v>
      </c>
      <c r="D141" s="31">
        <f t="shared" si="9"/>
        <v>528.3891511276315</v>
      </c>
      <c r="E141" s="32">
        <f t="shared" si="10"/>
        <v>0</v>
      </c>
      <c r="F141" s="31">
        <f t="shared" si="11"/>
        <v>528.3891511276315</v>
      </c>
      <c r="G141" s="31">
        <f t="shared" si="12"/>
        <v>292.7573476607772</v>
      </c>
      <c r="H141" s="31">
        <f t="shared" si="13"/>
        <v>235.63180346685434</v>
      </c>
      <c r="I141" s="31">
        <f t="shared" si="14"/>
        <v>70220.50054765724</v>
      </c>
    </row>
    <row r="142" spans="1:9" ht="13.5">
      <c r="A142" s="14">
        <f t="shared" si="15"/>
        <v>125</v>
      </c>
      <c r="B142" s="15">
        <f t="shared" si="16"/>
        <v>43952</v>
      </c>
      <c r="C142" s="16">
        <f t="shared" si="17"/>
        <v>70220.50054765724</v>
      </c>
      <c r="D142" s="31">
        <f t="shared" si="9"/>
        <v>528.3891511276315</v>
      </c>
      <c r="E142" s="32">
        <f t="shared" si="10"/>
        <v>0</v>
      </c>
      <c r="F142" s="31">
        <f t="shared" si="11"/>
        <v>528.3891511276315</v>
      </c>
      <c r="G142" s="31">
        <f t="shared" si="12"/>
        <v>293.73564513087695</v>
      </c>
      <c r="H142" s="31">
        <f t="shared" si="13"/>
        <v>234.65350599675457</v>
      </c>
      <c r="I142" s="31">
        <f t="shared" si="14"/>
        <v>69926.76490252637</v>
      </c>
    </row>
    <row r="143" spans="1:9" ht="13.5">
      <c r="A143" s="14">
        <f t="shared" si="15"/>
        <v>126</v>
      </c>
      <c r="B143" s="15">
        <f t="shared" si="16"/>
        <v>43983</v>
      </c>
      <c r="C143" s="16">
        <f t="shared" si="17"/>
        <v>69926.76490252637</v>
      </c>
      <c r="D143" s="31">
        <f t="shared" si="9"/>
        <v>528.3891511276315</v>
      </c>
      <c r="E143" s="32">
        <f t="shared" si="10"/>
        <v>0</v>
      </c>
      <c r="F143" s="31">
        <f t="shared" si="11"/>
        <v>528.3891511276315</v>
      </c>
      <c r="G143" s="31">
        <f t="shared" si="12"/>
        <v>294.7172117450226</v>
      </c>
      <c r="H143" s="31">
        <f t="shared" si="13"/>
        <v>233.6719393826089</v>
      </c>
      <c r="I143" s="31">
        <f t="shared" si="14"/>
        <v>69632.04769078134</v>
      </c>
    </row>
    <row r="144" spans="1:9" ht="13.5">
      <c r="A144" s="14">
        <f t="shared" si="15"/>
        <v>127</v>
      </c>
      <c r="B144" s="15">
        <f t="shared" si="16"/>
        <v>44013</v>
      </c>
      <c r="C144" s="16">
        <f t="shared" si="17"/>
        <v>69632.04769078134</v>
      </c>
      <c r="D144" s="31">
        <f t="shared" si="9"/>
        <v>528.3891511276315</v>
      </c>
      <c r="E144" s="32">
        <f t="shared" si="10"/>
        <v>0</v>
      </c>
      <c r="F144" s="31">
        <f t="shared" si="11"/>
        <v>528.3891511276315</v>
      </c>
      <c r="G144" s="31">
        <f t="shared" si="12"/>
        <v>295.7020584276039</v>
      </c>
      <c r="H144" s="31">
        <f t="shared" si="13"/>
        <v>232.68709270002762</v>
      </c>
      <c r="I144" s="31">
        <f t="shared" si="14"/>
        <v>69336.34563235374</v>
      </c>
    </row>
    <row r="145" spans="1:9" ht="13.5">
      <c r="A145" s="14">
        <f t="shared" si="15"/>
        <v>128</v>
      </c>
      <c r="B145" s="15">
        <f t="shared" si="16"/>
        <v>44044</v>
      </c>
      <c r="C145" s="16">
        <f t="shared" si="17"/>
        <v>69336.34563235374</v>
      </c>
      <c r="D145" s="31">
        <f t="shared" si="9"/>
        <v>528.3891511276315</v>
      </c>
      <c r="E145" s="32">
        <f t="shared" si="10"/>
        <v>0</v>
      </c>
      <c r="F145" s="31">
        <f t="shared" si="11"/>
        <v>528.3891511276315</v>
      </c>
      <c r="G145" s="31">
        <f t="shared" si="12"/>
        <v>296.69019613951616</v>
      </c>
      <c r="H145" s="31">
        <f t="shared" si="13"/>
        <v>231.6989549881154</v>
      </c>
      <c r="I145" s="31">
        <f t="shared" si="14"/>
        <v>69039.65543621422</v>
      </c>
    </row>
    <row r="146" spans="1:9" ht="13.5">
      <c r="A146" s="14">
        <f t="shared" si="15"/>
        <v>129</v>
      </c>
      <c r="B146" s="15">
        <f t="shared" si="16"/>
        <v>44075</v>
      </c>
      <c r="C146" s="16">
        <f t="shared" si="17"/>
        <v>69039.65543621422</v>
      </c>
      <c r="D146" s="31">
        <f aca="true" t="shared" si="18" ref="D146:D209">IF(Pay_Num&lt;&gt;"",Scheduled_Monthly_Payment,"")</f>
        <v>528.3891511276315</v>
      </c>
      <c r="E146" s="32">
        <f aca="true" t="shared" si="19" ref="E146:E209">IF(Pay_Num&lt;&gt;"",Scheduled_Extra_Payments,"")</f>
        <v>0</v>
      </c>
      <c r="F146" s="31">
        <f aca="true" t="shared" si="20" ref="F146:F209">IF(Pay_Num&lt;&gt;"",Sched_Pay+Extra_Pay,"")</f>
        <v>528.3891511276315</v>
      </c>
      <c r="G146" s="31">
        <f aca="true" t="shared" si="21" ref="G146:G209">IF(Pay_Num&lt;&gt;"",Total_Pay-Int,"")</f>
        <v>297.68163587828235</v>
      </c>
      <c r="H146" s="31">
        <f aca="true" t="shared" si="22" ref="H146:H209">IF(Pay_Num&lt;&gt;"",Beg_Bal*Interest_Rate/12,"")</f>
        <v>230.70751524934917</v>
      </c>
      <c r="I146" s="31">
        <f aca="true" t="shared" si="23" ref="I146:I209">IF(Pay_Num&lt;&gt;"",Beg_Bal-Princ,"")</f>
        <v>68741.97380033594</v>
      </c>
    </row>
    <row r="147" spans="1:9" ht="13.5">
      <c r="A147" s="14">
        <f aca="true" t="shared" si="24" ref="A147:A210">IF(Values_Entered,A146+1,"")</f>
        <v>130</v>
      </c>
      <c r="B147" s="15">
        <f aca="true" t="shared" si="25" ref="B147:B210">IF(Pay_Num&lt;&gt;"",DATE(YEAR(B146),MONTH(B146)+1,DAY(B146)),"")</f>
        <v>44105</v>
      </c>
      <c r="C147" s="16">
        <f aca="true" t="shared" si="26" ref="C147:C210">IF(Pay_Num&lt;&gt;"",I146,"")</f>
        <v>68741.97380033594</v>
      </c>
      <c r="D147" s="31">
        <f t="shared" si="18"/>
        <v>528.3891511276315</v>
      </c>
      <c r="E147" s="32">
        <f t="shared" si="19"/>
        <v>0</v>
      </c>
      <c r="F147" s="31">
        <f t="shared" si="20"/>
        <v>528.3891511276315</v>
      </c>
      <c r="G147" s="31">
        <f t="shared" si="21"/>
        <v>298.6763886781756</v>
      </c>
      <c r="H147" s="31">
        <f t="shared" si="22"/>
        <v>229.7127624494559</v>
      </c>
      <c r="I147" s="31">
        <f t="shared" si="23"/>
        <v>68443.29741165777</v>
      </c>
    </row>
    <row r="148" spans="1:9" ht="13.5">
      <c r="A148" s="14">
        <f t="shared" si="24"/>
        <v>131</v>
      </c>
      <c r="B148" s="15">
        <f t="shared" si="25"/>
        <v>44136</v>
      </c>
      <c r="C148" s="16">
        <f t="shared" si="26"/>
        <v>68443.29741165777</v>
      </c>
      <c r="D148" s="31">
        <f t="shared" si="18"/>
        <v>528.3891511276315</v>
      </c>
      <c r="E148" s="32">
        <f t="shared" si="19"/>
        <v>0</v>
      </c>
      <c r="F148" s="31">
        <f t="shared" si="20"/>
        <v>528.3891511276315</v>
      </c>
      <c r="G148" s="31">
        <f t="shared" si="21"/>
        <v>299.6744656103418</v>
      </c>
      <c r="H148" s="31">
        <f t="shared" si="22"/>
        <v>228.7146855172897</v>
      </c>
      <c r="I148" s="31">
        <f t="shared" si="23"/>
        <v>68143.62294604743</v>
      </c>
    </row>
    <row r="149" spans="1:9" ht="13.5">
      <c r="A149" s="14">
        <f t="shared" si="24"/>
        <v>132</v>
      </c>
      <c r="B149" s="15">
        <f t="shared" si="25"/>
        <v>44166</v>
      </c>
      <c r="C149" s="16">
        <f t="shared" si="26"/>
        <v>68143.62294604743</v>
      </c>
      <c r="D149" s="31">
        <f t="shared" si="18"/>
        <v>528.3891511276315</v>
      </c>
      <c r="E149" s="32">
        <f t="shared" si="19"/>
        <v>0</v>
      </c>
      <c r="F149" s="31">
        <f t="shared" si="20"/>
        <v>528.3891511276315</v>
      </c>
      <c r="G149" s="31">
        <f t="shared" si="21"/>
        <v>300.67587778292307</v>
      </c>
      <c r="H149" s="31">
        <f t="shared" si="22"/>
        <v>227.71327334470845</v>
      </c>
      <c r="I149" s="31">
        <f t="shared" si="23"/>
        <v>67842.9470682645</v>
      </c>
    </row>
    <row r="150" spans="1:9" ht="13.5">
      <c r="A150" s="14">
        <f t="shared" si="24"/>
        <v>133</v>
      </c>
      <c r="B150" s="15">
        <f t="shared" si="25"/>
        <v>44197</v>
      </c>
      <c r="C150" s="16">
        <f t="shared" si="26"/>
        <v>67842.9470682645</v>
      </c>
      <c r="D150" s="31">
        <f t="shared" si="18"/>
        <v>528.3891511276315</v>
      </c>
      <c r="E150" s="32">
        <f t="shared" si="19"/>
        <v>0</v>
      </c>
      <c r="F150" s="31">
        <f t="shared" si="20"/>
        <v>528.3891511276315</v>
      </c>
      <c r="G150" s="31">
        <f t="shared" si="21"/>
        <v>301.68063634118096</v>
      </c>
      <c r="H150" s="31">
        <f t="shared" si="22"/>
        <v>226.70851478645054</v>
      </c>
      <c r="I150" s="31">
        <f t="shared" si="23"/>
        <v>67541.26643192333</v>
      </c>
    </row>
    <row r="151" spans="1:9" ht="13.5">
      <c r="A151" s="14">
        <f t="shared" si="24"/>
        <v>134</v>
      </c>
      <c r="B151" s="15">
        <f t="shared" si="25"/>
        <v>44228</v>
      </c>
      <c r="C151" s="16">
        <f t="shared" si="26"/>
        <v>67541.26643192333</v>
      </c>
      <c r="D151" s="31">
        <f t="shared" si="18"/>
        <v>528.3891511276315</v>
      </c>
      <c r="E151" s="32">
        <f t="shared" si="19"/>
        <v>0</v>
      </c>
      <c r="F151" s="31">
        <f t="shared" si="20"/>
        <v>528.3891511276315</v>
      </c>
      <c r="G151" s="31">
        <f t="shared" si="21"/>
        <v>302.68875246762104</v>
      </c>
      <c r="H151" s="31">
        <f t="shared" si="22"/>
        <v>225.70039866001045</v>
      </c>
      <c r="I151" s="31">
        <f t="shared" si="23"/>
        <v>67238.5776794557</v>
      </c>
    </row>
    <row r="152" spans="1:9" ht="13.5">
      <c r="A152" s="14">
        <f t="shared" si="24"/>
        <v>135</v>
      </c>
      <c r="B152" s="15">
        <f t="shared" si="25"/>
        <v>44256</v>
      </c>
      <c r="C152" s="16">
        <f t="shared" si="26"/>
        <v>67238.5776794557</v>
      </c>
      <c r="D152" s="31">
        <f t="shared" si="18"/>
        <v>528.3891511276315</v>
      </c>
      <c r="E152" s="32">
        <f t="shared" si="19"/>
        <v>0</v>
      </c>
      <c r="F152" s="31">
        <f t="shared" si="20"/>
        <v>528.3891511276315</v>
      </c>
      <c r="G152" s="31">
        <f t="shared" si="21"/>
        <v>303.70023738211705</v>
      </c>
      <c r="H152" s="31">
        <f t="shared" si="22"/>
        <v>224.68891374551447</v>
      </c>
      <c r="I152" s="31">
        <f t="shared" si="23"/>
        <v>66934.87744207359</v>
      </c>
    </row>
    <row r="153" spans="1:9" ht="13.5">
      <c r="A153" s="14">
        <f t="shared" si="24"/>
        <v>136</v>
      </c>
      <c r="B153" s="15">
        <f t="shared" si="25"/>
        <v>44287</v>
      </c>
      <c r="C153" s="16">
        <f t="shared" si="26"/>
        <v>66934.87744207359</v>
      </c>
      <c r="D153" s="31">
        <f t="shared" si="18"/>
        <v>528.3891511276315</v>
      </c>
      <c r="E153" s="32">
        <f t="shared" si="19"/>
        <v>0</v>
      </c>
      <c r="F153" s="31">
        <f t="shared" si="20"/>
        <v>528.3891511276315</v>
      </c>
      <c r="G153" s="31">
        <f t="shared" si="21"/>
        <v>304.7151023420356</v>
      </c>
      <c r="H153" s="31">
        <f t="shared" si="22"/>
        <v>223.6740487855959</v>
      </c>
      <c r="I153" s="31">
        <f t="shared" si="23"/>
        <v>66630.16233973156</v>
      </c>
    </row>
    <row r="154" spans="1:9" ht="13.5">
      <c r="A154" s="14">
        <f t="shared" si="24"/>
        <v>137</v>
      </c>
      <c r="B154" s="15">
        <f t="shared" si="25"/>
        <v>44317</v>
      </c>
      <c r="C154" s="16">
        <f t="shared" si="26"/>
        <v>66630.16233973156</v>
      </c>
      <c r="D154" s="31">
        <f t="shared" si="18"/>
        <v>528.3891511276315</v>
      </c>
      <c r="E154" s="32">
        <f t="shared" si="19"/>
        <v>0</v>
      </c>
      <c r="F154" s="31">
        <f t="shared" si="20"/>
        <v>528.3891511276315</v>
      </c>
      <c r="G154" s="31">
        <f t="shared" si="21"/>
        <v>305.73335864236196</v>
      </c>
      <c r="H154" s="31">
        <f t="shared" si="22"/>
        <v>222.6557924852696</v>
      </c>
      <c r="I154" s="31">
        <f t="shared" si="23"/>
        <v>66324.4289810892</v>
      </c>
    </row>
    <row r="155" spans="1:9" ht="13.5">
      <c r="A155" s="14">
        <f t="shared" si="24"/>
        <v>138</v>
      </c>
      <c r="B155" s="15">
        <f t="shared" si="25"/>
        <v>44348</v>
      </c>
      <c r="C155" s="16">
        <f t="shared" si="26"/>
        <v>66324.4289810892</v>
      </c>
      <c r="D155" s="31">
        <f t="shared" si="18"/>
        <v>528.3891511276315</v>
      </c>
      <c r="E155" s="32">
        <f t="shared" si="19"/>
        <v>0</v>
      </c>
      <c r="F155" s="31">
        <f t="shared" si="20"/>
        <v>528.3891511276315</v>
      </c>
      <c r="G155" s="31">
        <f t="shared" si="21"/>
        <v>306.7550176158252</v>
      </c>
      <c r="H155" s="31">
        <f t="shared" si="22"/>
        <v>221.63413351180637</v>
      </c>
      <c r="I155" s="31">
        <f t="shared" si="23"/>
        <v>66017.67396347337</v>
      </c>
    </row>
    <row r="156" spans="1:9" ht="13.5">
      <c r="A156" s="14">
        <f t="shared" si="24"/>
        <v>139</v>
      </c>
      <c r="B156" s="15">
        <f t="shared" si="25"/>
        <v>44378</v>
      </c>
      <c r="C156" s="16">
        <f t="shared" si="26"/>
        <v>66017.67396347337</v>
      </c>
      <c r="D156" s="31">
        <f t="shared" si="18"/>
        <v>528.3891511276315</v>
      </c>
      <c r="E156" s="32">
        <f t="shared" si="19"/>
        <v>0</v>
      </c>
      <c r="F156" s="31">
        <f t="shared" si="20"/>
        <v>528.3891511276315</v>
      </c>
      <c r="G156" s="31">
        <f t="shared" si="21"/>
        <v>307.78009063302466</v>
      </c>
      <c r="H156" s="31">
        <f t="shared" si="22"/>
        <v>220.60906049460684</v>
      </c>
      <c r="I156" s="31">
        <f t="shared" si="23"/>
        <v>65709.89387284034</v>
      </c>
    </row>
    <row r="157" spans="1:9" ht="13.5">
      <c r="A157" s="14">
        <f t="shared" si="24"/>
        <v>140</v>
      </c>
      <c r="B157" s="15">
        <f t="shared" si="25"/>
        <v>44409</v>
      </c>
      <c r="C157" s="16">
        <f t="shared" si="26"/>
        <v>65709.89387284034</v>
      </c>
      <c r="D157" s="31">
        <f t="shared" si="18"/>
        <v>528.3891511276315</v>
      </c>
      <c r="E157" s="32">
        <f t="shared" si="19"/>
        <v>0</v>
      </c>
      <c r="F157" s="31">
        <f t="shared" si="20"/>
        <v>528.3891511276315</v>
      </c>
      <c r="G157" s="31">
        <f t="shared" si="21"/>
        <v>308.80858910255677</v>
      </c>
      <c r="H157" s="31">
        <f t="shared" si="22"/>
        <v>219.58056202507478</v>
      </c>
      <c r="I157" s="31">
        <f t="shared" si="23"/>
        <v>65401.08528373779</v>
      </c>
    </row>
    <row r="158" spans="1:9" ht="13.5">
      <c r="A158" s="14">
        <f t="shared" si="24"/>
        <v>141</v>
      </c>
      <c r="B158" s="15">
        <f t="shared" si="25"/>
        <v>44440</v>
      </c>
      <c r="C158" s="16">
        <f t="shared" si="26"/>
        <v>65401.08528373779</v>
      </c>
      <c r="D158" s="31">
        <f t="shared" si="18"/>
        <v>528.3891511276315</v>
      </c>
      <c r="E158" s="32">
        <f t="shared" si="19"/>
        <v>0</v>
      </c>
      <c r="F158" s="31">
        <f t="shared" si="20"/>
        <v>528.3891511276315</v>
      </c>
      <c r="G158" s="31">
        <f t="shared" si="21"/>
        <v>309.84052447114107</v>
      </c>
      <c r="H158" s="31">
        <f t="shared" si="22"/>
        <v>218.54862665649043</v>
      </c>
      <c r="I158" s="31">
        <f t="shared" si="23"/>
        <v>65091.24475926665</v>
      </c>
    </row>
    <row r="159" spans="1:9" ht="13.5">
      <c r="A159" s="14">
        <f t="shared" si="24"/>
        <v>142</v>
      </c>
      <c r="B159" s="15">
        <f t="shared" si="25"/>
        <v>44470</v>
      </c>
      <c r="C159" s="16">
        <f t="shared" si="26"/>
        <v>65091.24475926665</v>
      </c>
      <c r="D159" s="31">
        <f t="shared" si="18"/>
        <v>528.3891511276315</v>
      </c>
      <c r="E159" s="32">
        <f t="shared" si="19"/>
        <v>0</v>
      </c>
      <c r="F159" s="31">
        <f t="shared" si="20"/>
        <v>528.3891511276315</v>
      </c>
      <c r="G159" s="31">
        <f t="shared" si="21"/>
        <v>310.87590822374887</v>
      </c>
      <c r="H159" s="31">
        <f t="shared" si="22"/>
        <v>217.51324290388268</v>
      </c>
      <c r="I159" s="31">
        <f t="shared" si="23"/>
        <v>64780.3688510429</v>
      </c>
    </row>
    <row r="160" spans="1:9" ht="13.5">
      <c r="A160" s="14">
        <f t="shared" si="24"/>
        <v>143</v>
      </c>
      <c r="B160" s="15">
        <f t="shared" si="25"/>
        <v>44501</v>
      </c>
      <c r="C160" s="16">
        <f t="shared" si="26"/>
        <v>64780.3688510429</v>
      </c>
      <c r="D160" s="31">
        <f t="shared" si="18"/>
        <v>528.3891511276315</v>
      </c>
      <c r="E160" s="32">
        <f t="shared" si="19"/>
        <v>0</v>
      </c>
      <c r="F160" s="31">
        <f t="shared" si="20"/>
        <v>528.3891511276315</v>
      </c>
      <c r="G160" s="31">
        <f t="shared" si="21"/>
        <v>311.9147518837299</v>
      </c>
      <c r="H160" s="31">
        <f t="shared" si="22"/>
        <v>216.47439924390167</v>
      </c>
      <c r="I160" s="31">
        <f t="shared" si="23"/>
        <v>64468.45409915917</v>
      </c>
    </row>
    <row r="161" spans="1:9" ht="13.5">
      <c r="A161" s="14">
        <f t="shared" si="24"/>
        <v>144</v>
      </c>
      <c r="B161" s="15">
        <f t="shared" si="25"/>
        <v>44531</v>
      </c>
      <c r="C161" s="16">
        <f t="shared" si="26"/>
        <v>64468.45409915917</v>
      </c>
      <c r="D161" s="31">
        <f t="shared" si="18"/>
        <v>528.3891511276315</v>
      </c>
      <c r="E161" s="32">
        <f t="shared" si="19"/>
        <v>0</v>
      </c>
      <c r="F161" s="31">
        <f t="shared" si="20"/>
        <v>528.3891511276315</v>
      </c>
      <c r="G161" s="31">
        <f t="shared" si="21"/>
        <v>312.95706701294125</v>
      </c>
      <c r="H161" s="31">
        <f t="shared" si="22"/>
        <v>215.43208411469024</v>
      </c>
      <c r="I161" s="31">
        <f t="shared" si="23"/>
        <v>64155.49703214623</v>
      </c>
    </row>
    <row r="162" spans="1:9" ht="13.5">
      <c r="A162" s="14">
        <f t="shared" si="24"/>
        <v>145</v>
      </c>
      <c r="B162" s="15">
        <f t="shared" si="25"/>
        <v>44562</v>
      </c>
      <c r="C162" s="16">
        <f t="shared" si="26"/>
        <v>64155.49703214623</v>
      </c>
      <c r="D162" s="31">
        <f t="shared" si="18"/>
        <v>528.3891511276315</v>
      </c>
      <c r="E162" s="32">
        <f t="shared" si="19"/>
        <v>0</v>
      </c>
      <c r="F162" s="31">
        <f t="shared" si="20"/>
        <v>528.3891511276315</v>
      </c>
      <c r="G162" s="31">
        <f t="shared" si="21"/>
        <v>314.00286521187627</v>
      </c>
      <c r="H162" s="31">
        <f t="shared" si="22"/>
        <v>214.38628591575528</v>
      </c>
      <c r="I162" s="31">
        <f t="shared" si="23"/>
        <v>63841.49416693435</v>
      </c>
    </row>
    <row r="163" spans="1:9" ht="13.5">
      <c r="A163" s="14">
        <f t="shared" si="24"/>
        <v>146</v>
      </c>
      <c r="B163" s="15">
        <f t="shared" si="25"/>
        <v>44593</v>
      </c>
      <c r="C163" s="16">
        <f t="shared" si="26"/>
        <v>63841.49416693435</v>
      </c>
      <c r="D163" s="31">
        <f t="shared" si="18"/>
        <v>528.3891511276315</v>
      </c>
      <c r="E163" s="32">
        <f t="shared" si="19"/>
        <v>0</v>
      </c>
      <c r="F163" s="31">
        <f t="shared" si="20"/>
        <v>528.3891511276315</v>
      </c>
      <c r="G163" s="31">
        <f t="shared" si="21"/>
        <v>315.0521581197926</v>
      </c>
      <c r="H163" s="31">
        <f t="shared" si="22"/>
        <v>213.33699300783894</v>
      </c>
      <c r="I163" s="31">
        <f t="shared" si="23"/>
        <v>63526.44200881456</v>
      </c>
    </row>
    <row r="164" spans="1:9" ht="13.5">
      <c r="A164" s="14">
        <f t="shared" si="24"/>
        <v>147</v>
      </c>
      <c r="B164" s="15">
        <f t="shared" si="25"/>
        <v>44621</v>
      </c>
      <c r="C164" s="16">
        <f t="shared" si="26"/>
        <v>63526.44200881456</v>
      </c>
      <c r="D164" s="31">
        <f t="shared" si="18"/>
        <v>528.3891511276315</v>
      </c>
      <c r="E164" s="32">
        <f t="shared" si="19"/>
        <v>0</v>
      </c>
      <c r="F164" s="31">
        <f t="shared" si="20"/>
        <v>528.3891511276315</v>
      </c>
      <c r="G164" s="31">
        <f t="shared" si="21"/>
        <v>316.10495741484283</v>
      </c>
      <c r="H164" s="31">
        <f t="shared" si="22"/>
        <v>212.28419371278866</v>
      </c>
      <c r="I164" s="31">
        <f t="shared" si="23"/>
        <v>63210.33705139972</v>
      </c>
    </row>
    <row r="165" spans="1:9" ht="13.5">
      <c r="A165" s="14">
        <f t="shared" si="24"/>
        <v>148</v>
      </c>
      <c r="B165" s="15">
        <f t="shared" si="25"/>
        <v>44652</v>
      </c>
      <c r="C165" s="16">
        <f t="shared" si="26"/>
        <v>63210.33705139972</v>
      </c>
      <c r="D165" s="31">
        <f t="shared" si="18"/>
        <v>528.3891511276315</v>
      </c>
      <c r="E165" s="32">
        <f t="shared" si="19"/>
        <v>0</v>
      </c>
      <c r="F165" s="31">
        <f t="shared" si="20"/>
        <v>528.3891511276315</v>
      </c>
      <c r="G165" s="31">
        <f t="shared" si="21"/>
        <v>317.16127481420415</v>
      </c>
      <c r="H165" s="31">
        <f t="shared" si="22"/>
        <v>211.22787631342737</v>
      </c>
      <c r="I165" s="31">
        <f t="shared" si="23"/>
        <v>62893.175776585515</v>
      </c>
    </row>
    <row r="166" spans="1:9" ht="13.5">
      <c r="A166" s="14">
        <f t="shared" si="24"/>
        <v>149</v>
      </c>
      <c r="B166" s="15">
        <f t="shared" si="25"/>
        <v>44682</v>
      </c>
      <c r="C166" s="16">
        <f t="shared" si="26"/>
        <v>62893.175776585515</v>
      </c>
      <c r="D166" s="31">
        <f t="shared" si="18"/>
        <v>528.3891511276315</v>
      </c>
      <c r="E166" s="32">
        <f t="shared" si="19"/>
        <v>0</v>
      </c>
      <c r="F166" s="31">
        <f t="shared" si="20"/>
        <v>528.3891511276315</v>
      </c>
      <c r="G166" s="31">
        <f t="shared" si="21"/>
        <v>318.2211220742083</v>
      </c>
      <c r="H166" s="31">
        <f t="shared" si="22"/>
        <v>210.16802905342323</v>
      </c>
      <c r="I166" s="31">
        <f t="shared" si="23"/>
        <v>62574.954654511304</v>
      </c>
    </row>
    <row r="167" spans="1:9" ht="13.5">
      <c r="A167" s="14">
        <f t="shared" si="24"/>
        <v>150</v>
      </c>
      <c r="B167" s="15">
        <f t="shared" si="25"/>
        <v>44713</v>
      </c>
      <c r="C167" s="16">
        <f t="shared" si="26"/>
        <v>62574.954654511304</v>
      </c>
      <c r="D167" s="31">
        <f t="shared" si="18"/>
        <v>528.3891511276315</v>
      </c>
      <c r="E167" s="32">
        <f t="shared" si="19"/>
        <v>0</v>
      </c>
      <c r="F167" s="31">
        <f t="shared" si="20"/>
        <v>528.3891511276315</v>
      </c>
      <c r="G167" s="31">
        <f t="shared" si="21"/>
        <v>319.2845109904729</v>
      </c>
      <c r="H167" s="31">
        <f t="shared" si="22"/>
        <v>209.1046401371586</v>
      </c>
      <c r="I167" s="31">
        <f t="shared" si="23"/>
        <v>62255.67014352083</v>
      </c>
    </row>
    <row r="168" spans="1:9" ht="13.5">
      <c r="A168" s="14">
        <f t="shared" si="24"/>
        <v>151</v>
      </c>
      <c r="B168" s="15">
        <f t="shared" si="25"/>
        <v>44743</v>
      </c>
      <c r="C168" s="16">
        <f t="shared" si="26"/>
        <v>62255.67014352083</v>
      </c>
      <c r="D168" s="31">
        <f t="shared" si="18"/>
        <v>528.3891511276315</v>
      </c>
      <c r="E168" s="32">
        <f t="shared" si="19"/>
        <v>0</v>
      </c>
      <c r="F168" s="31">
        <f t="shared" si="20"/>
        <v>528.3891511276315</v>
      </c>
      <c r="G168" s="31">
        <f t="shared" si="21"/>
        <v>320.35145339803273</v>
      </c>
      <c r="H168" s="31">
        <f t="shared" si="22"/>
        <v>208.03769772959876</v>
      </c>
      <c r="I168" s="31">
        <f t="shared" si="23"/>
        <v>61935.3186901228</v>
      </c>
    </row>
    <row r="169" spans="1:9" ht="13.5">
      <c r="A169" s="14">
        <f t="shared" si="24"/>
        <v>152</v>
      </c>
      <c r="B169" s="15">
        <f t="shared" si="25"/>
        <v>44774</v>
      </c>
      <c r="C169" s="16">
        <f t="shared" si="26"/>
        <v>61935.3186901228</v>
      </c>
      <c r="D169" s="31">
        <f t="shared" si="18"/>
        <v>528.3891511276315</v>
      </c>
      <c r="E169" s="32">
        <f t="shared" si="19"/>
        <v>0</v>
      </c>
      <c r="F169" s="31">
        <f t="shared" si="20"/>
        <v>528.3891511276315</v>
      </c>
      <c r="G169" s="31">
        <f t="shared" si="21"/>
        <v>321.42196117147114</v>
      </c>
      <c r="H169" s="31">
        <f t="shared" si="22"/>
        <v>206.96718995616035</v>
      </c>
      <c r="I169" s="31">
        <f t="shared" si="23"/>
        <v>61613.896728951324</v>
      </c>
    </row>
    <row r="170" spans="1:9" ht="13.5">
      <c r="A170" s="14">
        <f t="shared" si="24"/>
        <v>153</v>
      </c>
      <c r="B170" s="15">
        <f t="shared" si="25"/>
        <v>44805</v>
      </c>
      <c r="C170" s="16">
        <f t="shared" si="26"/>
        <v>61613.896728951324</v>
      </c>
      <c r="D170" s="31">
        <f t="shared" si="18"/>
        <v>528.3891511276315</v>
      </c>
      <c r="E170" s="32">
        <f t="shared" si="19"/>
        <v>0</v>
      </c>
      <c r="F170" s="31">
        <f t="shared" si="20"/>
        <v>528.3891511276315</v>
      </c>
      <c r="G170" s="31">
        <f t="shared" si="21"/>
        <v>322.4960462250525</v>
      </c>
      <c r="H170" s="31">
        <f t="shared" si="22"/>
        <v>205.89310490257898</v>
      </c>
      <c r="I170" s="31">
        <f t="shared" si="23"/>
        <v>61291.40068272627</v>
      </c>
    </row>
    <row r="171" spans="1:9" ht="13.5">
      <c r="A171" s="14">
        <f t="shared" si="24"/>
        <v>154</v>
      </c>
      <c r="B171" s="15">
        <f t="shared" si="25"/>
        <v>44835</v>
      </c>
      <c r="C171" s="16">
        <f t="shared" si="26"/>
        <v>61291.40068272627</v>
      </c>
      <c r="D171" s="31">
        <f t="shared" si="18"/>
        <v>528.3891511276315</v>
      </c>
      <c r="E171" s="32">
        <f t="shared" si="19"/>
        <v>0</v>
      </c>
      <c r="F171" s="31">
        <f t="shared" si="20"/>
        <v>528.3891511276315</v>
      </c>
      <c r="G171" s="31">
        <f t="shared" si="21"/>
        <v>323.5737205128546</v>
      </c>
      <c r="H171" s="31">
        <f t="shared" si="22"/>
        <v>204.81543061477694</v>
      </c>
      <c r="I171" s="31">
        <f t="shared" si="23"/>
        <v>60967.82696221342</v>
      </c>
    </row>
    <row r="172" spans="1:9" ht="13.5">
      <c r="A172" s="14">
        <f t="shared" si="24"/>
        <v>155</v>
      </c>
      <c r="B172" s="15">
        <f t="shared" si="25"/>
        <v>44866</v>
      </c>
      <c r="C172" s="16">
        <f t="shared" si="26"/>
        <v>60967.82696221342</v>
      </c>
      <c r="D172" s="31">
        <f t="shared" si="18"/>
        <v>528.3891511276315</v>
      </c>
      <c r="E172" s="32">
        <f t="shared" si="19"/>
        <v>0</v>
      </c>
      <c r="F172" s="31">
        <f t="shared" si="20"/>
        <v>528.3891511276315</v>
      </c>
      <c r="G172" s="31">
        <f t="shared" si="21"/>
        <v>324.6549960289017</v>
      </c>
      <c r="H172" s="31">
        <f t="shared" si="22"/>
        <v>203.73415509872981</v>
      </c>
      <c r="I172" s="31">
        <f t="shared" si="23"/>
        <v>60643.17196618451</v>
      </c>
    </row>
    <row r="173" spans="1:9" ht="13.5">
      <c r="A173" s="14">
        <f t="shared" si="24"/>
        <v>156</v>
      </c>
      <c r="B173" s="15">
        <f t="shared" si="25"/>
        <v>44896</v>
      </c>
      <c r="C173" s="16">
        <f t="shared" si="26"/>
        <v>60643.17196618451</v>
      </c>
      <c r="D173" s="31">
        <f t="shared" si="18"/>
        <v>528.3891511276315</v>
      </c>
      <c r="E173" s="32">
        <f t="shared" si="19"/>
        <v>0</v>
      </c>
      <c r="F173" s="31">
        <f t="shared" si="20"/>
        <v>528.3891511276315</v>
      </c>
      <c r="G173" s="31">
        <f t="shared" si="21"/>
        <v>325.73988480729827</v>
      </c>
      <c r="H173" s="31">
        <f t="shared" si="22"/>
        <v>202.64926632033323</v>
      </c>
      <c r="I173" s="31">
        <f t="shared" si="23"/>
        <v>60317.432081377214</v>
      </c>
    </row>
    <row r="174" spans="1:9" ht="13.5">
      <c r="A174" s="14">
        <f t="shared" si="24"/>
        <v>157</v>
      </c>
      <c r="B174" s="15">
        <f t="shared" si="25"/>
        <v>44927</v>
      </c>
      <c r="C174" s="16">
        <f t="shared" si="26"/>
        <v>60317.432081377214</v>
      </c>
      <c r="D174" s="31">
        <f t="shared" si="18"/>
        <v>528.3891511276315</v>
      </c>
      <c r="E174" s="32">
        <f t="shared" si="19"/>
        <v>0</v>
      </c>
      <c r="F174" s="31">
        <f t="shared" si="20"/>
        <v>528.3891511276315</v>
      </c>
      <c r="G174" s="31">
        <f t="shared" si="21"/>
        <v>326.8283989223627</v>
      </c>
      <c r="H174" s="31">
        <f t="shared" si="22"/>
        <v>201.56075220526884</v>
      </c>
      <c r="I174" s="31">
        <f t="shared" si="23"/>
        <v>59990.60368245485</v>
      </c>
    </row>
    <row r="175" spans="1:9" ht="13.5">
      <c r="A175" s="14">
        <f t="shared" si="24"/>
        <v>158</v>
      </c>
      <c r="B175" s="15">
        <f t="shared" si="25"/>
        <v>44958</v>
      </c>
      <c r="C175" s="16">
        <f t="shared" si="26"/>
        <v>59990.60368245485</v>
      </c>
      <c r="D175" s="31">
        <f t="shared" si="18"/>
        <v>528.3891511276315</v>
      </c>
      <c r="E175" s="32">
        <f t="shared" si="19"/>
        <v>0</v>
      </c>
      <c r="F175" s="31">
        <f t="shared" si="20"/>
        <v>528.3891511276315</v>
      </c>
      <c r="G175" s="31">
        <f t="shared" si="21"/>
        <v>327.9205504887616</v>
      </c>
      <c r="H175" s="31">
        <f t="shared" si="22"/>
        <v>200.46860063886993</v>
      </c>
      <c r="I175" s="31">
        <f t="shared" si="23"/>
        <v>59662.683131966085</v>
      </c>
    </row>
    <row r="176" spans="1:9" ht="13.5">
      <c r="A176" s="14">
        <f t="shared" si="24"/>
        <v>159</v>
      </c>
      <c r="B176" s="15">
        <f t="shared" si="25"/>
        <v>44986</v>
      </c>
      <c r="C176" s="16">
        <f t="shared" si="26"/>
        <v>59662.683131966085</v>
      </c>
      <c r="D176" s="31">
        <f t="shared" si="18"/>
        <v>528.3891511276315</v>
      </c>
      <c r="E176" s="32">
        <f t="shared" si="19"/>
        <v>0</v>
      </c>
      <c r="F176" s="31">
        <f t="shared" si="20"/>
        <v>528.3891511276315</v>
      </c>
      <c r="G176" s="31">
        <f t="shared" si="21"/>
        <v>329.0163516616449</v>
      </c>
      <c r="H176" s="31">
        <f t="shared" si="22"/>
        <v>199.37279946598665</v>
      </c>
      <c r="I176" s="31">
        <f t="shared" si="23"/>
        <v>59333.66678030444</v>
      </c>
    </row>
    <row r="177" spans="1:9" ht="13.5">
      <c r="A177" s="14">
        <f t="shared" si="24"/>
        <v>160</v>
      </c>
      <c r="B177" s="15">
        <f t="shared" si="25"/>
        <v>45017</v>
      </c>
      <c r="C177" s="16">
        <f t="shared" si="26"/>
        <v>59333.66678030444</v>
      </c>
      <c r="D177" s="31">
        <f t="shared" si="18"/>
        <v>528.3891511276315</v>
      </c>
      <c r="E177" s="32">
        <f t="shared" si="19"/>
        <v>0</v>
      </c>
      <c r="F177" s="31">
        <f t="shared" si="20"/>
        <v>528.3891511276315</v>
      </c>
      <c r="G177" s="31">
        <f t="shared" si="21"/>
        <v>330.1158146367809</v>
      </c>
      <c r="H177" s="31">
        <f t="shared" si="22"/>
        <v>198.27333649085065</v>
      </c>
      <c r="I177" s="31">
        <f t="shared" si="23"/>
        <v>59003.55096566766</v>
      </c>
    </row>
    <row r="178" spans="1:9" ht="13.5">
      <c r="A178" s="14">
        <f t="shared" si="24"/>
        <v>161</v>
      </c>
      <c r="B178" s="15">
        <f t="shared" si="25"/>
        <v>45047</v>
      </c>
      <c r="C178" s="16">
        <f t="shared" si="26"/>
        <v>59003.55096566766</v>
      </c>
      <c r="D178" s="31">
        <f t="shared" si="18"/>
        <v>528.3891511276315</v>
      </c>
      <c r="E178" s="32">
        <f t="shared" si="19"/>
        <v>0</v>
      </c>
      <c r="F178" s="31">
        <f t="shared" si="20"/>
        <v>528.3891511276315</v>
      </c>
      <c r="G178" s="31">
        <f t="shared" si="21"/>
        <v>331.21895165069213</v>
      </c>
      <c r="H178" s="31">
        <f t="shared" si="22"/>
        <v>197.17019947693942</v>
      </c>
      <c r="I178" s="31">
        <f t="shared" si="23"/>
        <v>58672.33201401697</v>
      </c>
    </row>
    <row r="179" spans="1:9" ht="13.5">
      <c r="A179" s="14">
        <f t="shared" si="24"/>
        <v>162</v>
      </c>
      <c r="B179" s="15">
        <f t="shared" si="25"/>
        <v>45078</v>
      </c>
      <c r="C179" s="16">
        <f t="shared" si="26"/>
        <v>58672.33201401697</v>
      </c>
      <c r="D179" s="31">
        <f t="shared" si="18"/>
        <v>528.3891511276315</v>
      </c>
      <c r="E179" s="32">
        <f t="shared" si="19"/>
        <v>0</v>
      </c>
      <c r="F179" s="31">
        <f t="shared" si="20"/>
        <v>528.3891511276315</v>
      </c>
      <c r="G179" s="31">
        <f t="shared" si="21"/>
        <v>332.3257749807915</v>
      </c>
      <c r="H179" s="31">
        <f t="shared" si="22"/>
        <v>196.06337614684003</v>
      </c>
      <c r="I179" s="31">
        <f t="shared" si="23"/>
        <v>58340.00623903618</v>
      </c>
    </row>
    <row r="180" spans="1:9" ht="13.5">
      <c r="A180" s="14">
        <f t="shared" si="24"/>
        <v>163</v>
      </c>
      <c r="B180" s="15">
        <f t="shared" si="25"/>
        <v>45108</v>
      </c>
      <c r="C180" s="16">
        <f t="shared" si="26"/>
        <v>58340.00623903618</v>
      </c>
      <c r="D180" s="31">
        <f t="shared" si="18"/>
        <v>528.3891511276315</v>
      </c>
      <c r="E180" s="32">
        <f t="shared" si="19"/>
        <v>0</v>
      </c>
      <c r="F180" s="31">
        <f t="shared" si="20"/>
        <v>528.3891511276315</v>
      </c>
      <c r="G180" s="31">
        <f t="shared" si="21"/>
        <v>333.43629694551896</v>
      </c>
      <c r="H180" s="31">
        <f t="shared" si="22"/>
        <v>194.95285418211256</v>
      </c>
      <c r="I180" s="31">
        <f t="shared" si="23"/>
        <v>58006.56994209066</v>
      </c>
    </row>
    <row r="181" spans="1:9" ht="13.5">
      <c r="A181" s="14">
        <f t="shared" si="24"/>
        <v>164</v>
      </c>
      <c r="B181" s="15">
        <f t="shared" si="25"/>
        <v>45139</v>
      </c>
      <c r="C181" s="16">
        <f t="shared" si="26"/>
        <v>58006.56994209066</v>
      </c>
      <c r="D181" s="31">
        <f t="shared" si="18"/>
        <v>528.3891511276315</v>
      </c>
      <c r="E181" s="32">
        <f t="shared" si="19"/>
        <v>0</v>
      </c>
      <c r="F181" s="31">
        <f t="shared" si="20"/>
        <v>528.3891511276315</v>
      </c>
      <c r="G181" s="31">
        <f t="shared" si="21"/>
        <v>334.5505299044786</v>
      </c>
      <c r="H181" s="31">
        <f t="shared" si="22"/>
        <v>193.83862122315293</v>
      </c>
      <c r="I181" s="31">
        <f t="shared" si="23"/>
        <v>57672.01941218618</v>
      </c>
    </row>
    <row r="182" spans="1:9" ht="13.5">
      <c r="A182" s="14">
        <f t="shared" si="24"/>
        <v>165</v>
      </c>
      <c r="B182" s="15">
        <f t="shared" si="25"/>
        <v>45170</v>
      </c>
      <c r="C182" s="16">
        <f t="shared" si="26"/>
        <v>57672.01941218618</v>
      </c>
      <c r="D182" s="31">
        <f t="shared" si="18"/>
        <v>528.3891511276315</v>
      </c>
      <c r="E182" s="32">
        <f t="shared" si="19"/>
        <v>0</v>
      </c>
      <c r="F182" s="31">
        <f t="shared" si="20"/>
        <v>528.3891511276315</v>
      </c>
      <c r="G182" s="31">
        <f t="shared" si="21"/>
        <v>335.6684862585761</v>
      </c>
      <c r="H182" s="31">
        <f t="shared" si="22"/>
        <v>192.72066486905547</v>
      </c>
      <c r="I182" s="31">
        <f t="shared" si="23"/>
        <v>57336.3509259276</v>
      </c>
    </row>
    <row r="183" spans="1:9" ht="13.5">
      <c r="A183" s="14">
        <f t="shared" si="24"/>
        <v>166</v>
      </c>
      <c r="B183" s="15">
        <f t="shared" si="25"/>
        <v>45200</v>
      </c>
      <c r="C183" s="16">
        <f t="shared" si="26"/>
        <v>57336.3509259276</v>
      </c>
      <c r="D183" s="31">
        <f t="shared" si="18"/>
        <v>528.3891511276315</v>
      </c>
      <c r="E183" s="32">
        <f t="shared" si="19"/>
        <v>0</v>
      </c>
      <c r="F183" s="31">
        <f t="shared" si="20"/>
        <v>528.3891511276315</v>
      </c>
      <c r="G183" s="31">
        <f t="shared" si="21"/>
        <v>336.79017845015676</v>
      </c>
      <c r="H183" s="31">
        <f t="shared" si="22"/>
        <v>191.59897267747473</v>
      </c>
      <c r="I183" s="31">
        <f t="shared" si="23"/>
        <v>56999.560747477444</v>
      </c>
    </row>
    <row r="184" spans="1:9" ht="13.5">
      <c r="A184" s="14">
        <f t="shared" si="24"/>
        <v>167</v>
      </c>
      <c r="B184" s="15">
        <f t="shared" si="25"/>
        <v>45231</v>
      </c>
      <c r="C184" s="16">
        <f t="shared" si="26"/>
        <v>56999.560747477444</v>
      </c>
      <c r="D184" s="31">
        <f t="shared" si="18"/>
        <v>528.3891511276315</v>
      </c>
      <c r="E184" s="32">
        <f t="shared" si="19"/>
        <v>0</v>
      </c>
      <c r="F184" s="31">
        <f t="shared" si="20"/>
        <v>528.3891511276315</v>
      </c>
      <c r="G184" s="31">
        <f t="shared" si="21"/>
        <v>337.9156189631444</v>
      </c>
      <c r="H184" s="31">
        <f t="shared" si="22"/>
        <v>190.4735321644871</v>
      </c>
      <c r="I184" s="31">
        <f t="shared" si="23"/>
        <v>56661.6451285143</v>
      </c>
    </row>
    <row r="185" spans="1:9" ht="13.5">
      <c r="A185" s="14">
        <f t="shared" si="24"/>
        <v>168</v>
      </c>
      <c r="B185" s="15">
        <f t="shared" si="25"/>
        <v>45261</v>
      </c>
      <c r="C185" s="16">
        <f t="shared" si="26"/>
        <v>56661.6451285143</v>
      </c>
      <c r="D185" s="31">
        <f t="shared" si="18"/>
        <v>528.3891511276315</v>
      </c>
      <c r="E185" s="32">
        <f t="shared" si="19"/>
        <v>0</v>
      </c>
      <c r="F185" s="31">
        <f t="shared" si="20"/>
        <v>528.3891511276315</v>
      </c>
      <c r="G185" s="31">
        <f t="shared" si="21"/>
        <v>339.0448203231796</v>
      </c>
      <c r="H185" s="31">
        <f t="shared" si="22"/>
        <v>189.34433080445194</v>
      </c>
      <c r="I185" s="31">
        <f t="shared" si="23"/>
        <v>56322.60030819112</v>
      </c>
    </row>
    <row r="186" spans="1:9" ht="13.5">
      <c r="A186" s="14">
        <f t="shared" si="24"/>
        <v>169</v>
      </c>
      <c r="B186" s="15">
        <f t="shared" si="25"/>
        <v>45292</v>
      </c>
      <c r="C186" s="16">
        <f t="shared" si="26"/>
        <v>56322.60030819112</v>
      </c>
      <c r="D186" s="31">
        <f t="shared" si="18"/>
        <v>528.3891511276315</v>
      </c>
      <c r="E186" s="32">
        <f t="shared" si="19"/>
        <v>0</v>
      </c>
      <c r="F186" s="31">
        <f t="shared" si="20"/>
        <v>528.3891511276315</v>
      </c>
      <c r="G186" s="31">
        <f t="shared" si="21"/>
        <v>340.1777950977596</v>
      </c>
      <c r="H186" s="31">
        <f t="shared" si="22"/>
        <v>188.21135602987195</v>
      </c>
      <c r="I186" s="31">
        <f t="shared" si="23"/>
        <v>55982.422513093356</v>
      </c>
    </row>
    <row r="187" spans="1:9" ht="13.5">
      <c r="A187" s="14">
        <f t="shared" si="24"/>
        <v>170</v>
      </c>
      <c r="B187" s="15">
        <f t="shared" si="25"/>
        <v>45323</v>
      </c>
      <c r="C187" s="16">
        <f t="shared" si="26"/>
        <v>55982.422513093356</v>
      </c>
      <c r="D187" s="31">
        <f t="shared" si="18"/>
        <v>528.3891511276315</v>
      </c>
      <c r="E187" s="32">
        <f t="shared" si="19"/>
        <v>0</v>
      </c>
      <c r="F187" s="31">
        <f t="shared" si="20"/>
        <v>528.3891511276315</v>
      </c>
      <c r="G187" s="31">
        <f t="shared" si="21"/>
        <v>341.3145558963779</v>
      </c>
      <c r="H187" s="31">
        <f t="shared" si="22"/>
        <v>187.07459523125362</v>
      </c>
      <c r="I187" s="31">
        <f t="shared" si="23"/>
        <v>55641.107957196975</v>
      </c>
    </row>
    <row r="188" spans="1:9" ht="13.5">
      <c r="A188" s="14">
        <f t="shared" si="24"/>
        <v>171</v>
      </c>
      <c r="B188" s="15">
        <f t="shared" si="25"/>
        <v>45352</v>
      </c>
      <c r="C188" s="16">
        <f t="shared" si="26"/>
        <v>55641.107957196975</v>
      </c>
      <c r="D188" s="31">
        <f t="shared" si="18"/>
        <v>528.3891511276315</v>
      </c>
      <c r="E188" s="32">
        <f t="shared" si="19"/>
        <v>0</v>
      </c>
      <c r="F188" s="31">
        <f t="shared" si="20"/>
        <v>528.3891511276315</v>
      </c>
      <c r="G188" s="31">
        <f t="shared" si="21"/>
        <v>342.455115370665</v>
      </c>
      <c r="H188" s="31">
        <f t="shared" si="22"/>
        <v>185.93403575696655</v>
      </c>
      <c r="I188" s="31">
        <f t="shared" si="23"/>
        <v>55298.65284182631</v>
      </c>
    </row>
    <row r="189" spans="1:9" ht="13.5">
      <c r="A189" s="14">
        <f t="shared" si="24"/>
        <v>172</v>
      </c>
      <c r="B189" s="15">
        <f t="shared" si="25"/>
        <v>45383</v>
      </c>
      <c r="C189" s="16">
        <f t="shared" si="26"/>
        <v>55298.65284182631</v>
      </c>
      <c r="D189" s="31">
        <f t="shared" si="18"/>
        <v>528.3891511276315</v>
      </c>
      <c r="E189" s="32">
        <f t="shared" si="19"/>
        <v>0</v>
      </c>
      <c r="F189" s="31">
        <f t="shared" si="20"/>
        <v>528.3891511276315</v>
      </c>
      <c r="G189" s="31">
        <f t="shared" si="21"/>
        <v>343.5994862145286</v>
      </c>
      <c r="H189" s="31">
        <f t="shared" si="22"/>
        <v>184.7896649131029</v>
      </c>
      <c r="I189" s="31">
        <f t="shared" si="23"/>
        <v>54955.05335561178</v>
      </c>
    </row>
    <row r="190" spans="1:9" ht="13.5">
      <c r="A190" s="14">
        <f t="shared" si="24"/>
        <v>173</v>
      </c>
      <c r="B190" s="15">
        <f t="shared" si="25"/>
        <v>45413</v>
      </c>
      <c r="C190" s="16">
        <f t="shared" si="26"/>
        <v>54955.05335561178</v>
      </c>
      <c r="D190" s="31">
        <f t="shared" si="18"/>
        <v>528.3891511276315</v>
      </c>
      <c r="E190" s="32">
        <f t="shared" si="19"/>
        <v>0</v>
      </c>
      <c r="F190" s="31">
        <f t="shared" si="20"/>
        <v>528.3891511276315</v>
      </c>
      <c r="G190" s="31">
        <f t="shared" si="21"/>
        <v>344.7476811642955</v>
      </c>
      <c r="H190" s="31">
        <f t="shared" si="22"/>
        <v>183.64146996333602</v>
      </c>
      <c r="I190" s="31">
        <f t="shared" si="23"/>
        <v>54610.30567444749</v>
      </c>
    </row>
    <row r="191" spans="1:9" ht="13.5">
      <c r="A191" s="14">
        <f t="shared" si="24"/>
        <v>174</v>
      </c>
      <c r="B191" s="15">
        <f t="shared" si="25"/>
        <v>45444</v>
      </c>
      <c r="C191" s="16">
        <f t="shared" si="26"/>
        <v>54610.30567444749</v>
      </c>
      <c r="D191" s="31">
        <f t="shared" si="18"/>
        <v>528.3891511276315</v>
      </c>
      <c r="E191" s="32">
        <f t="shared" si="19"/>
        <v>0</v>
      </c>
      <c r="F191" s="31">
        <f t="shared" si="20"/>
        <v>528.3891511276315</v>
      </c>
      <c r="G191" s="31">
        <f t="shared" si="21"/>
        <v>345.8997129988528</v>
      </c>
      <c r="H191" s="31">
        <f t="shared" si="22"/>
        <v>182.4894381287787</v>
      </c>
      <c r="I191" s="31">
        <f t="shared" si="23"/>
        <v>54264.40596144864</v>
      </c>
    </row>
    <row r="192" spans="1:9" ht="13.5">
      <c r="A192" s="14">
        <f t="shared" si="24"/>
        <v>175</v>
      </c>
      <c r="B192" s="15">
        <f t="shared" si="25"/>
        <v>45474</v>
      </c>
      <c r="C192" s="16">
        <f t="shared" si="26"/>
        <v>54264.40596144864</v>
      </c>
      <c r="D192" s="31">
        <f t="shared" si="18"/>
        <v>528.3891511276315</v>
      </c>
      <c r="E192" s="32">
        <f t="shared" si="19"/>
        <v>0</v>
      </c>
      <c r="F192" s="31">
        <f t="shared" si="20"/>
        <v>528.3891511276315</v>
      </c>
      <c r="G192" s="31">
        <f t="shared" si="21"/>
        <v>347.0555945397907</v>
      </c>
      <c r="H192" s="31">
        <f t="shared" si="22"/>
        <v>181.33355658784083</v>
      </c>
      <c r="I192" s="31">
        <f t="shared" si="23"/>
        <v>53917.350366908846</v>
      </c>
    </row>
    <row r="193" spans="1:9" ht="13.5">
      <c r="A193" s="14">
        <f t="shared" si="24"/>
        <v>176</v>
      </c>
      <c r="B193" s="15">
        <f t="shared" si="25"/>
        <v>45505</v>
      </c>
      <c r="C193" s="16">
        <f t="shared" si="26"/>
        <v>53917.350366908846</v>
      </c>
      <c r="D193" s="31">
        <f t="shared" si="18"/>
        <v>528.3891511276315</v>
      </c>
      <c r="E193" s="32">
        <f t="shared" si="19"/>
        <v>0</v>
      </c>
      <c r="F193" s="31">
        <f t="shared" si="20"/>
        <v>528.3891511276315</v>
      </c>
      <c r="G193" s="31">
        <f t="shared" si="21"/>
        <v>348.21533865154447</v>
      </c>
      <c r="H193" s="31">
        <f t="shared" si="22"/>
        <v>180.17381247608705</v>
      </c>
      <c r="I193" s="31">
        <f t="shared" si="23"/>
        <v>53569.135028257304</v>
      </c>
    </row>
    <row r="194" spans="1:9" ht="13.5">
      <c r="A194" s="14">
        <f t="shared" si="24"/>
        <v>177</v>
      </c>
      <c r="B194" s="15">
        <f t="shared" si="25"/>
        <v>45536</v>
      </c>
      <c r="C194" s="16">
        <f t="shared" si="26"/>
        <v>53569.135028257304</v>
      </c>
      <c r="D194" s="31">
        <f t="shared" si="18"/>
        <v>528.3891511276315</v>
      </c>
      <c r="E194" s="32">
        <f t="shared" si="19"/>
        <v>0</v>
      </c>
      <c r="F194" s="31">
        <f t="shared" si="20"/>
        <v>528.3891511276315</v>
      </c>
      <c r="G194" s="31">
        <f t="shared" si="21"/>
        <v>349.3789582415384</v>
      </c>
      <c r="H194" s="31">
        <f t="shared" si="22"/>
        <v>179.01019288609314</v>
      </c>
      <c r="I194" s="31">
        <f t="shared" si="23"/>
        <v>53219.75607001576</v>
      </c>
    </row>
    <row r="195" spans="1:9" ht="13.5">
      <c r="A195" s="14">
        <f t="shared" si="24"/>
        <v>178</v>
      </c>
      <c r="B195" s="15">
        <f t="shared" si="25"/>
        <v>45566</v>
      </c>
      <c r="C195" s="16">
        <f t="shared" si="26"/>
        <v>53219.75607001576</v>
      </c>
      <c r="D195" s="31">
        <f t="shared" si="18"/>
        <v>528.3891511276315</v>
      </c>
      <c r="E195" s="32">
        <f t="shared" si="19"/>
        <v>0</v>
      </c>
      <c r="F195" s="31">
        <f t="shared" si="20"/>
        <v>528.3891511276315</v>
      </c>
      <c r="G195" s="31">
        <f t="shared" si="21"/>
        <v>350.5464662603289</v>
      </c>
      <c r="H195" s="31">
        <f t="shared" si="22"/>
        <v>177.84268486730267</v>
      </c>
      <c r="I195" s="31">
        <f t="shared" si="23"/>
        <v>52869.20960375544</v>
      </c>
    </row>
    <row r="196" spans="1:9" ht="13.5">
      <c r="A196" s="14">
        <f t="shared" si="24"/>
        <v>179</v>
      </c>
      <c r="B196" s="15">
        <f t="shared" si="25"/>
        <v>45597</v>
      </c>
      <c r="C196" s="16">
        <f t="shared" si="26"/>
        <v>52869.20960375544</v>
      </c>
      <c r="D196" s="31">
        <f t="shared" si="18"/>
        <v>528.3891511276315</v>
      </c>
      <c r="E196" s="32">
        <f t="shared" si="19"/>
        <v>0</v>
      </c>
      <c r="F196" s="31">
        <f t="shared" si="20"/>
        <v>528.3891511276315</v>
      </c>
      <c r="G196" s="31">
        <f t="shared" si="21"/>
        <v>351.71787570174877</v>
      </c>
      <c r="H196" s="31">
        <f t="shared" si="22"/>
        <v>176.67127542588275</v>
      </c>
      <c r="I196" s="31">
        <f t="shared" si="23"/>
        <v>52517.49172805369</v>
      </c>
    </row>
    <row r="197" spans="1:9" ht="13.5">
      <c r="A197" s="14">
        <f t="shared" si="24"/>
        <v>180</v>
      </c>
      <c r="B197" s="15">
        <f t="shared" si="25"/>
        <v>45627</v>
      </c>
      <c r="C197" s="16">
        <f t="shared" si="26"/>
        <v>52517.49172805369</v>
      </c>
      <c r="D197" s="31">
        <f t="shared" si="18"/>
        <v>528.3891511276315</v>
      </c>
      <c r="E197" s="32">
        <f t="shared" si="19"/>
        <v>0</v>
      </c>
      <c r="F197" s="31">
        <f t="shared" si="20"/>
        <v>528.3891511276315</v>
      </c>
      <c r="G197" s="31">
        <f t="shared" si="21"/>
        <v>352.89319960305215</v>
      </c>
      <c r="H197" s="31">
        <f t="shared" si="22"/>
        <v>175.4959515245794</v>
      </c>
      <c r="I197" s="31">
        <f t="shared" si="23"/>
        <v>52164.59852845064</v>
      </c>
    </row>
    <row r="198" spans="1:9" ht="13.5">
      <c r="A198" s="14">
        <f t="shared" si="24"/>
        <v>181</v>
      </c>
      <c r="B198" s="15">
        <f t="shared" si="25"/>
        <v>45658</v>
      </c>
      <c r="C198" s="16">
        <f t="shared" si="26"/>
        <v>52164.59852845064</v>
      </c>
      <c r="D198" s="31">
        <f t="shared" si="18"/>
        <v>528.3891511276315</v>
      </c>
      <c r="E198" s="32">
        <f t="shared" si="19"/>
        <v>0</v>
      </c>
      <c r="F198" s="31">
        <f t="shared" si="20"/>
        <v>528.3891511276315</v>
      </c>
      <c r="G198" s="31">
        <f t="shared" si="21"/>
        <v>354.072451045059</v>
      </c>
      <c r="H198" s="31">
        <f t="shared" si="22"/>
        <v>174.31670008257254</v>
      </c>
      <c r="I198" s="31">
        <f t="shared" si="23"/>
        <v>51810.52607740558</v>
      </c>
    </row>
    <row r="199" spans="1:9" ht="13.5">
      <c r="A199" s="14">
        <f t="shared" si="24"/>
        <v>182</v>
      </c>
      <c r="B199" s="15">
        <f t="shared" si="25"/>
        <v>45689</v>
      </c>
      <c r="C199" s="16">
        <f t="shared" si="26"/>
        <v>51810.52607740558</v>
      </c>
      <c r="D199" s="31">
        <f t="shared" si="18"/>
        <v>528.3891511276315</v>
      </c>
      <c r="E199" s="32">
        <f t="shared" si="19"/>
        <v>0</v>
      </c>
      <c r="F199" s="31">
        <f t="shared" si="20"/>
        <v>528.3891511276315</v>
      </c>
      <c r="G199" s="31">
        <f t="shared" si="21"/>
        <v>355.2556431523012</v>
      </c>
      <c r="H199" s="31">
        <f t="shared" si="22"/>
        <v>173.1335079753303</v>
      </c>
      <c r="I199" s="31">
        <f t="shared" si="23"/>
        <v>51455.270434253274</v>
      </c>
    </row>
    <row r="200" spans="1:9" ht="13.5">
      <c r="A200" s="14">
        <f t="shared" si="24"/>
        <v>183</v>
      </c>
      <c r="B200" s="15">
        <f t="shared" si="25"/>
        <v>45717</v>
      </c>
      <c r="C200" s="16">
        <f t="shared" si="26"/>
        <v>51455.270434253274</v>
      </c>
      <c r="D200" s="31">
        <f t="shared" si="18"/>
        <v>528.3891511276315</v>
      </c>
      <c r="E200" s="32">
        <f t="shared" si="19"/>
        <v>0</v>
      </c>
      <c r="F200" s="31">
        <f t="shared" si="20"/>
        <v>528.3891511276315</v>
      </c>
      <c r="G200" s="31">
        <f t="shared" si="21"/>
        <v>356.44278909316847</v>
      </c>
      <c r="H200" s="31">
        <f t="shared" si="22"/>
        <v>171.94636203446302</v>
      </c>
      <c r="I200" s="31">
        <f t="shared" si="23"/>
        <v>51098.827645160105</v>
      </c>
    </row>
    <row r="201" spans="1:9" ht="13.5">
      <c r="A201" s="14">
        <f t="shared" si="24"/>
        <v>184</v>
      </c>
      <c r="B201" s="15">
        <f t="shared" si="25"/>
        <v>45748</v>
      </c>
      <c r="C201" s="16">
        <f t="shared" si="26"/>
        <v>51098.827645160105</v>
      </c>
      <c r="D201" s="31">
        <f t="shared" si="18"/>
        <v>528.3891511276315</v>
      </c>
      <c r="E201" s="32">
        <f t="shared" si="19"/>
        <v>0</v>
      </c>
      <c r="F201" s="31">
        <f t="shared" si="20"/>
        <v>528.3891511276315</v>
      </c>
      <c r="G201" s="31">
        <f t="shared" si="21"/>
        <v>357.6339020800549</v>
      </c>
      <c r="H201" s="31">
        <f t="shared" si="22"/>
        <v>170.75524904757665</v>
      </c>
      <c r="I201" s="31">
        <f t="shared" si="23"/>
        <v>50741.19374308005</v>
      </c>
    </row>
    <row r="202" spans="1:9" ht="13.5">
      <c r="A202" s="14">
        <f t="shared" si="24"/>
        <v>185</v>
      </c>
      <c r="B202" s="15">
        <f t="shared" si="25"/>
        <v>45778</v>
      </c>
      <c r="C202" s="16">
        <f t="shared" si="26"/>
        <v>50741.19374308005</v>
      </c>
      <c r="D202" s="31">
        <f t="shared" si="18"/>
        <v>528.3891511276315</v>
      </c>
      <c r="E202" s="32">
        <f t="shared" si="19"/>
        <v>0</v>
      </c>
      <c r="F202" s="31">
        <f t="shared" si="20"/>
        <v>528.3891511276315</v>
      </c>
      <c r="G202" s="31">
        <f t="shared" si="21"/>
        <v>358.8289953695057</v>
      </c>
      <c r="H202" s="31">
        <f t="shared" si="22"/>
        <v>169.56015575812583</v>
      </c>
      <c r="I202" s="31">
        <f t="shared" si="23"/>
        <v>50382.36474771055</v>
      </c>
    </row>
    <row r="203" spans="1:9" ht="13.5">
      <c r="A203" s="14">
        <f t="shared" si="24"/>
        <v>186</v>
      </c>
      <c r="B203" s="15">
        <f t="shared" si="25"/>
        <v>45809</v>
      </c>
      <c r="C203" s="16">
        <f t="shared" si="26"/>
        <v>50382.36474771055</v>
      </c>
      <c r="D203" s="31">
        <f t="shared" si="18"/>
        <v>528.3891511276315</v>
      </c>
      <c r="E203" s="32">
        <f t="shared" si="19"/>
        <v>0</v>
      </c>
      <c r="F203" s="31">
        <f t="shared" si="20"/>
        <v>528.3891511276315</v>
      </c>
      <c r="G203" s="31">
        <f t="shared" si="21"/>
        <v>360.0280822623655</v>
      </c>
      <c r="H203" s="31">
        <f t="shared" si="22"/>
        <v>168.36106886526605</v>
      </c>
      <c r="I203" s="31">
        <f t="shared" si="23"/>
        <v>50022.33666544818</v>
      </c>
    </row>
    <row r="204" spans="1:9" ht="13.5">
      <c r="A204" s="14">
        <f t="shared" si="24"/>
        <v>187</v>
      </c>
      <c r="B204" s="15">
        <f t="shared" si="25"/>
        <v>45839</v>
      </c>
      <c r="C204" s="16">
        <f t="shared" si="26"/>
        <v>50022.33666544818</v>
      </c>
      <c r="D204" s="31">
        <f t="shared" si="18"/>
        <v>528.3891511276315</v>
      </c>
      <c r="E204" s="32">
        <f t="shared" si="19"/>
        <v>0</v>
      </c>
      <c r="F204" s="31">
        <f t="shared" si="20"/>
        <v>528.3891511276315</v>
      </c>
      <c r="G204" s="31">
        <f t="shared" si="21"/>
        <v>361.2311761039256</v>
      </c>
      <c r="H204" s="31">
        <f t="shared" si="22"/>
        <v>167.15797502370597</v>
      </c>
      <c r="I204" s="31">
        <f t="shared" si="23"/>
        <v>49661.105489344256</v>
      </c>
    </row>
    <row r="205" spans="1:9" ht="13.5">
      <c r="A205" s="14">
        <f t="shared" si="24"/>
        <v>188</v>
      </c>
      <c r="B205" s="15">
        <f t="shared" si="25"/>
        <v>45870</v>
      </c>
      <c r="C205" s="16">
        <f t="shared" si="26"/>
        <v>49661.105489344256</v>
      </c>
      <c r="D205" s="31">
        <f t="shared" si="18"/>
        <v>528.3891511276315</v>
      </c>
      <c r="E205" s="32">
        <f t="shared" si="19"/>
        <v>0</v>
      </c>
      <c r="F205" s="31">
        <f t="shared" si="20"/>
        <v>528.3891511276315</v>
      </c>
      <c r="G205" s="31">
        <f t="shared" si="21"/>
        <v>362.4382902840728</v>
      </c>
      <c r="H205" s="31">
        <f t="shared" si="22"/>
        <v>165.9508608435587</v>
      </c>
      <c r="I205" s="31">
        <f t="shared" si="23"/>
        <v>49298.66719906018</v>
      </c>
    </row>
    <row r="206" spans="1:9" ht="13.5">
      <c r="A206" s="14">
        <f t="shared" si="24"/>
        <v>189</v>
      </c>
      <c r="B206" s="15">
        <f t="shared" si="25"/>
        <v>45901</v>
      </c>
      <c r="C206" s="16">
        <f t="shared" si="26"/>
        <v>49298.66719906018</v>
      </c>
      <c r="D206" s="31">
        <f t="shared" si="18"/>
        <v>528.3891511276315</v>
      </c>
      <c r="E206" s="32">
        <f t="shared" si="19"/>
        <v>0</v>
      </c>
      <c r="F206" s="31">
        <f t="shared" si="20"/>
        <v>528.3891511276315</v>
      </c>
      <c r="G206" s="31">
        <f t="shared" si="21"/>
        <v>363.64943823743874</v>
      </c>
      <c r="H206" s="31">
        <f t="shared" si="22"/>
        <v>164.73971289019275</v>
      </c>
      <c r="I206" s="31">
        <f t="shared" si="23"/>
        <v>48935.017760822746</v>
      </c>
    </row>
    <row r="207" spans="1:9" ht="13.5">
      <c r="A207" s="14">
        <f t="shared" si="24"/>
        <v>190</v>
      </c>
      <c r="B207" s="15">
        <f t="shared" si="25"/>
        <v>45931</v>
      </c>
      <c r="C207" s="16">
        <f t="shared" si="26"/>
        <v>48935.017760822746</v>
      </c>
      <c r="D207" s="31">
        <f t="shared" si="18"/>
        <v>528.3891511276315</v>
      </c>
      <c r="E207" s="32">
        <f t="shared" si="19"/>
        <v>0</v>
      </c>
      <c r="F207" s="31">
        <f t="shared" si="20"/>
        <v>528.3891511276315</v>
      </c>
      <c r="G207" s="31">
        <f t="shared" si="21"/>
        <v>364.8646334435489</v>
      </c>
      <c r="H207" s="31">
        <f t="shared" si="22"/>
        <v>163.52451768408267</v>
      </c>
      <c r="I207" s="31">
        <f t="shared" si="23"/>
        <v>48570.1531273792</v>
      </c>
    </row>
    <row r="208" spans="1:9" ht="13.5">
      <c r="A208" s="14">
        <f t="shared" si="24"/>
        <v>191</v>
      </c>
      <c r="B208" s="15">
        <f t="shared" si="25"/>
        <v>45962</v>
      </c>
      <c r="C208" s="16">
        <f t="shared" si="26"/>
        <v>48570.1531273792</v>
      </c>
      <c r="D208" s="31">
        <f t="shared" si="18"/>
        <v>528.3891511276315</v>
      </c>
      <c r="E208" s="32">
        <f t="shared" si="19"/>
        <v>0</v>
      </c>
      <c r="F208" s="31">
        <f t="shared" si="20"/>
        <v>528.3891511276315</v>
      </c>
      <c r="G208" s="31">
        <f t="shared" si="21"/>
        <v>366.08388942697275</v>
      </c>
      <c r="H208" s="31">
        <f t="shared" si="22"/>
        <v>162.3052617006588</v>
      </c>
      <c r="I208" s="31">
        <f t="shared" si="23"/>
        <v>48204.06923795222</v>
      </c>
    </row>
    <row r="209" spans="1:9" ht="13.5">
      <c r="A209" s="14">
        <f t="shared" si="24"/>
        <v>192</v>
      </c>
      <c r="B209" s="15">
        <f t="shared" si="25"/>
        <v>45992</v>
      </c>
      <c r="C209" s="16">
        <f t="shared" si="26"/>
        <v>48204.06923795222</v>
      </c>
      <c r="D209" s="31">
        <f t="shared" si="18"/>
        <v>528.3891511276315</v>
      </c>
      <c r="E209" s="32">
        <f t="shared" si="19"/>
        <v>0</v>
      </c>
      <c r="F209" s="31">
        <f t="shared" si="20"/>
        <v>528.3891511276315</v>
      </c>
      <c r="G209" s="31">
        <f t="shared" si="21"/>
        <v>367.3072197574745</v>
      </c>
      <c r="H209" s="31">
        <f t="shared" si="22"/>
        <v>161.08193137015698</v>
      </c>
      <c r="I209" s="31">
        <f t="shared" si="23"/>
        <v>47836.76201819475</v>
      </c>
    </row>
    <row r="210" spans="1:9" ht="13.5">
      <c r="A210" s="14">
        <f t="shared" si="24"/>
        <v>193</v>
      </c>
      <c r="B210" s="15">
        <f t="shared" si="25"/>
        <v>46023</v>
      </c>
      <c r="C210" s="16">
        <f t="shared" si="26"/>
        <v>47836.76201819475</v>
      </c>
      <c r="D210" s="31">
        <f aca="true" t="shared" si="27" ref="D210:D273">IF(Pay_Num&lt;&gt;"",Scheduled_Monthly_Payment,"")</f>
        <v>528.3891511276315</v>
      </c>
      <c r="E210" s="32">
        <f aca="true" t="shared" si="28" ref="E210:E273">IF(Pay_Num&lt;&gt;"",Scheduled_Extra_Payments,"")</f>
        <v>0</v>
      </c>
      <c r="F210" s="31">
        <f aca="true" t="shared" si="29" ref="F210:F273">IF(Pay_Num&lt;&gt;"",Sched_Pay+Extra_Pay,"")</f>
        <v>528.3891511276315</v>
      </c>
      <c r="G210" s="31">
        <f aca="true" t="shared" si="30" ref="G210:G273">IF(Pay_Num&lt;&gt;"",Total_Pay-Int,"")</f>
        <v>368.53463805016406</v>
      </c>
      <c r="H210" s="31">
        <f aca="true" t="shared" si="31" ref="H210:H273">IF(Pay_Num&lt;&gt;"",Beg_Bal*Interest_Rate/12,"")</f>
        <v>159.85451307746743</v>
      </c>
      <c r="I210" s="31">
        <f aca="true" t="shared" si="32" ref="I210:I273">IF(Pay_Num&lt;&gt;"",Beg_Bal-Princ,"")</f>
        <v>47468.227380144584</v>
      </c>
    </row>
    <row r="211" spans="1:9" ht="13.5">
      <c r="A211" s="14">
        <f aca="true" t="shared" si="33" ref="A211:A274">IF(Values_Entered,A210+1,"")</f>
        <v>194</v>
      </c>
      <c r="B211" s="15">
        <f aca="true" t="shared" si="34" ref="B211:B274">IF(Pay_Num&lt;&gt;"",DATE(YEAR(B210),MONTH(B210)+1,DAY(B210)),"")</f>
        <v>46054</v>
      </c>
      <c r="C211" s="16">
        <f aca="true" t="shared" si="35" ref="C211:C274">IF(Pay_Num&lt;&gt;"",I210,"")</f>
        <v>47468.227380144584</v>
      </c>
      <c r="D211" s="31">
        <f t="shared" si="27"/>
        <v>528.3891511276315</v>
      </c>
      <c r="E211" s="32">
        <f t="shared" si="28"/>
        <v>0</v>
      </c>
      <c r="F211" s="31">
        <f t="shared" si="29"/>
        <v>528.3891511276315</v>
      </c>
      <c r="G211" s="31">
        <f t="shared" si="30"/>
        <v>369.7661579656484</v>
      </c>
      <c r="H211" s="31">
        <f t="shared" si="31"/>
        <v>158.62299316198315</v>
      </c>
      <c r="I211" s="31">
        <f t="shared" si="32"/>
        <v>47098.461222178936</v>
      </c>
    </row>
    <row r="212" spans="1:9" ht="13.5">
      <c r="A212" s="14">
        <f t="shared" si="33"/>
        <v>195</v>
      </c>
      <c r="B212" s="15">
        <f t="shared" si="34"/>
        <v>46082</v>
      </c>
      <c r="C212" s="16">
        <f t="shared" si="35"/>
        <v>47098.461222178936</v>
      </c>
      <c r="D212" s="31">
        <f t="shared" si="27"/>
        <v>528.3891511276315</v>
      </c>
      <c r="E212" s="32">
        <f t="shared" si="28"/>
        <v>0</v>
      </c>
      <c r="F212" s="31">
        <f t="shared" si="29"/>
        <v>528.3891511276315</v>
      </c>
      <c r="G212" s="31">
        <f t="shared" si="30"/>
        <v>371.00179321018356</v>
      </c>
      <c r="H212" s="31">
        <f t="shared" si="31"/>
        <v>157.38735791744793</v>
      </c>
      <c r="I212" s="31">
        <f t="shared" si="32"/>
        <v>46727.45942896875</v>
      </c>
    </row>
    <row r="213" spans="1:9" ht="13.5">
      <c r="A213" s="14">
        <f t="shared" si="33"/>
        <v>196</v>
      </c>
      <c r="B213" s="15">
        <f t="shared" si="34"/>
        <v>46113</v>
      </c>
      <c r="C213" s="16">
        <f t="shared" si="35"/>
        <v>46727.45942896875</v>
      </c>
      <c r="D213" s="31">
        <f t="shared" si="27"/>
        <v>528.3891511276315</v>
      </c>
      <c r="E213" s="32">
        <f t="shared" si="28"/>
        <v>0</v>
      </c>
      <c r="F213" s="31">
        <f t="shared" si="29"/>
        <v>528.3891511276315</v>
      </c>
      <c r="G213" s="31">
        <f t="shared" si="30"/>
        <v>372.2415575358276</v>
      </c>
      <c r="H213" s="31">
        <f t="shared" si="31"/>
        <v>156.14759359180388</v>
      </c>
      <c r="I213" s="31">
        <f t="shared" si="32"/>
        <v>46355.21787143293</v>
      </c>
    </row>
    <row r="214" spans="1:9" ht="13.5">
      <c r="A214" s="14">
        <f t="shared" si="33"/>
        <v>197</v>
      </c>
      <c r="B214" s="15">
        <f t="shared" si="34"/>
        <v>46143</v>
      </c>
      <c r="C214" s="16">
        <f t="shared" si="35"/>
        <v>46355.21787143293</v>
      </c>
      <c r="D214" s="31">
        <f t="shared" si="27"/>
        <v>528.3891511276315</v>
      </c>
      <c r="E214" s="32">
        <f t="shared" si="28"/>
        <v>0</v>
      </c>
      <c r="F214" s="31">
        <f t="shared" si="29"/>
        <v>528.3891511276315</v>
      </c>
      <c r="G214" s="31">
        <f t="shared" si="30"/>
        <v>373.48546474059316</v>
      </c>
      <c r="H214" s="31">
        <f t="shared" si="31"/>
        <v>154.90368638703836</v>
      </c>
      <c r="I214" s="31">
        <f t="shared" si="32"/>
        <v>45981.73240669233</v>
      </c>
    </row>
    <row r="215" spans="1:9" ht="13.5">
      <c r="A215" s="14">
        <f t="shared" si="33"/>
        <v>198</v>
      </c>
      <c r="B215" s="15">
        <f t="shared" si="34"/>
        <v>46174</v>
      </c>
      <c r="C215" s="16">
        <f t="shared" si="35"/>
        <v>45981.73240669233</v>
      </c>
      <c r="D215" s="31">
        <f t="shared" si="27"/>
        <v>528.3891511276315</v>
      </c>
      <c r="E215" s="32">
        <f t="shared" si="28"/>
        <v>0</v>
      </c>
      <c r="F215" s="31">
        <f t="shared" si="29"/>
        <v>528.3891511276315</v>
      </c>
      <c r="G215" s="31">
        <f t="shared" si="30"/>
        <v>374.73352866860137</v>
      </c>
      <c r="H215" s="31">
        <f t="shared" si="31"/>
        <v>153.65562245903018</v>
      </c>
      <c r="I215" s="31">
        <f t="shared" si="32"/>
        <v>45606.99887802373</v>
      </c>
    </row>
    <row r="216" spans="1:9" ht="13.5">
      <c r="A216" s="14">
        <f t="shared" si="33"/>
        <v>199</v>
      </c>
      <c r="B216" s="15">
        <f t="shared" si="34"/>
        <v>46204</v>
      </c>
      <c r="C216" s="16">
        <f t="shared" si="35"/>
        <v>45606.99887802373</v>
      </c>
      <c r="D216" s="31">
        <f t="shared" si="27"/>
        <v>528.3891511276315</v>
      </c>
      <c r="E216" s="32">
        <f t="shared" si="28"/>
        <v>0</v>
      </c>
      <c r="F216" s="31">
        <f t="shared" si="29"/>
        <v>528.3891511276315</v>
      </c>
      <c r="G216" s="31">
        <f t="shared" si="30"/>
        <v>375.9857632102355</v>
      </c>
      <c r="H216" s="31">
        <f t="shared" si="31"/>
        <v>152.40338791739597</v>
      </c>
      <c r="I216" s="31">
        <f t="shared" si="32"/>
        <v>45231.0131148135</v>
      </c>
    </row>
    <row r="217" spans="1:9" ht="13.5">
      <c r="A217" s="14">
        <f t="shared" si="33"/>
        <v>200</v>
      </c>
      <c r="B217" s="15">
        <f t="shared" si="34"/>
        <v>46235</v>
      </c>
      <c r="C217" s="16">
        <f t="shared" si="35"/>
        <v>45231.0131148135</v>
      </c>
      <c r="D217" s="31">
        <f t="shared" si="27"/>
        <v>528.3891511276315</v>
      </c>
      <c r="E217" s="32">
        <f t="shared" si="28"/>
        <v>0</v>
      </c>
      <c r="F217" s="31">
        <f t="shared" si="29"/>
        <v>528.3891511276315</v>
      </c>
      <c r="G217" s="31">
        <f t="shared" si="30"/>
        <v>377.24218230229644</v>
      </c>
      <c r="H217" s="31">
        <f t="shared" si="31"/>
        <v>151.1469688253351</v>
      </c>
      <c r="I217" s="31">
        <f t="shared" si="32"/>
        <v>44853.7709325112</v>
      </c>
    </row>
    <row r="218" spans="1:9" ht="13.5">
      <c r="A218" s="14">
        <f t="shared" si="33"/>
        <v>201</v>
      </c>
      <c r="B218" s="15">
        <f t="shared" si="34"/>
        <v>46266</v>
      </c>
      <c r="C218" s="16">
        <f t="shared" si="35"/>
        <v>44853.7709325112</v>
      </c>
      <c r="D218" s="31">
        <f t="shared" si="27"/>
        <v>528.3891511276315</v>
      </c>
      <c r="E218" s="32">
        <f t="shared" si="28"/>
        <v>0</v>
      </c>
      <c r="F218" s="31">
        <f t="shared" si="29"/>
        <v>528.3891511276315</v>
      </c>
      <c r="G218" s="31">
        <f t="shared" si="30"/>
        <v>378.5027999281566</v>
      </c>
      <c r="H218" s="31">
        <f t="shared" si="31"/>
        <v>149.88635119947492</v>
      </c>
      <c r="I218" s="31">
        <f t="shared" si="32"/>
        <v>44475.26813258304</v>
      </c>
    </row>
    <row r="219" spans="1:9" ht="13.5">
      <c r="A219" s="14">
        <f t="shared" si="33"/>
        <v>202</v>
      </c>
      <c r="B219" s="15">
        <f t="shared" si="34"/>
        <v>46296</v>
      </c>
      <c r="C219" s="16">
        <f t="shared" si="35"/>
        <v>44475.26813258304</v>
      </c>
      <c r="D219" s="31">
        <f t="shared" si="27"/>
        <v>528.3891511276315</v>
      </c>
      <c r="E219" s="32">
        <f t="shared" si="28"/>
        <v>0</v>
      </c>
      <c r="F219" s="31">
        <f t="shared" si="29"/>
        <v>528.3891511276315</v>
      </c>
      <c r="G219" s="31">
        <f t="shared" si="30"/>
        <v>379.7676301179165</v>
      </c>
      <c r="H219" s="31">
        <f t="shared" si="31"/>
        <v>148.621521009715</v>
      </c>
      <c r="I219" s="31">
        <f t="shared" si="32"/>
        <v>44095.500502465125</v>
      </c>
    </row>
    <row r="220" spans="1:9" ht="13.5">
      <c r="A220" s="14">
        <f t="shared" si="33"/>
        <v>203</v>
      </c>
      <c r="B220" s="15">
        <f t="shared" si="34"/>
        <v>46327</v>
      </c>
      <c r="C220" s="16">
        <f t="shared" si="35"/>
        <v>44095.500502465125</v>
      </c>
      <c r="D220" s="31">
        <f t="shared" si="27"/>
        <v>528.3891511276315</v>
      </c>
      <c r="E220" s="32">
        <f t="shared" si="28"/>
        <v>0</v>
      </c>
      <c r="F220" s="31">
        <f t="shared" si="29"/>
        <v>528.3891511276315</v>
      </c>
      <c r="G220" s="31">
        <f t="shared" si="30"/>
        <v>381.0366869485606</v>
      </c>
      <c r="H220" s="31">
        <f t="shared" si="31"/>
        <v>147.35246417907095</v>
      </c>
      <c r="I220" s="31">
        <f t="shared" si="32"/>
        <v>43714.46381551657</v>
      </c>
    </row>
    <row r="221" spans="1:9" ht="13.5">
      <c r="A221" s="14">
        <f t="shared" si="33"/>
        <v>204</v>
      </c>
      <c r="B221" s="15">
        <f t="shared" si="34"/>
        <v>46357</v>
      </c>
      <c r="C221" s="16">
        <f t="shared" si="35"/>
        <v>43714.46381551657</v>
      </c>
      <c r="D221" s="31">
        <f t="shared" si="27"/>
        <v>528.3891511276315</v>
      </c>
      <c r="E221" s="32">
        <f t="shared" si="28"/>
        <v>0</v>
      </c>
      <c r="F221" s="31">
        <f t="shared" si="29"/>
        <v>528.3891511276315</v>
      </c>
      <c r="G221" s="31">
        <f t="shared" si="30"/>
        <v>382.3099845441137</v>
      </c>
      <c r="H221" s="31">
        <f t="shared" si="31"/>
        <v>146.07916658351783</v>
      </c>
      <c r="I221" s="31">
        <f t="shared" si="32"/>
        <v>43332.15383097246</v>
      </c>
    </row>
    <row r="222" spans="1:9" ht="13.5">
      <c r="A222" s="14">
        <f t="shared" si="33"/>
        <v>205</v>
      </c>
      <c r="B222" s="15">
        <f t="shared" si="34"/>
        <v>46388</v>
      </c>
      <c r="C222" s="16">
        <f t="shared" si="35"/>
        <v>43332.15383097246</v>
      </c>
      <c r="D222" s="31">
        <f t="shared" si="27"/>
        <v>528.3891511276315</v>
      </c>
      <c r="E222" s="32">
        <f t="shared" si="28"/>
        <v>0</v>
      </c>
      <c r="F222" s="31">
        <f t="shared" si="29"/>
        <v>528.3891511276315</v>
      </c>
      <c r="G222" s="31">
        <f t="shared" si="30"/>
        <v>383.58753707579854</v>
      </c>
      <c r="H222" s="31">
        <f t="shared" si="31"/>
        <v>144.80161405183296</v>
      </c>
      <c r="I222" s="31">
        <f t="shared" si="32"/>
        <v>42948.566293896656</v>
      </c>
    </row>
    <row r="223" spans="1:9" ht="13.5">
      <c r="A223" s="14">
        <f t="shared" si="33"/>
        <v>206</v>
      </c>
      <c r="B223" s="15">
        <f t="shared" si="34"/>
        <v>46419</v>
      </c>
      <c r="C223" s="16">
        <f t="shared" si="35"/>
        <v>42948.566293896656</v>
      </c>
      <c r="D223" s="31">
        <f t="shared" si="27"/>
        <v>528.3891511276315</v>
      </c>
      <c r="E223" s="32">
        <f t="shared" si="28"/>
        <v>0</v>
      </c>
      <c r="F223" s="31">
        <f t="shared" si="29"/>
        <v>528.3891511276315</v>
      </c>
      <c r="G223" s="31">
        <f t="shared" si="30"/>
        <v>384.86935876219354</v>
      </c>
      <c r="H223" s="31">
        <f t="shared" si="31"/>
        <v>143.51979236543798</v>
      </c>
      <c r="I223" s="31">
        <f t="shared" si="32"/>
        <v>42563.69693513446</v>
      </c>
    </row>
    <row r="224" spans="1:9" ht="13.5">
      <c r="A224" s="14">
        <f t="shared" si="33"/>
        <v>207</v>
      </c>
      <c r="B224" s="15">
        <f t="shared" si="34"/>
        <v>46447</v>
      </c>
      <c r="C224" s="16">
        <f t="shared" si="35"/>
        <v>42563.69693513446</v>
      </c>
      <c r="D224" s="31">
        <f t="shared" si="27"/>
        <v>528.3891511276315</v>
      </c>
      <c r="E224" s="32">
        <f t="shared" si="28"/>
        <v>0</v>
      </c>
      <c r="F224" s="31">
        <f t="shared" si="29"/>
        <v>528.3891511276315</v>
      </c>
      <c r="G224" s="31">
        <f t="shared" si="30"/>
        <v>386.1554638693906</v>
      </c>
      <c r="H224" s="31">
        <f t="shared" si="31"/>
        <v>142.23368725824096</v>
      </c>
      <c r="I224" s="31">
        <f t="shared" si="32"/>
        <v>42177.54147126507</v>
      </c>
    </row>
    <row r="225" spans="1:9" ht="13.5">
      <c r="A225" s="14">
        <f t="shared" si="33"/>
        <v>208</v>
      </c>
      <c r="B225" s="15">
        <f t="shared" si="34"/>
        <v>46478</v>
      </c>
      <c r="C225" s="16">
        <f t="shared" si="35"/>
        <v>42177.54147126507</v>
      </c>
      <c r="D225" s="31">
        <f t="shared" si="27"/>
        <v>528.3891511276315</v>
      </c>
      <c r="E225" s="32">
        <f t="shared" si="28"/>
        <v>0</v>
      </c>
      <c r="F225" s="31">
        <f t="shared" si="29"/>
        <v>528.3891511276315</v>
      </c>
      <c r="G225" s="31">
        <f t="shared" si="30"/>
        <v>387.44586671115405</v>
      </c>
      <c r="H225" s="31">
        <f t="shared" si="31"/>
        <v>140.94328441647744</v>
      </c>
      <c r="I225" s="31">
        <f t="shared" si="32"/>
        <v>41790.09560455391</v>
      </c>
    </row>
    <row r="226" spans="1:9" ht="13.5">
      <c r="A226" s="14">
        <f t="shared" si="33"/>
        <v>209</v>
      </c>
      <c r="B226" s="15">
        <f t="shared" si="34"/>
        <v>46508</v>
      </c>
      <c r="C226" s="16">
        <f t="shared" si="35"/>
        <v>41790.09560455391</v>
      </c>
      <c r="D226" s="31">
        <f t="shared" si="27"/>
        <v>528.3891511276315</v>
      </c>
      <c r="E226" s="32">
        <f t="shared" si="28"/>
        <v>0</v>
      </c>
      <c r="F226" s="31">
        <f t="shared" si="29"/>
        <v>528.3891511276315</v>
      </c>
      <c r="G226" s="31">
        <f t="shared" si="30"/>
        <v>388.7405816490806</v>
      </c>
      <c r="H226" s="31">
        <f t="shared" si="31"/>
        <v>139.64856947855097</v>
      </c>
      <c r="I226" s="31">
        <f t="shared" si="32"/>
        <v>41401.355022904834</v>
      </c>
    </row>
    <row r="227" spans="1:9" ht="13.5">
      <c r="A227" s="14">
        <f t="shared" si="33"/>
        <v>210</v>
      </c>
      <c r="B227" s="15">
        <f t="shared" si="34"/>
        <v>46539</v>
      </c>
      <c r="C227" s="16">
        <f t="shared" si="35"/>
        <v>41401.355022904834</v>
      </c>
      <c r="D227" s="31">
        <f t="shared" si="27"/>
        <v>528.3891511276315</v>
      </c>
      <c r="E227" s="32">
        <f t="shared" si="28"/>
        <v>0</v>
      </c>
      <c r="F227" s="31">
        <f t="shared" si="29"/>
        <v>528.3891511276315</v>
      </c>
      <c r="G227" s="31">
        <f t="shared" si="30"/>
        <v>390.0396230927579</v>
      </c>
      <c r="H227" s="31">
        <f t="shared" si="31"/>
        <v>138.34952803487366</v>
      </c>
      <c r="I227" s="31">
        <f t="shared" si="32"/>
        <v>41011.315399812076</v>
      </c>
    </row>
    <row r="228" spans="1:9" ht="13.5">
      <c r="A228" s="14">
        <f t="shared" si="33"/>
        <v>211</v>
      </c>
      <c r="B228" s="15">
        <f t="shared" si="34"/>
        <v>46569</v>
      </c>
      <c r="C228" s="16">
        <f t="shared" si="35"/>
        <v>41011.315399812076</v>
      </c>
      <c r="D228" s="31">
        <f t="shared" si="27"/>
        <v>528.3891511276315</v>
      </c>
      <c r="E228" s="32">
        <f t="shared" si="28"/>
        <v>0</v>
      </c>
      <c r="F228" s="31">
        <f t="shared" si="29"/>
        <v>528.3891511276315</v>
      </c>
      <c r="G228" s="31">
        <f t="shared" si="30"/>
        <v>391.3430054999262</v>
      </c>
      <c r="H228" s="31">
        <f t="shared" si="31"/>
        <v>137.04614562770533</v>
      </c>
      <c r="I228" s="31">
        <f t="shared" si="32"/>
        <v>40619.97239431215</v>
      </c>
    </row>
    <row r="229" spans="1:9" ht="13.5">
      <c r="A229" s="14">
        <f t="shared" si="33"/>
        <v>212</v>
      </c>
      <c r="B229" s="15">
        <f t="shared" si="34"/>
        <v>46600</v>
      </c>
      <c r="C229" s="16">
        <f t="shared" si="35"/>
        <v>40619.97239431215</v>
      </c>
      <c r="D229" s="31">
        <f t="shared" si="27"/>
        <v>528.3891511276315</v>
      </c>
      <c r="E229" s="32">
        <f t="shared" si="28"/>
        <v>0</v>
      </c>
      <c r="F229" s="31">
        <f t="shared" si="29"/>
        <v>528.3891511276315</v>
      </c>
      <c r="G229" s="31">
        <f t="shared" si="30"/>
        <v>392.6507433766384</v>
      </c>
      <c r="H229" s="31">
        <f t="shared" si="31"/>
        <v>135.7384077509931</v>
      </c>
      <c r="I229" s="31">
        <f t="shared" si="32"/>
        <v>40227.32165093551</v>
      </c>
    </row>
    <row r="230" spans="1:9" ht="13.5">
      <c r="A230" s="14">
        <f t="shared" si="33"/>
        <v>213</v>
      </c>
      <c r="B230" s="15">
        <f t="shared" si="34"/>
        <v>46631</v>
      </c>
      <c r="C230" s="16">
        <f t="shared" si="35"/>
        <v>40227.32165093551</v>
      </c>
      <c r="D230" s="31">
        <f t="shared" si="27"/>
        <v>528.3891511276315</v>
      </c>
      <c r="E230" s="32">
        <f t="shared" si="28"/>
        <v>0</v>
      </c>
      <c r="F230" s="31">
        <f t="shared" si="29"/>
        <v>528.3891511276315</v>
      </c>
      <c r="G230" s="31">
        <f t="shared" si="30"/>
        <v>393.96285127742203</v>
      </c>
      <c r="H230" s="31">
        <f t="shared" si="31"/>
        <v>134.4262998502095</v>
      </c>
      <c r="I230" s="31">
        <f t="shared" si="32"/>
        <v>39833.35879965809</v>
      </c>
    </row>
    <row r="231" spans="1:9" ht="13.5">
      <c r="A231" s="14">
        <f t="shared" si="33"/>
        <v>214</v>
      </c>
      <c r="B231" s="15">
        <f t="shared" si="34"/>
        <v>46661</v>
      </c>
      <c r="C231" s="16">
        <f t="shared" si="35"/>
        <v>39833.35879965809</v>
      </c>
      <c r="D231" s="31">
        <f t="shared" si="27"/>
        <v>528.3891511276315</v>
      </c>
      <c r="E231" s="32">
        <f t="shared" si="28"/>
        <v>0</v>
      </c>
      <c r="F231" s="31">
        <f t="shared" si="29"/>
        <v>528.3891511276315</v>
      </c>
      <c r="G231" s="31">
        <f t="shared" si="30"/>
        <v>395.2793438054407</v>
      </c>
      <c r="H231" s="31">
        <f t="shared" si="31"/>
        <v>133.1098073221908</v>
      </c>
      <c r="I231" s="31">
        <f t="shared" si="32"/>
        <v>39438.07945585265</v>
      </c>
    </row>
    <row r="232" spans="1:9" ht="13.5">
      <c r="A232" s="14">
        <f t="shared" si="33"/>
        <v>215</v>
      </c>
      <c r="B232" s="15">
        <f t="shared" si="34"/>
        <v>46692</v>
      </c>
      <c r="C232" s="16">
        <f t="shared" si="35"/>
        <v>39438.07945585265</v>
      </c>
      <c r="D232" s="31">
        <f t="shared" si="27"/>
        <v>528.3891511276315</v>
      </c>
      <c r="E232" s="32">
        <f t="shared" si="28"/>
        <v>0</v>
      </c>
      <c r="F232" s="31">
        <f t="shared" si="29"/>
        <v>528.3891511276315</v>
      </c>
      <c r="G232" s="31">
        <f t="shared" si="30"/>
        <v>396.60023561265723</v>
      </c>
      <c r="H232" s="31">
        <f t="shared" si="31"/>
        <v>131.78891551497426</v>
      </c>
      <c r="I232" s="31">
        <f t="shared" si="32"/>
        <v>39041.47922023999</v>
      </c>
    </row>
    <row r="233" spans="1:9" ht="13.5">
      <c r="A233" s="14">
        <f t="shared" si="33"/>
        <v>216</v>
      </c>
      <c r="B233" s="15">
        <f t="shared" si="34"/>
        <v>46722</v>
      </c>
      <c r="C233" s="16">
        <f t="shared" si="35"/>
        <v>39041.47922023999</v>
      </c>
      <c r="D233" s="31">
        <f t="shared" si="27"/>
        <v>528.3891511276315</v>
      </c>
      <c r="E233" s="32">
        <f t="shared" si="28"/>
        <v>0</v>
      </c>
      <c r="F233" s="31">
        <f t="shared" si="29"/>
        <v>528.3891511276315</v>
      </c>
      <c r="G233" s="31">
        <f t="shared" si="30"/>
        <v>397.92554139999623</v>
      </c>
      <c r="H233" s="31">
        <f t="shared" si="31"/>
        <v>130.4636097276353</v>
      </c>
      <c r="I233" s="31">
        <f t="shared" si="32"/>
        <v>38643.55367884</v>
      </c>
    </row>
    <row r="234" spans="1:9" ht="13.5">
      <c r="A234" s="14">
        <f t="shared" si="33"/>
        <v>217</v>
      </c>
      <c r="B234" s="15">
        <f t="shared" si="34"/>
        <v>46753</v>
      </c>
      <c r="C234" s="16">
        <f t="shared" si="35"/>
        <v>38643.55367884</v>
      </c>
      <c r="D234" s="31">
        <f t="shared" si="27"/>
        <v>528.3891511276315</v>
      </c>
      <c r="E234" s="32">
        <f t="shared" si="28"/>
        <v>0</v>
      </c>
      <c r="F234" s="31">
        <f t="shared" si="29"/>
        <v>528.3891511276315</v>
      </c>
      <c r="G234" s="31">
        <f t="shared" si="30"/>
        <v>399.2552759175079</v>
      </c>
      <c r="H234" s="31">
        <f t="shared" si="31"/>
        <v>129.13387521012365</v>
      </c>
      <c r="I234" s="31">
        <f t="shared" si="32"/>
        <v>38244.29840292249</v>
      </c>
    </row>
    <row r="235" spans="1:9" ht="13.5">
      <c r="A235" s="14">
        <f t="shared" si="33"/>
        <v>218</v>
      </c>
      <c r="B235" s="15">
        <f t="shared" si="34"/>
        <v>46784</v>
      </c>
      <c r="C235" s="16">
        <f t="shared" si="35"/>
        <v>38244.29840292249</v>
      </c>
      <c r="D235" s="31">
        <f t="shared" si="27"/>
        <v>528.3891511276315</v>
      </c>
      <c r="E235" s="32">
        <f t="shared" si="28"/>
        <v>0</v>
      </c>
      <c r="F235" s="31">
        <f t="shared" si="29"/>
        <v>528.3891511276315</v>
      </c>
      <c r="G235" s="31">
        <f t="shared" si="30"/>
        <v>400.5894539645322</v>
      </c>
      <c r="H235" s="31">
        <f t="shared" si="31"/>
        <v>127.79969716309931</v>
      </c>
      <c r="I235" s="31">
        <f t="shared" si="32"/>
        <v>37843.70894895796</v>
      </c>
    </row>
    <row r="236" spans="1:9" ht="13.5">
      <c r="A236" s="14">
        <f t="shared" si="33"/>
        <v>219</v>
      </c>
      <c r="B236" s="15">
        <f t="shared" si="34"/>
        <v>46813</v>
      </c>
      <c r="C236" s="16">
        <f t="shared" si="35"/>
        <v>37843.70894895796</v>
      </c>
      <c r="D236" s="31">
        <f t="shared" si="27"/>
        <v>528.3891511276315</v>
      </c>
      <c r="E236" s="32">
        <f t="shared" si="28"/>
        <v>0</v>
      </c>
      <c r="F236" s="31">
        <f t="shared" si="29"/>
        <v>528.3891511276315</v>
      </c>
      <c r="G236" s="31">
        <f t="shared" si="30"/>
        <v>401.9280903898637</v>
      </c>
      <c r="H236" s="31">
        <f t="shared" si="31"/>
        <v>126.46106073776782</v>
      </c>
      <c r="I236" s="31">
        <f t="shared" si="32"/>
        <v>37441.7808585681</v>
      </c>
    </row>
    <row r="237" spans="1:9" ht="13.5">
      <c r="A237" s="14">
        <f t="shared" si="33"/>
        <v>220</v>
      </c>
      <c r="B237" s="15">
        <f t="shared" si="34"/>
        <v>46844</v>
      </c>
      <c r="C237" s="16">
        <f t="shared" si="35"/>
        <v>37441.7808585681</v>
      </c>
      <c r="D237" s="31">
        <f t="shared" si="27"/>
        <v>528.3891511276315</v>
      </c>
      <c r="E237" s="32">
        <f t="shared" si="28"/>
        <v>0</v>
      </c>
      <c r="F237" s="31">
        <f t="shared" si="29"/>
        <v>528.3891511276315</v>
      </c>
      <c r="G237" s="31">
        <f t="shared" si="30"/>
        <v>403.27120009191646</v>
      </c>
      <c r="H237" s="31">
        <f t="shared" si="31"/>
        <v>125.11795103571505</v>
      </c>
      <c r="I237" s="31">
        <f t="shared" si="32"/>
        <v>37038.50965847618</v>
      </c>
    </row>
    <row r="238" spans="1:9" ht="13.5">
      <c r="A238" s="14">
        <f t="shared" si="33"/>
        <v>221</v>
      </c>
      <c r="B238" s="15">
        <f t="shared" si="34"/>
        <v>46874</v>
      </c>
      <c r="C238" s="16">
        <f t="shared" si="35"/>
        <v>37038.50965847618</v>
      </c>
      <c r="D238" s="31">
        <f t="shared" si="27"/>
        <v>528.3891511276315</v>
      </c>
      <c r="E238" s="32">
        <f t="shared" si="28"/>
        <v>0</v>
      </c>
      <c r="F238" s="31">
        <f t="shared" si="29"/>
        <v>528.3891511276315</v>
      </c>
      <c r="G238" s="31">
        <f t="shared" si="30"/>
        <v>404.6187980188903</v>
      </c>
      <c r="H238" s="31">
        <f t="shared" si="31"/>
        <v>123.77035310874122</v>
      </c>
      <c r="I238" s="31">
        <f t="shared" si="32"/>
        <v>36633.890860457286</v>
      </c>
    </row>
    <row r="239" spans="1:9" ht="13.5">
      <c r="A239" s="14">
        <f t="shared" si="33"/>
        <v>222</v>
      </c>
      <c r="B239" s="15">
        <f t="shared" si="34"/>
        <v>46905</v>
      </c>
      <c r="C239" s="16">
        <f t="shared" si="35"/>
        <v>36633.890860457286</v>
      </c>
      <c r="D239" s="31">
        <f t="shared" si="27"/>
        <v>528.3891511276315</v>
      </c>
      <c r="E239" s="32">
        <f t="shared" si="28"/>
        <v>0</v>
      </c>
      <c r="F239" s="31">
        <f t="shared" si="29"/>
        <v>528.3891511276315</v>
      </c>
      <c r="G239" s="31">
        <f t="shared" si="30"/>
        <v>405.97089916893674</v>
      </c>
      <c r="H239" s="31">
        <f t="shared" si="31"/>
        <v>122.41825195869477</v>
      </c>
      <c r="I239" s="31">
        <f t="shared" si="32"/>
        <v>36227.91996128835</v>
      </c>
    </row>
    <row r="240" spans="1:9" ht="13.5">
      <c r="A240" s="14">
        <f t="shared" si="33"/>
        <v>223</v>
      </c>
      <c r="B240" s="15">
        <f t="shared" si="34"/>
        <v>46935</v>
      </c>
      <c r="C240" s="16">
        <f t="shared" si="35"/>
        <v>36227.91996128835</v>
      </c>
      <c r="D240" s="31">
        <f t="shared" si="27"/>
        <v>528.3891511276315</v>
      </c>
      <c r="E240" s="32">
        <f t="shared" si="28"/>
        <v>0</v>
      </c>
      <c r="F240" s="31">
        <f t="shared" si="29"/>
        <v>528.3891511276315</v>
      </c>
      <c r="G240" s="31">
        <f t="shared" si="30"/>
        <v>407.3275185903263</v>
      </c>
      <c r="H240" s="31">
        <f t="shared" si="31"/>
        <v>121.06163253730523</v>
      </c>
      <c r="I240" s="31">
        <f t="shared" si="32"/>
        <v>35820.59244269803</v>
      </c>
    </row>
    <row r="241" spans="1:9" ht="13.5">
      <c r="A241" s="14">
        <f t="shared" si="33"/>
        <v>224</v>
      </c>
      <c r="B241" s="15">
        <f t="shared" si="34"/>
        <v>46966</v>
      </c>
      <c r="C241" s="16">
        <f t="shared" si="35"/>
        <v>35820.59244269803</v>
      </c>
      <c r="D241" s="31">
        <f t="shared" si="27"/>
        <v>528.3891511276315</v>
      </c>
      <c r="E241" s="32">
        <f t="shared" si="28"/>
        <v>0</v>
      </c>
      <c r="F241" s="31">
        <f t="shared" si="29"/>
        <v>528.3891511276315</v>
      </c>
      <c r="G241" s="31">
        <f t="shared" si="30"/>
        <v>408.6886713816156</v>
      </c>
      <c r="H241" s="31">
        <f t="shared" si="31"/>
        <v>119.7004797460159</v>
      </c>
      <c r="I241" s="31">
        <f t="shared" si="32"/>
        <v>35411.903771316414</v>
      </c>
    </row>
    <row r="242" spans="1:9" ht="13.5">
      <c r="A242" s="14">
        <f t="shared" si="33"/>
        <v>225</v>
      </c>
      <c r="B242" s="15">
        <f t="shared" si="34"/>
        <v>46997</v>
      </c>
      <c r="C242" s="16">
        <f t="shared" si="35"/>
        <v>35411.903771316414</v>
      </c>
      <c r="D242" s="31">
        <f t="shared" si="27"/>
        <v>528.3891511276315</v>
      </c>
      <c r="E242" s="32">
        <f t="shared" si="28"/>
        <v>0</v>
      </c>
      <c r="F242" s="31">
        <f t="shared" si="29"/>
        <v>528.3891511276315</v>
      </c>
      <c r="G242" s="31">
        <f t="shared" si="30"/>
        <v>410.05437269181584</v>
      </c>
      <c r="H242" s="31">
        <f t="shared" si="31"/>
        <v>118.33477843581568</v>
      </c>
      <c r="I242" s="31">
        <f t="shared" si="32"/>
        <v>35001.849398624596</v>
      </c>
    </row>
    <row r="243" spans="1:9" ht="13.5">
      <c r="A243" s="14">
        <f t="shared" si="33"/>
        <v>226</v>
      </c>
      <c r="B243" s="15">
        <f t="shared" si="34"/>
        <v>47027</v>
      </c>
      <c r="C243" s="16">
        <f t="shared" si="35"/>
        <v>35001.849398624596</v>
      </c>
      <c r="D243" s="31">
        <f t="shared" si="27"/>
        <v>528.3891511276315</v>
      </c>
      <c r="E243" s="32">
        <f t="shared" si="28"/>
        <v>0</v>
      </c>
      <c r="F243" s="31">
        <f t="shared" si="29"/>
        <v>528.3891511276315</v>
      </c>
      <c r="G243" s="31">
        <f t="shared" si="30"/>
        <v>411.424637720561</v>
      </c>
      <c r="H243" s="31">
        <f t="shared" si="31"/>
        <v>116.96451340707051</v>
      </c>
      <c r="I243" s="31">
        <f t="shared" si="32"/>
        <v>34590.42476090403</v>
      </c>
    </row>
    <row r="244" spans="1:9" ht="13.5">
      <c r="A244" s="14">
        <f t="shared" si="33"/>
        <v>227</v>
      </c>
      <c r="B244" s="15">
        <f t="shared" si="34"/>
        <v>47058</v>
      </c>
      <c r="C244" s="16">
        <f t="shared" si="35"/>
        <v>34590.42476090403</v>
      </c>
      <c r="D244" s="31">
        <f t="shared" si="27"/>
        <v>528.3891511276315</v>
      </c>
      <c r="E244" s="32">
        <f t="shared" si="28"/>
        <v>0</v>
      </c>
      <c r="F244" s="31">
        <f t="shared" si="29"/>
        <v>528.3891511276315</v>
      </c>
      <c r="G244" s="31">
        <f t="shared" si="30"/>
        <v>412.7994817182772</v>
      </c>
      <c r="H244" s="31">
        <f t="shared" si="31"/>
        <v>115.5896694093543</v>
      </c>
      <c r="I244" s="31">
        <f t="shared" si="32"/>
        <v>34177.625279185755</v>
      </c>
    </row>
    <row r="245" spans="1:9" ht="13.5">
      <c r="A245" s="14">
        <f t="shared" si="33"/>
        <v>228</v>
      </c>
      <c r="B245" s="15">
        <f t="shared" si="34"/>
        <v>47088</v>
      </c>
      <c r="C245" s="16">
        <f t="shared" si="35"/>
        <v>34177.625279185755</v>
      </c>
      <c r="D245" s="31">
        <f t="shared" si="27"/>
        <v>528.3891511276315</v>
      </c>
      <c r="E245" s="32">
        <f t="shared" si="28"/>
        <v>0</v>
      </c>
      <c r="F245" s="31">
        <f t="shared" si="29"/>
        <v>528.3891511276315</v>
      </c>
      <c r="G245" s="31">
        <f t="shared" si="30"/>
        <v>414.17891998635247</v>
      </c>
      <c r="H245" s="31">
        <f t="shared" si="31"/>
        <v>114.21023114127905</v>
      </c>
      <c r="I245" s="31">
        <f t="shared" si="32"/>
        <v>33763.4463591994</v>
      </c>
    </row>
    <row r="246" spans="1:9" ht="13.5">
      <c r="A246" s="14">
        <f t="shared" si="33"/>
        <v>229</v>
      </c>
      <c r="B246" s="15">
        <f t="shared" si="34"/>
        <v>47119</v>
      </c>
      <c r="C246" s="16">
        <f t="shared" si="35"/>
        <v>33763.4463591994</v>
      </c>
      <c r="D246" s="31">
        <f t="shared" si="27"/>
        <v>528.3891511276315</v>
      </c>
      <c r="E246" s="32">
        <f t="shared" si="28"/>
        <v>0</v>
      </c>
      <c r="F246" s="31">
        <f t="shared" si="29"/>
        <v>528.3891511276315</v>
      </c>
      <c r="G246" s="31">
        <f t="shared" si="30"/>
        <v>415.56296787730685</v>
      </c>
      <c r="H246" s="31">
        <f t="shared" si="31"/>
        <v>112.82618325032466</v>
      </c>
      <c r="I246" s="31">
        <f t="shared" si="32"/>
        <v>33347.883391322095</v>
      </c>
    </row>
    <row r="247" spans="1:9" ht="13.5">
      <c r="A247" s="14">
        <f t="shared" si="33"/>
        <v>230</v>
      </c>
      <c r="B247" s="15">
        <f t="shared" si="34"/>
        <v>47150</v>
      </c>
      <c r="C247" s="16">
        <f t="shared" si="35"/>
        <v>33347.883391322095</v>
      </c>
      <c r="D247" s="31">
        <f t="shared" si="27"/>
        <v>528.3891511276315</v>
      </c>
      <c r="E247" s="32">
        <f t="shared" si="28"/>
        <v>0</v>
      </c>
      <c r="F247" s="31">
        <f t="shared" si="29"/>
        <v>528.3891511276315</v>
      </c>
      <c r="G247" s="31">
        <f t="shared" si="30"/>
        <v>416.9516407949635</v>
      </c>
      <c r="H247" s="31">
        <f t="shared" si="31"/>
        <v>111.437510332668</v>
      </c>
      <c r="I247" s="31">
        <f t="shared" si="32"/>
        <v>32930.93175052713</v>
      </c>
    </row>
    <row r="248" spans="1:9" ht="13.5">
      <c r="A248" s="14">
        <f t="shared" si="33"/>
        <v>231</v>
      </c>
      <c r="B248" s="15">
        <f t="shared" si="34"/>
        <v>47178</v>
      </c>
      <c r="C248" s="16">
        <f t="shared" si="35"/>
        <v>32930.93175052713</v>
      </c>
      <c r="D248" s="31">
        <f t="shared" si="27"/>
        <v>528.3891511276315</v>
      </c>
      <c r="E248" s="32">
        <f t="shared" si="28"/>
        <v>0</v>
      </c>
      <c r="F248" s="31">
        <f t="shared" si="29"/>
        <v>528.3891511276315</v>
      </c>
      <c r="G248" s="31">
        <f t="shared" si="30"/>
        <v>418.34495419462</v>
      </c>
      <c r="H248" s="31">
        <f t="shared" si="31"/>
        <v>110.04419693301149</v>
      </c>
      <c r="I248" s="31">
        <f t="shared" si="32"/>
        <v>32512.58679633251</v>
      </c>
    </row>
    <row r="249" spans="1:9" ht="13.5">
      <c r="A249" s="14">
        <f t="shared" si="33"/>
        <v>232</v>
      </c>
      <c r="B249" s="15">
        <f t="shared" si="34"/>
        <v>47209</v>
      </c>
      <c r="C249" s="16">
        <f t="shared" si="35"/>
        <v>32512.58679633251</v>
      </c>
      <c r="D249" s="31">
        <f t="shared" si="27"/>
        <v>528.3891511276315</v>
      </c>
      <c r="E249" s="32">
        <f t="shared" si="28"/>
        <v>0</v>
      </c>
      <c r="F249" s="31">
        <f t="shared" si="29"/>
        <v>528.3891511276315</v>
      </c>
      <c r="G249" s="31">
        <f t="shared" si="30"/>
        <v>419.7429235832204</v>
      </c>
      <c r="H249" s="31">
        <f t="shared" si="31"/>
        <v>108.64622754441113</v>
      </c>
      <c r="I249" s="31">
        <f t="shared" si="32"/>
        <v>32092.84387274929</v>
      </c>
    </row>
    <row r="250" spans="1:9" ht="13.5">
      <c r="A250" s="14">
        <f t="shared" si="33"/>
        <v>233</v>
      </c>
      <c r="B250" s="15">
        <f t="shared" si="34"/>
        <v>47239</v>
      </c>
      <c r="C250" s="17">
        <f t="shared" si="35"/>
        <v>32092.84387274929</v>
      </c>
      <c r="D250" s="31">
        <f t="shared" si="27"/>
        <v>528.3891511276315</v>
      </c>
      <c r="E250" s="32">
        <f t="shared" si="28"/>
        <v>0</v>
      </c>
      <c r="F250" s="31">
        <f t="shared" si="29"/>
        <v>528.3891511276315</v>
      </c>
      <c r="G250" s="31">
        <f t="shared" si="30"/>
        <v>421.1455645195276</v>
      </c>
      <c r="H250" s="31">
        <f t="shared" si="31"/>
        <v>107.24358660810388</v>
      </c>
      <c r="I250" s="31">
        <f t="shared" si="32"/>
        <v>31671.698308229763</v>
      </c>
    </row>
    <row r="251" spans="1:9" ht="13.5">
      <c r="A251" s="18">
        <f t="shared" si="33"/>
        <v>234</v>
      </c>
      <c r="B251" s="15">
        <f t="shared" si="34"/>
        <v>47270</v>
      </c>
      <c r="C251" s="17">
        <f t="shared" si="35"/>
        <v>31671.698308229763</v>
      </c>
      <c r="D251" s="31">
        <f t="shared" si="27"/>
        <v>528.3891511276315</v>
      </c>
      <c r="E251" s="32">
        <f t="shared" si="28"/>
        <v>0</v>
      </c>
      <c r="F251" s="31">
        <f t="shared" si="29"/>
        <v>528.3891511276315</v>
      </c>
      <c r="G251" s="31">
        <f t="shared" si="30"/>
        <v>422.5528926142971</v>
      </c>
      <c r="H251" s="31">
        <f t="shared" si="31"/>
        <v>105.83625851333444</v>
      </c>
      <c r="I251" s="31">
        <f t="shared" si="32"/>
        <v>31249.145415615465</v>
      </c>
    </row>
    <row r="252" spans="1:9" ht="13.5">
      <c r="A252" s="18">
        <f t="shared" si="33"/>
        <v>235</v>
      </c>
      <c r="B252" s="15">
        <f t="shared" si="34"/>
        <v>47300</v>
      </c>
      <c r="C252" s="17">
        <f t="shared" si="35"/>
        <v>31249.145415615465</v>
      </c>
      <c r="D252" s="31">
        <f t="shared" si="27"/>
        <v>528.3891511276315</v>
      </c>
      <c r="E252" s="32">
        <f t="shared" si="28"/>
        <v>0</v>
      </c>
      <c r="F252" s="31">
        <f t="shared" si="29"/>
        <v>528.3891511276315</v>
      </c>
      <c r="G252" s="31">
        <f t="shared" si="30"/>
        <v>423.9649235304498</v>
      </c>
      <c r="H252" s="31">
        <f t="shared" si="31"/>
        <v>104.42422759718168</v>
      </c>
      <c r="I252" s="31">
        <f t="shared" si="32"/>
        <v>30825.180492085015</v>
      </c>
    </row>
    <row r="253" spans="1:9" ht="13.5">
      <c r="A253" s="18">
        <f t="shared" si="33"/>
        <v>236</v>
      </c>
      <c r="B253" s="15">
        <f t="shared" si="34"/>
        <v>47331</v>
      </c>
      <c r="C253" s="17">
        <f t="shared" si="35"/>
        <v>30825.180492085015</v>
      </c>
      <c r="D253" s="31">
        <f t="shared" si="27"/>
        <v>528.3891511276315</v>
      </c>
      <c r="E253" s="32">
        <f t="shared" si="28"/>
        <v>0</v>
      </c>
      <c r="F253" s="31">
        <f t="shared" si="29"/>
        <v>528.3891511276315</v>
      </c>
      <c r="G253" s="31">
        <f t="shared" si="30"/>
        <v>425.3816729832474</v>
      </c>
      <c r="H253" s="31">
        <f t="shared" si="31"/>
        <v>103.00747814438408</v>
      </c>
      <c r="I253" s="31">
        <f t="shared" si="32"/>
        <v>30399.79881910177</v>
      </c>
    </row>
    <row r="254" spans="1:9" ht="13.5">
      <c r="A254" s="18">
        <f t="shared" si="33"/>
        <v>237</v>
      </c>
      <c r="B254" s="15">
        <f t="shared" si="34"/>
        <v>47362</v>
      </c>
      <c r="C254" s="17">
        <f t="shared" si="35"/>
        <v>30399.79881910177</v>
      </c>
      <c r="D254" s="31">
        <f t="shared" si="27"/>
        <v>528.3891511276315</v>
      </c>
      <c r="E254" s="32">
        <f t="shared" si="28"/>
        <v>0</v>
      </c>
      <c r="F254" s="31">
        <f t="shared" si="29"/>
        <v>528.3891511276315</v>
      </c>
      <c r="G254" s="31">
        <f t="shared" si="30"/>
        <v>426.8031567404665</v>
      </c>
      <c r="H254" s="31">
        <f t="shared" si="31"/>
        <v>101.58599438716506</v>
      </c>
      <c r="I254" s="31">
        <f t="shared" si="32"/>
        <v>29972.995662361303</v>
      </c>
    </row>
    <row r="255" spans="1:9" ht="13.5">
      <c r="A255" s="18">
        <f t="shared" si="33"/>
        <v>238</v>
      </c>
      <c r="B255" s="15">
        <f t="shared" si="34"/>
        <v>47392</v>
      </c>
      <c r="C255" s="17">
        <f t="shared" si="35"/>
        <v>29972.995662361303</v>
      </c>
      <c r="D255" s="31">
        <f t="shared" si="27"/>
        <v>528.3891511276315</v>
      </c>
      <c r="E255" s="32">
        <f t="shared" si="28"/>
        <v>0</v>
      </c>
      <c r="F255" s="31">
        <f t="shared" si="29"/>
        <v>528.3891511276315</v>
      </c>
      <c r="G255" s="31">
        <f t="shared" si="30"/>
        <v>428.22939062257416</v>
      </c>
      <c r="H255" s="31">
        <f t="shared" si="31"/>
        <v>100.15976050505735</v>
      </c>
      <c r="I255" s="31">
        <f t="shared" si="32"/>
        <v>29544.76627173873</v>
      </c>
    </row>
    <row r="256" spans="1:9" ht="13.5">
      <c r="A256" s="18">
        <f t="shared" si="33"/>
        <v>239</v>
      </c>
      <c r="B256" s="15">
        <f t="shared" si="34"/>
        <v>47423</v>
      </c>
      <c r="C256" s="17">
        <f t="shared" si="35"/>
        <v>29544.76627173873</v>
      </c>
      <c r="D256" s="31">
        <f t="shared" si="27"/>
        <v>528.3891511276315</v>
      </c>
      <c r="E256" s="32">
        <f t="shared" si="28"/>
        <v>0</v>
      </c>
      <c r="F256" s="31">
        <f t="shared" si="29"/>
        <v>528.3891511276315</v>
      </c>
      <c r="G256" s="31">
        <f t="shared" si="30"/>
        <v>429.6603905029046</v>
      </c>
      <c r="H256" s="31">
        <f t="shared" si="31"/>
        <v>98.72876062472692</v>
      </c>
      <c r="I256" s="31">
        <f t="shared" si="32"/>
        <v>29115.105881235824</v>
      </c>
    </row>
    <row r="257" spans="1:9" ht="13.5">
      <c r="A257" s="18">
        <f t="shared" si="33"/>
        <v>240</v>
      </c>
      <c r="B257" s="15">
        <f t="shared" si="34"/>
        <v>47453</v>
      </c>
      <c r="C257" s="17">
        <f t="shared" si="35"/>
        <v>29115.105881235824</v>
      </c>
      <c r="D257" s="31">
        <f t="shared" si="27"/>
        <v>528.3891511276315</v>
      </c>
      <c r="E257" s="32">
        <f t="shared" si="28"/>
        <v>0</v>
      </c>
      <c r="F257" s="31">
        <f t="shared" si="29"/>
        <v>528.3891511276315</v>
      </c>
      <c r="G257" s="31">
        <f t="shared" si="30"/>
        <v>431.09617230783516</v>
      </c>
      <c r="H257" s="31">
        <f t="shared" si="31"/>
        <v>97.29297881979637</v>
      </c>
      <c r="I257" s="31">
        <f t="shared" si="32"/>
        <v>28684.009708927988</v>
      </c>
    </row>
    <row r="258" spans="1:9" ht="13.5">
      <c r="A258" s="18">
        <f t="shared" si="33"/>
        <v>241</v>
      </c>
      <c r="B258" s="15">
        <f t="shared" si="34"/>
        <v>47484</v>
      </c>
      <c r="C258" s="17">
        <f t="shared" si="35"/>
        <v>28684.009708927988</v>
      </c>
      <c r="D258" s="31">
        <f t="shared" si="27"/>
        <v>528.3891511276315</v>
      </c>
      <c r="E258" s="32">
        <f t="shared" si="28"/>
        <v>0</v>
      </c>
      <c r="F258" s="31">
        <f t="shared" si="29"/>
        <v>528.3891511276315</v>
      </c>
      <c r="G258" s="31">
        <f t="shared" si="30"/>
        <v>432.5367520169638</v>
      </c>
      <c r="H258" s="31">
        <f t="shared" si="31"/>
        <v>95.85239911066769</v>
      </c>
      <c r="I258" s="31">
        <f t="shared" si="32"/>
        <v>28251.472956911024</v>
      </c>
    </row>
    <row r="259" spans="1:9" ht="13.5">
      <c r="A259" s="18">
        <f t="shared" si="33"/>
        <v>242</v>
      </c>
      <c r="B259" s="15">
        <f t="shared" si="34"/>
        <v>47515</v>
      </c>
      <c r="C259" s="17">
        <f t="shared" si="35"/>
        <v>28251.472956911024</v>
      </c>
      <c r="D259" s="31">
        <f t="shared" si="27"/>
        <v>528.3891511276315</v>
      </c>
      <c r="E259" s="32">
        <f t="shared" si="28"/>
        <v>0</v>
      </c>
      <c r="F259" s="31">
        <f t="shared" si="29"/>
        <v>528.3891511276315</v>
      </c>
      <c r="G259" s="31">
        <f t="shared" si="30"/>
        <v>433.9821456632872</v>
      </c>
      <c r="H259" s="31">
        <f t="shared" si="31"/>
        <v>94.40700546434432</v>
      </c>
      <c r="I259" s="31">
        <f t="shared" si="32"/>
        <v>27817.490811247735</v>
      </c>
    </row>
    <row r="260" spans="1:9" ht="13.5">
      <c r="A260" s="18">
        <f t="shared" si="33"/>
        <v>243</v>
      </c>
      <c r="B260" s="15">
        <f t="shared" si="34"/>
        <v>47543</v>
      </c>
      <c r="C260" s="17">
        <f t="shared" si="35"/>
        <v>27817.490811247735</v>
      </c>
      <c r="D260" s="31">
        <f t="shared" si="27"/>
        <v>528.3891511276315</v>
      </c>
      <c r="E260" s="32">
        <f t="shared" si="28"/>
        <v>0</v>
      </c>
      <c r="F260" s="31">
        <f t="shared" si="29"/>
        <v>528.3891511276315</v>
      </c>
      <c r="G260" s="31">
        <f t="shared" si="30"/>
        <v>435.4323693333787</v>
      </c>
      <c r="H260" s="31">
        <f t="shared" si="31"/>
        <v>92.95678179425283</v>
      </c>
      <c r="I260" s="31">
        <f t="shared" si="32"/>
        <v>27382.058441914356</v>
      </c>
    </row>
    <row r="261" spans="1:9" ht="13.5">
      <c r="A261" s="18">
        <f t="shared" si="33"/>
        <v>244</v>
      </c>
      <c r="B261" s="15">
        <f t="shared" si="34"/>
        <v>47574</v>
      </c>
      <c r="C261" s="17">
        <f t="shared" si="35"/>
        <v>27382.058441914356</v>
      </c>
      <c r="D261" s="31">
        <f t="shared" si="27"/>
        <v>528.3891511276315</v>
      </c>
      <c r="E261" s="32">
        <f t="shared" si="28"/>
        <v>0</v>
      </c>
      <c r="F261" s="31">
        <f t="shared" si="29"/>
        <v>528.3891511276315</v>
      </c>
      <c r="G261" s="31">
        <f t="shared" si="30"/>
        <v>436.8874391675677</v>
      </c>
      <c r="H261" s="31">
        <f t="shared" si="31"/>
        <v>91.5017119600638</v>
      </c>
      <c r="I261" s="31">
        <f t="shared" si="32"/>
        <v>26945.17100274679</v>
      </c>
    </row>
    <row r="262" spans="1:9" ht="13.5">
      <c r="A262" s="18">
        <f t="shared" si="33"/>
        <v>245</v>
      </c>
      <c r="B262" s="15">
        <f t="shared" si="34"/>
        <v>47604</v>
      </c>
      <c r="C262" s="17">
        <f t="shared" si="35"/>
        <v>26945.17100274679</v>
      </c>
      <c r="D262" s="31">
        <f t="shared" si="27"/>
        <v>528.3891511276315</v>
      </c>
      <c r="E262" s="32">
        <f t="shared" si="28"/>
        <v>0</v>
      </c>
      <c r="F262" s="31">
        <f t="shared" si="29"/>
        <v>528.3891511276315</v>
      </c>
      <c r="G262" s="31">
        <f t="shared" si="30"/>
        <v>438.3473713601193</v>
      </c>
      <c r="H262" s="31">
        <f t="shared" si="31"/>
        <v>90.04177976751218</v>
      </c>
      <c r="I262" s="31">
        <f t="shared" si="32"/>
        <v>26506.82363138667</v>
      </c>
    </row>
    <row r="263" spans="1:9" ht="13.5">
      <c r="A263" s="18">
        <f t="shared" si="33"/>
        <v>246</v>
      </c>
      <c r="B263" s="15">
        <f t="shared" si="34"/>
        <v>47635</v>
      </c>
      <c r="C263" s="17">
        <f t="shared" si="35"/>
        <v>26506.82363138667</v>
      </c>
      <c r="D263" s="31">
        <f t="shared" si="27"/>
        <v>528.3891511276315</v>
      </c>
      <c r="E263" s="32">
        <f t="shared" si="28"/>
        <v>0</v>
      </c>
      <c r="F263" s="31">
        <f t="shared" si="29"/>
        <v>528.3891511276315</v>
      </c>
      <c r="G263" s="31">
        <f t="shared" si="30"/>
        <v>439.8121821594144</v>
      </c>
      <c r="H263" s="31">
        <f t="shared" si="31"/>
        <v>88.57696896821712</v>
      </c>
      <c r="I263" s="31">
        <f t="shared" si="32"/>
        <v>26067.011449227255</v>
      </c>
    </row>
    <row r="264" spans="1:9" ht="13.5">
      <c r="A264" s="18">
        <f t="shared" si="33"/>
        <v>247</v>
      </c>
      <c r="B264" s="15">
        <f t="shared" si="34"/>
        <v>47665</v>
      </c>
      <c r="C264" s="17">
        <f t="shared" si="35"/>
        <v>26067.011449227255</v>
      </c>
      <c r="D264" s="31">
        <f t="shared" si="27"/>
        <v>528.3891511276315</v>
      </c>
      <c r="E264" s="32">
        <f t="shared" si="28"/>
        <v>0</v>
      </c>
      <c r="F264" s="31">
        <f t="shared" si="29"/>
        <v>528.3891511276315</v>
      </c>
      <c r="G264" s="31">
        <f t="shared" si="30"/>
        <v>441.28188786813047</v>
      </c>
      <c r="H264" s="31">
        <f t="shared" si="31"/>
        <v>87.10726325950107</v>
      </c>
      <c r="I264" s="31">
        <f t="shared" si="32"/>
        <v>25625.729561359123</v>
      </c>
    </row>
    <row r="265" spans="1:9" ht="13.5">
      <c r="A265" s="18">
        <f t="shared" si="33"/>
        <v>248</v>
      </c>
      <c r="B265" s="15">
        <f t="shared" si="34"/>
        <v>47696</v>
      </c>
      <c r="C265" s="17">
        <f t="shared" si="35"/>
        <v>25625.729561359123</v>
      </c>
      <c r="D265" s="31">
        <f t="shared" si="27"/>
        <v>528.3891511276315</v>
      </c>
      <c r="E265" s="32">
        <f t="shared" si="28"/>
        <v>0</v>
      </c>
      <c r="F265" s="31">
        <f t="shared" si="29"/>
        <v>528.3891511276315</v>
      </c>
      <c r="G265" s="31">
        <f t="shared" si="30"/>
        <v>442.7565048434231</v>
      </c>
      <c r="H265" s="31">
        <f t="shared" si="31"/>
        <v>85.6326462842084</v>
      </c>
      <c r="I265" s="31">
        <f t="shared" si="32"/>
        <v>25182.9730565157</v>
      </c>
    </row>
    <row r="266" spans="1:9" ht="13.5">
      <c r="A266" s="18">
        <f t="shared" si="33"/>
        <v>249</v>
      </c>
      <c r="B266" s="15">
        <f t="shared" si="34"/>
        <v>47727</v>
      </c>
      <c r="C266" s="17">
        <f t="shared" si="35"/>
        <v>25182.9730565157</v>
      </c>
      <c r="D266" s="31">
        <f t="shared" si="27"/>
        <v>528.3891511276315</v>
      </c>
      <c r="E266" s="32">
        <f t="shared" si="28"/>
        <v>0</v>
      </c>
      <c r="F266" s="31">
        <f t="shared" si="29"/>
        <v>528.3891511276315</v>
      </c>
      <c r="G266" s="31">
        <f t="shared" si="30"/>
        <v>444.23604949710824</v>
      </c>
      <c r="H266" s="31">
        <f t="shared" si="31"/>
        <v>84.1531016305233</v>
      </c>
      <c r="I266" s="31">
        <f t="shared" si="32"/>
        <v>24738.737007018593</v>
      </c>
    </row>
    <row r="267" spans="1:9" ht="13.5">
      <c r="A267" s="18">
        <f t="shared" si="33"/>
        <v>250</v>
      </c>
      <c r="B267" s="15">
        <f t="shared" si="34"/>
        <v>47757</v>
      </c>
      <c r="C267" s="17">
        <f t="shared" si="35"/>
        <v>24738.737007018593</v>
      </c>
      <c r="D267" s="31">
        <f t="shared" si="27"/>
        <v>528.3891511276315</v>
      </c>
      <c r="E267" s="32">
        <f t="shared" si="28"/>
        <v>0</v>
      </c>
      <c r="F267" s="31">
        <f t="shared" si="29"/>
        <v>528.3891511276315</v>
      </c>
      <c r="G267" s="31">
        <f t="shared" si="30"/>
        <v>445.7205382958444</v>
      </c>
      <c r="H267" s="31">
        <f t="shared" si="31"/>
        <v>82.66861283178713</v>
      </c>
      <c r="I267" s="31">
        <f t="shared" si="32"/>
        <v>24293.016468722748</v>
      </c>
    </row>
    <row r="268" spans="1:9" ht="13.5">
      <c r="A268" s="18">
        <f t="shared" si="33"/>
        <v>251</v>
      </c>
      <c r="B268" s="15">
        <f t="shared" si="34"/>
        <v>47788</v>
      </c>
      <c r="C268" s="17">
        <f t="shared" si="35"/>
        <v>24293.016468722748</v>
      </c>
      <c r="D268" s="31">
        <f t="shared" si="27"/>
        <v>528.3891511276315</v>
      </c>
      <c r="E268" s="32">
        <f t="shared" si="28"/>
        <v>0</v>
      </c>
      <c r="F268" s="31">
        <f t="shared" si="29"/>
        <v>528.3891511276315</v>
      </c>
      <c r="G268" s="31">
        <f t="shared" si="30"/>
        <v>447.20998776131637</v>
      </c>
      <c r="H268" s="31">
        <f t="shared" si="31"/>
        <v>81.17916336631518</v>
      </c>
      <c r="I268" s="31">
        <f t="shared" si="32"/>
        <v>23845.80648096143</v>
      </c>
    </row>
    <row r="269" spans="1:9" ht="13.5">
      <c r="A269" s="18">
        <f t="shared" si="33"/>
        <v>252</v>
      </c>
      <c r="B269" s="15">
        <f t="shared" si="34"/>
        <v>47818</v>
      </c>
      <c r="C269" s="17">
        <f t="shared" si="35"/>
        <v>23845.80648096143</v>
      </c>
      <c r="D269" s="31">
        <f t="shared" si="27"/>
        <v>528.3891511276315</v>
      </c>
      <c r="E269" s="32">
        <f t="shared" si="28"/>
        <v>0</v>
      </c>
      <c r="F269" s="31">
        <f t="shared" si="29"/>
        <v>528.3891511276315</v>
      </c>
      <c r="G269" s="31">
        <f t="shared" si="30"/>
        <v>448.7044144704188</v>
      </c>
      <c r="H269" s="31">
        <f t="shared" si="31"/>
        <v>79.68473665721277</v>
      </c>
      <c r="I269" s="31">
        <f t="shared" si="32"/>
        <v>23397.10206649101</v>
      </c>
    </row>
    <row r="270" spans="1:9" ht="13.5">
      <c r="A270" s="18">
        <f t="shared" si="33"/>
        <v>253</v>
      </c>
      <c r="B270" s="15">
        <f t="shared" si="34"/>
        <v>47849</v>
      </c>
      <c r="C270" s="17">
        <f t="shared" si="35"/>
        <v>23397.10206649101</v>
      </c>
      <c r="D270" s="31">
        <f t="shared" si="27"/>
        <v>528.3891511276315</v>
      </c>
      <c r="E270" s="32">
        <f t="shared" si="28"/>
        <v>0</v>
      </c>
      <c r="F270" s="31">
        <f t="shared" si="29"/>
        <v>528.3891511276315</v>
      </c>
      <c r="G270" s="31">
        <f t="shared" si="30"/>
        <v>450.2038350554407</v>
      </c>
      <c r="H270" s="31">
        <f t="shared" si="31"/>
        <v>78.18531607219079</v>
      </c>
      <c r="I270" s="31">
        <f t="shared" si="32"/>
        <v>22946.89823143557</v>
      </c>
    </row>
    <row r="271" spans="1:9" ht="13.5">
      <c r="A271" s="18">
        <f t="shared" si="33"/>
        <v>254</v>
      </c>
      <c r="B271" s="15">
        <f t="shared" si="34"/>
        <v>47880</v>
      </c>
      <c r="C271" s="17">
        <f t="shared" si="35"/>
        <v>22946.89823143557</v>
      </c>
      <c r="D271" s="31">
        <f t="shared" si="27"/>
        <v>528.3891511276315</v>
      </c>
      <c r="E271" s="32">
        <f t="shared" si="28"/>
        <v>0</v>
      </c>
      <c r="F271" s="31">
        <f t="shared" si="29"/>
        <v>528.3891511276315</v>
      </c>
      <c r="G271" s="31">
        <f t="shared" si="30"/>
        <v>451.708266204251</v>
      </c>
      <c r="H271" s="31">
        <f t="shared" si="31"/>
        <v>76.68088492338053</v>
      </c>
      <c r="I271" s="31">
        <f t="shared" si="32"/>
        <v>22495.18996523132</v>
      </c>
    </row>
    <row r="272" spans="1:9" ht="13.5">
      <c r="A272" s="18">
        <f t="shared" si="33"/>
        <v>255</v>
      </c>
      <c r="B272" s="15">
        <f t="shared" si="34"/>
        <v>47908</v>
      </c>
      <c r="C272" s="17">
        <f t="shared" si="35"/>
        <v>22495.18996523132</v>
      </c>
      <c r="D272" s="31">
        <f t="shared" si="27"/>
        <v>528.3891511276315</v>
      </c>
      <c r="E272" s="32">
        <f t="shared" si="28"/>
        <v>0</v>
      </c>
      <c r="F272" s="31">
        <f t="shared" si="29"/>
        <v>528.3891511276315</v>
      </c>
      <c r="G272" s="31">
        <f t="shared" si="30"/>
        <v>453.21772466048355</v>
      </c>
      <c r="H272" s="31">
        <f t="shared" si="31"/>
        <v>75.17142646714798</v>
      </c>
      <c r="I272" s="31">
        <f t="shared" si="32"/>
        <v>22041.972240570834</v>
      </c>
    </row>
    <row r="273" spans="1:9" ht="13.5">
      <c r="A273" s="18">
        <f t="shared" si="33"/>
        <v>256</v>
      </c>
      <c r="B273" s="15">
        <f t="shared" si="34"/>
        <v>47939</v>
      </c>
      <c r="C273" s="17">
        <f t="shared" si="35"/>
        <v>22041.972240570834</v>
      </c>
      <c r="D273" s="31">
        <f t="shared" si="27"/>
        <v>528.3891511276315</v>
      </c>
      <c r="E273" s="32">
        <f t="shared" si="28"/>
        <v>0</v>
      </c>
      <c r="F273" s="31">
        <f t="shared" si="29"/>
        <v>528.3891511276315</v>
      </c>
      <c r="G273" s="31">
        <f t="shared" si="30"/>
        <v>454.732227223724</v>
      </c>
      <c r="H273" s="31">
        <f t="shared" si="31"/>
        <v>73.65692390390753</v>
      </c>
      <c r="I273" s="31">
        <f t="shared" si="32"/>
        <v>21587.24001334711</v>
      </c>
    </row>
    <row r="274" spans="1:9" ht="13.5">
      <c r="A274" s="18">
        <f t="shared" si="33"/>
        <v>257</v>
      </c>
      <c r="B274" s="15">
        <f t="shared" si="34"/>
        <v>47969</v>
      </c>
      <c r="C274" s="17">
        <f t="shared" si="35"/>
        <v>21587.24001334711</v>
      </c>
      <c r="D274" s="31">
        <f aca="true" t="shared" si="36" ref="D274:D337">IF(Pay_Num&lt;&gt;"",Scheduled_Monthly_Payment,"")</f>
        <v>528.3891511276315</v>
      </c>
      <c r="E274" s="32">
        <f aca="true" t="shared" si="37" ref="E274:E337">IF(Pay_Num&lt;&gt;"",Scheduled_Extra_Payments,"")</f>
        <v>0</v>
      </c>
      <c r="F274" s="31">
        <f aca="true" t="shared" si="38" ref="F274:F337">IF(Pay_Num&lt;&gt;"",Sched_Pay+Extra_Pay,"")</f>
        <v>528.3891511276315</v>
      </c>
      <c r="G274" s="31">
        <f aca="true" t="shared" si="39" ref="G274:G337">IF(Pay_Num&lt;&gt;"",Total_Pay-Int,"")</f>
        <v>456.2517907496966</v>
      </c>
      <c r="H274" s="31">
        <f aca="true" t="shared" si="40" ref="H274:H337">IF(Pay_Num&lt;&gt;"",Beg_Bal*Interest_Rate/12,"")</f>
        <v>72.13736037793491</v>
      </c>
      <c r="I274" s="31">
        <f aca="true" t="shared" si="41" ref="I274:I337">IF(Pay_Num&lt;&gt;"",Beg_Bal-Princ,"")</f>
        <v>21130.988222597414</v>
      </c>
    </row>
    <row r="275" spans="1:9" ht="13.5">
      <c r="A275" s="18">
        <f aca="true" t="shared" si="42" ref="A275:A338">IF(Values_Entered,A274+1,"")</f>
        <v>258</v>
      </c>
      <c r="B275" s="15">
        <f aca="true" t="shared" si="43" ref="B275:B338">IF(Pay_Num&lt;&gt;"",DATE(YEAR(B274),MONTH(B274)+1,DAY(B274)),"")</f>
        <v>48000</v>
      </c>
      <c r="C275" s="17">
        <f aca="true" t="shared" si="44" ref="C275:C338">IF(Pay_Num&lt;&gt;"",I274,"")</f>
        <v>21130.988222597414</v>
      </c>
      <c r="D275" s="31">
        <f t="shared" si="36"/>
        <v>528.3891511276315</v>
      </c>
      <c r="E275" s="32">
        <f t="shared" si="37"/>
        <v>0</v>
      </c>
      <c r="F275" s="31">
        <f t="shared" si="38"/>
        <v>528.3891511276315</v>
      </c>
      <c r="G275" s="31">
        <f t="shared" si="39"/>
        <v>457.77643215045185</v>
      </c>
      <c r="H275" s="31">
        <f t="shared" si="40"/>
        <v>70.61271897717968</v>
      </c>
      <c r="I275" s="31">
        <f t="shared" si="41"/>
        <v>20673.211790446963</v>
      </c>
    </row>
    <row r="276" spans="1:9" ht="13.5">
      <c r="A276" s="18">
        <f t="shared" si="42"/>
        <v>259</v>
      </c>
      <c r="B276" s="15">
        <f t="shared" si="43"/>
        <v>48030</v>
      </c>
      <c r="C276" s="17">
        <f t="shared" si="44"/>
        <v>20673.211790446963</v>
      </c>
      <c r="D276" s="31">
        <f t="shared" si="36"/>
        <v>528.3891511276315</v>
      </c>
      <c r="E276" s="32">
        <f t="shared" si="37"/>
        <v>0</v>
      </c>
      <c r="F276" s="31">
        <f t="shared" si="38"/>
        <v>528.3891511276315</v>
      </c>
      <c r="G276" s="31">
        <f t="shared" si="39"/>
        <v>459.30616839455456</v>
      </c>
      <c r="H276" s="31">
        <f t="shared" si="40"/>
        <v>69.08298273307693</v>
      </c>
      <c r="I276" s="31">
        <f t="shared" si="41"/>
        <v>20213.905622052407</v>
      </c>
    </row>
    <row r="277" spans="1:9" ht="13.5">
      <c r="A277" s="18">
        <f t="shared" si="42"/>
        <v>260</v>
      </c>
      <c r="B277" s="15">
        <f t="shared" si="43"/>
        <v>48061</v>
      </c>
      <c r="C277" s="17">
        <f t="shared" si="44"/>
        <v>20213.905622052407</v>
      </c>
      <c r="D277" s="31">
        <f t="shared" si="36"/>
        <v>528.3891511276315</v>
      </c>
      <c r="E277" s="32">
        <f t="shared" si="37"/>
        <v>0</v>
      </c>
      <c r="F277" s="31">
        <f t="shared" si="38"/>
        <v>528.3891511276315</v>
      </c>
      <c r="G277" s="31">
        <f t="shared" si="39"/>
        <v>460.8410165072731</v>
      </c>
      <c r="H277" s="31">
        <f t="shared" si="40"/>
        <v>67.54813462035845</v>
      </c>
      <c r="I277" s="31">
        <f t="shared" si="41"/>
        <v>19753.064605545133</v>
      </c>
    </row>
    <row r="278" spans="1:9" ht="13.5">
      <c r="A278" s="18">
        <f t="shared" si="42"/>
        <v>261</v>
      </c>
      <c r="B278" s="15">
        <f t="shared" si="43"/>
        <v>48092</v>
      </c>
      <c r="C278" s="17">
        <f t="shared" si="44"/>
        <v>19753.064605545133</v>
      </c>
      <c r="D278" s="31">
        <f t="shared" si="36"/>
        <v>528.3891511276315</v>
      </c>
      <c r="E278" s="32">
        <f t="shared" si="37"/>
        <v>0</v>
      </c>
      <c r="F278" s="31">
        <f t="shared" si="38"/>
        <v>528.3891511276315</v>
      </c>
      <c r="G278" s="31">
        <f t="shared" si="39"/>
        <v>462.3809935707682</v>
      </c>
      <c r="H278" s="31">
        <f t="shared" si="40"/>
        <v>66.00815755686331</v>
      </c>
      <c r="I278" s="31">
        <f t="shared" si="41"/>
        <v>19290.683611974364</v>
      </c>
    </row>
    <row r="279" spans="1:9" ht="13.5">
      <c r="A279" s="18">
        <f t="shared" si="42"/>
        <v>262</v>
      </c>
      <c r="B279" s="15">
        <f t="shared" si="43"/>
        <v>48122</v>
      </c>
      <c r="C279" s="17">
        <f t="shared" si="44"/>
        <v>19290.683611974364</v>
      </c>
      <c r="D279" s="31">
        <f t="shared" si="36"/>
        <v>528.3891511276315</v>
      </c>
      <c r="E279" s="32">
        <f t="shared" si="37"/>
        <v>0</v>
      </c>
      <c r="F279" s="31">
        <f t="shared" si="38"/>
        <v>528.3891511276315</v>
      </c>
      <c r="G279" s="31">
        <f t="shared" si="39"/>
        <v>463.9261167242839</v>
      </c>
      <c r="H279" s="31">
        <f t="shared" si="40"/>
        <v>64.46303440334766</v>
      </c>
      <c r="I279" s="31">
        <f t="shared" si="41"/>
        <v>18826.75749525008</v>
      </c>
    </row>
    <row r="280" spans="1:9" ht="13.5">
      <c r="A280" s="18">
        <f t="shared" si="42"/>
        <v>263</v>
      </c>
      <c r="B280" s="15">
        <f t="shared" si="43"/>
        <v>48153</v>
      </c>
      <c r="C280" s="17">
        <f t="shared" si="44"/>
        <v>18826.75749525008</v>
      </c>
      <c r="D280" s="31">
        <f t="shared" si="36"/>
        <v>528.3891511276315</v>
      </c>
      <c r="E280" s="32">
        <f t="shared" si="37"/>
        <v>0</v>
      </c>
      <c r="F280" s="31">
        <f t="shared" si="38"/>
        <v>528.3891511276315</v>
      </c>
      <c r="G280" s="31">
        <f t="shared" si="39"/>
        <v>465.4764031643375</v>
      </c>
      <c r="H280" s="31">
        <f t="shared" si="40"/>
        <v>62.91274796329401</v>
      </c>
      <c r="I280" s="31">
        <f t="shared" si="41"/>
        <v>18361.28109208574</v>
      </c>
    </row>
    <row r="281" spans="1:9" ht="13.5">
      <c r="A281" s="18">
        <f t="shared" si="42"/>
        <v>264</v>
      </c>
      <c r="B281" s="15">
        <f t="shared" si="43"/>
        <v>48183</v>
      </c>
      <c r="C281" s="17">
        <f t="shared" si="44"/>
        <v>18361.28109208574</v>
      </c>
      <c r="D281" s="31">
        <f t="shared" si="36"/>
        <v>528.3891511276315</v>
      </c>
      <c r="E281" s="32">
        <f t="shared" si="37"/>
        <v>0</v>
      </c>
      <c r="F281" s="31">
        <f t="shared" si="38"/>
        <v>528.3891511276315</v>
      </c>
      <c r="G281" s="31">
        <f t="shared" si="39"/>
        <v>467.0318701449117</v>
      </c>
      <c r="H281" s="31">
        <f t="shared" si="40"/>
        <v>61.35728098271985</v>
      </c>
      <c r="I281" s="31">
        <f t="shared" si="41"/>
        <v>17894.24922194083</v>
      </c>
    </row>
    <row r="282" spans="1:9" ht="13.5">
      <c r="A282" s="18">
        <f t="shared" si="42"/>
        <v>265</v>
      </c>
      <c r="B282" s="15">
        <f t="shared" si="43"/>
        <v>48214</v>
      </c>
      <c r="C282" s="17">
        <f t="shared" si="44"/>
        <v>17894.24922194083</v>
      </c>
      <c r="D282" s="31">
        <f t="shared" si="36"/>
        <v>528.3891511276315</v>
      </c>
      <c r="E282" s="32">
        <f t="shared" si="37"/>
        <v>0</v>
      </c>
      <c r="F282" s="31">
        <f t="shared" si="38"/>
        <v>528.3891511276315</v>
      </c>
      <c r="G282" s="31">
        <f t="shared" si="39"/>
        <v>468.5925349776459</v>
      </c>
      <c r="H282" s="31">
        <f t="shared" si="40"/>
        <v>59.7966161499856</v>
      </c>
      <c r="I282" s="31">
        <f t="shared" si="41"/>
        <v>17425.656686963186</v>
      </c>
    </row>
    <row r="283" spans="1:9" ht="13.5">
      <c r="A283" s="18">
        <f t="shared" si="42"/>
        <v>266</v>
      </c>
      <c r="B283" s="15">
        <f t="shared" si="43"/>
        <v>48245</v>
      </c>
      <c r="C283" s="17">
        <f t="shared" si="44"/>
        <v>17425.656686963186</v>
      </c>
      <c r="D283" s="31">
        <f t="shared" si="36"/>
        <v>528.3891511276315</v>
      </c>
      <c r="E283" s="32">
        <f t="shared" si="37"/>
        <v>0</v>
      </c>
      <c r="F283" s="31">
        <f t="shared" si="38"/>
        <v>528.3891511276315</v>
      </c>
      <c r="G283" s="31">
        <f t="shared" si="39"/>
        <v>470.15841503202955</v>
      </c>
      <c r="H283" s="31">
        <f t="shared" si="40"/>
        <v>58.230736095601976</v>
      </c>
      <c r="I283" s="31">
        <f t="shared" si="41"/>
        <v>16955.498271931156</v>
      </c>
    </row>
    <row r="284" spans="1:9" ht="13.5">
      <c r="A284" s="18">
        <f t="shared" si="42"/>
        <v>267</v>
      </c>
      <c r="B284" s="15">
        <f t="shared" si="43"/>
        <v>48274</v>
      </c>
      <c r="C284" s="17">
        <f t="shared" si="44"/>
        <v>16955.498271931156</v>
      </c>
      <c r="D284" s="31">
        <f t="shared" si="36"/>
        <v>528.3891511276315</v>
      </c>
      <c r="E284" s="32">
        <f t="shared" si="37"/>
        <v>0</v>
      </c>
      <c r="F284" s="31">
        <f t="shared" si="38"/>
        <v>528.3891511276315</v>
      </c>
      <c r="G284" s="31">
        <f t="shared" si="39"/>
        <v>471.7295277355949</v>
      </c>
      <c r="H284" s="31">
        <f t="shared" si="40"/>
        <v>56.6596233920366</v>
      </c>
      <c r="I284" s="31">
        <f t="shared" si="41"/>
        <v>16483.76874419556</v>
      </c>
    </row>
    <row r="285" spans="1:9" ht="13.5">
      <c r="A285" s="18">
        <f t="shared" si="42"/>
        <v>268</v>
      </c>
      <c r="B285" s="15">
        <f t="shared" si="43"/>
        <v>48305</v>
      </c>
      <c r="C285" s="17">
        <f t="shared" si="44"/>
        <v>16483.76874419556</v>
      </c>
      <c r="D285" s="31">
        <f t="shared" si="36"/>
        <v>528.3891511276315</v>
      </c>
      <c r="E285" s="32">
        <f t="shared" si="37"/>
        <v>0</v>
      </c>
      <c r="F285" s="31">
        <f t="shared" si="38"/>
        <v>528.3891511276315</v>
      </c>
      <c r="G285" s="31">
        <f t="shared" si="39"/>
        <v>473.30589057411134</v>
      </c>
      <c r="H285" s="31">
        <f t="shared" si="40"/>
        <v>55.083260553520155</v>
      </c>
      <c r="I285" s="31">
        <f t="shared" si="41"/>
        <v>16010.46285362145</v>
      </c>
    </row>
    <row r="286" spans="1:9" ht="13.5">
      <c r="A286" s="18">
        <f t="shared" si="42"/>
        <v>269</v>
      </c>
      <c r="B286" s="15">
        <f t="shared" si="43"/>
        <v>48335</v>
      </c>
      <c r="C286" s="17">
        <f t="shared" si="44"/>
        <v>16010.46285362145</v>
      </c>
      <c r="D286" s="31">
        <f t="shared" si="36"/>
        <v>528.3891511276315</v>
      </c>
      <c r="E286" s="32">
        <f t="shared" si="37"/>
        <v>0</v>
      </c>
      <c r="F286" s="31">
        <f t="shared" si="38"/>
        <v>528.3891511276315</v>
      </c>
      <c r="G286" s="31">
        <f t="shared" si="39"/>
        <v>474.88752109177983</v>
      </c>
      <c r="H286" s="31">
        <f t="shared" si="40"/>
        <v>53.50163003585167</v>
      </c>
      <c r="I286" s="31">
        <f t="shared" si="41"/>
        <v>15535.57533252967</v>
      </c>
    </row>
    <row r="287" spans="1:9" ht="13.5">
      <c r="A287" s="18">
        <f t="shared" si="42"/>
        <v>270</v>
      </c>
      <c r="B287" s="15">
        <f t="shared" si="43"/>
        <v>48366</v>
      </c>
      <c r="C287" s="17">
        <f t="shared" si="44"/>
        <v>15535.57533252967</v>
      </c>
      <c r="D287" s="31">
        <f t="shared" si="36"/>
        <v>528.3891511276315</v>
      </c>
      <c r="E287" s="32">
        <f t="shared" si="37"/>
        <v>0</v>
      </c>
      <c r="F287" s="31">
        <f t="shared" si="38"/>
        <v>528.3891511276315</v>
      </c>
      <c r="G287" s="31">
        <f t="shared" si="39"/>
        <v>476.47443689142824</v>
      </c>
      <c r="H287" s="31">
        <f t="shared" si="40"/>
        <v>51.91471423620331</v>
      </c>
      <c r="I287" s="31">
        <f t="shared" si="41"/>
        <v>15059.100895638241</v>
      </c>
    </row>
    <row r="288" spans="1:9" ht="13.5">
      <c r="A288" s="18">
        <f t="shared" si="42"/>
        <v>271</v>
      </c>
      <c r="B288" s="15">
        <f t="shared" si="43"/>
        <v>48396</v>
      </c>
      <c r="C288" s="17">
        <f t="shared" si="44"/>
        <v>15059.100895638241</v>
      </c>
      <c r="D288" s="31">
        <f t="shared" si="36"/>
        <v>528.3891511276315</v>
      </c>
      <c r="E288" s="32">
        <f t="shared" si="37"/>
        <v>0</v>
      </c>
      <c r="F288" s="31">
        <f t="shared" si="38"/>
        <v>528.3891511276315</v>
      </c>
      <c r="G288" s="31">
        <f t="shared" si="39"/>
        <v>478.06665563470705</v>
      </c>
      <c r="H288" s="31">
        <f t="shared" si="40"/>
        <v>50.32249549292445</v>
      </c>
      <c r="I288" s="31">
        <f t="shared" si="41"/>
        <v>14581.034240003533</v>
      </c>
    </row>
    <row r="289" spans="1:9" ht="13.5">
      <c r="A289" s="18">
        <f t="shared" si="42"/>
        <v>272</v>
      </c>
      <c r="B289" s="15">
        <f t="shared" si="43"/>
        <v>48427</v>
      </c>
      <c r="C289" s="17">
        <f t="shared" si="44"/>
        <v>14581.034240003533</v>
      </c>
      <c r="D289" s="31">
        <f t="shared" si="36"/>
        <v>528.3891511276315</v>
      </c>
      <c r="E289" s="32">
        <f t="shared" si="37"/>
        <v>0</v>
      </c>
      <c r="F289" s="31">
        <f t="shared" si="38"/>
        <v>528.3891511276315</v>
      </c>
      <c r="G289" s="31">
        <f t="shared" si="39"/>
        <v>479.6641950422864</v>
      </c>
      <c r="H289" s="31">
        <f t="shared" si="40"/>
        <v>48.724956085345134</v>
      </c>
      <c r="I289" s="31">
        <f t="shared" si="41"/>
        <v>14101.370044961246</v>
      </c>
    </row>
    <row r="290" spans="1:9" ht="13.5">
      <c r="A290" s="18">
        <f t="shared" si="42"/>
        <v>273</v>
      </c>
      <c r="B290" s="15">
        <f t="shared" si="43"/>
        <v>48458</v>
      </c>
      <c r="C290" s="17">
        <f t="shared" si="44"/>
        <v>14101.370044961246</v>
      </c>
      <c r="D290" s="31">
        <f t="shared" si="36"/>
        <v>528.3891511276315</v>
      </c>
      <c r="E290" s="32">
        <f t="shared" si="37"/>
        <v>0</v>
      </c>
      <c r="F290" s="31">
        <f t="shared" si="38"/>
        <v>528.3891511276315</v>
      </c>
      <c r="G290" s="31">
        <f t="shared" si="39"/>
        <v>481.2670728940527</v>
      </c>
      <c r="H290" s="31">
        <f t="shared" si="40"/>
        <v>47.122078233578826</v>
      </c>
      <c r="I290" s="31">
        <f t="shared" si="41"/>
        <v>13620.102972067194</v>
      </c>
    </row>
    <row r="291" spans="1:9" ht="13.5">
      <c r="A291" s="18">
        <f t="shared" si="42"/>
        <v>274</v>
      </c>
      <c r="B291" s="15">
        <f t="shared" si="43"/>
        <v>48488</v>
      </c>
      <c r="C291" s="17">
        <f t="shared" si="44"/>
        <v>13620.102972067194</v>
      </c>
      <c r="D291" s="31">
        <f t="shared" si="36"/>
        <v>528.3891511276315</v>
      </c>
      <c r="E291" s="32">
        <f t="shared" si="37"/>
        <v>0</v>
      </c>
      <c r="F291" s="31">
        <f t="shared" si="38"/>
        <v>528.3891511276315</v>
      </c>
      <c r="G291" s="31">
        <f t="shared" si="39"/>
        <v>482.875307029307</v>
      </c>
      <c r="H291" s="31">
        <f t="shared" si="40"/>
        <v>45.51384409832454</v>
      </c>
      <c r="I291" s="31">
        <f t="shared" si="41"/>
        <v>13137.227665037886</v>
      </c>
    </row>
    <row r="292" spans="1:9" ht="13.5">
      <c r="A292" s="18">
        <f t="shared" si="42"/>
        <v>275</v>
      </c>
      <c r="B292" s="15">
        <f t="shared" si="43"/>
        <v>48519</v>
      </c>
      <c r="C292" s="17">
        <f t="shared" si="44"/>
        <v>13137.227665037886</v>
      </c>
      <c r="D292" s="31">
        <f t="shared" si="36"/>
        <v>528.3891511276315</v>
      </c>
      <c r="E292" s="32">
        <f t="shared" si="37"/>
        <v>0</v>
      </c>
      <c r="F292" s="31">
        <f t="shared" si="38"/>
        <v>528.3891511276315</v>
      </c>
      <c r="G292" s="31">
        <f t="shared" si="39"/>
        <v>484.48891534696327</v>
      </c>
      <c r="H292" s="31">
        <f t="shared" si="40"/>
        <v>43.90023578066826</v>
      </c>
      <c r="I292" s="31">
        <f t="shared" si="41"/>
        <v>12652.738749690923</v>
      </c>
    </row>
    <row r="293" spans="1:9" ht="13.5">
      <c r="A293" s="18">
        <f t="shared" si="42"/>
        <v>276</v>
      </c>
      <c r="B293" s="15">
        <f t="shared" si="43"/>
        <v>48549</v>
      </c>
      <c r="C293" s="17">
        <f t="shared" si="44"/>
        <v>12652.738749690923</v>
      </c>
      <c r="D293" s="31">
        <f t="shared" si="36"/>
        <v>528.3891511276315</v>
      </c>
      <c r="E293" s="32">
        <f t="shared" si="37"/>
        <v>0</v>
      </c>
      <c r="F293" s="31">
        <f t="shared" si="38"/>
        <v>528.3891511276315</v>
      </c>
      <c r="G293" s="31">
        <f t="shared" si="39"/>
        <v>486.10791580574767</v>
      </c>
      <c r="H293" s="31">
        <f t="shared" si="40"/>
        <v>42.281235321883834</v>
      </c>
      <c r="I293" s="31">
        <f t="shared" si="41"/>
        <v>12166.630833885176</v>
      </c>
    </row>
    <row r="294" spans="1:9" ht="13.5">
      <c r="A294" s="18">
        <f t="shared" si="42"/>
        <v>277</v>
      </c>
      <c r="B294" s="15">
        <f t="shared" si="43"/>
        <v>48580</v>
      </c>
      <c r="C294" s="17">
        <f t="shared" si="44"/>
        <v>12166.630833885176</v>
      </c>
      <c r="D294" s="31">
        <f t="shared" si="36"/>
        <v>528.3891511276315</v>
      </c>
      <c r="E294" s="32">
        <f t="shared" si="37"/>
        <v>0</v>
      </c>
      <c r="F294" s="31">
        <f t="shared" si="38"/>
        <v>528.3891511276315</v>
      </c>
      <c r="G294" s="31">
        <f t="shared" si="39"/>
        <v>487.73232642439854</v>
      </c>
      <c r="H294" s="31">
        <f t="shared" si="40"/>
        <v>40.656824703232964</v>
      </c>
      <c r="I294" s="31">
        <f t="shared" si="41"/>
        <v>11678.898507460777</v>
      </c>
    </row>
    <row r="295" spans="1:9" ht="13.5">
      <c r="A295" s="18">
        <f t="shared" si="42"/>
        <v>278</v>
      </c>
      <c r="B295" s="15">
        <f t="shared" si="43"/>
        <v>48611</v>
      </c>
      <c r="C295" s="17">
        <f t="shared" si="44"/>
        <v>11678.898507460777</v>
      </c>
      <c r="D295" s="31">
        <f t="shared" si="36"/>
        <v>528.3891511276315</v>
      </c>
      <c r="E295" s="32">
        <f t="shared" si="37"/>
        <v>0</v>
      </c>
      <c r="F295" s="31">
        <f t="shared" si="38"/>
        <v>528.3891511276315</v>
      </c>
      <c r="G295" s="31">
        <f t="shared" si="39"/>
        <v>489.36216528186674</v>
      </c>
      <c r="H295" s="31">
        <f t="shared" si="40"/>
        <v>39.02698584576476</v>
      </c>
      <c r="I295" s="31">
        <f t="shared" si="41"/>
        <v>11189.53634217891</v>
      </c>
    </row>
    <row r="296" spans="1:9" ht="13.5">
      <c r="A296" s="18">
        <f t="shared" si="42"/>
        <v>279</v>
      </c>
      <c r="B296" s="15">
        <f t="shared" si="43"/>
        <v>48639</v>
      </c>
      <c r="C296" s="17">
        <f t="shared" si="44"/>
        <v>11189.53634217891</v>
      </c>
      <c r="D296" s="31">
        <f t="shared" si="36"/>
        <v>528.3891511276315</v>
      </c>
      <c r="E296" s="32">
        <f t="shared" si="37"/>
        <v>0</v>
      </c>
      <c r="F296" s="31">
        <f t="shared" si="38"/>
        <v>528.3891511276315</v>
      </c>
      <c r="G296" s="31">
        <f t="shared" si="39"/>
        <v>490.997450517517</v>
      </c>
      <c r="H296" s="31">
        <f t="shared" si="40"/>
        <v>37.39170061011452</v>
      </c>
      <c r="I296" s="31">
        <f t="shared" si="41"/>
        <v>10698.538891661392</v>
      </c>
    </row>
    <row r="297" spans="1:9" ht="13.5">
      <c r="A297" s="18">
        <f t="shared" si="42"/>
        <v>280</v>
      </c>
      <c r="B297" s="15">
        <f t="shared" si="43"/>
        <v>48670</v>
      </c>
      <c r="C297" s="17">
        <f t="shared" si="44"/>
        <v>10698.538891661392</v>
      </c>
      <c r="D297" s="31">
        <f t="shared" si="36"/>
        <v>528.3891511276315</v>
      </c>
      <c r="E297" s="32">
        <f t="shared" si="37"/>
        <v>0</v>
      </c>
      <c r="F297" s="31">
        <f t="shared" si="38"/>
        <v>528.3891511276315</v>
      </c>
      <c r="G297" s="31">
        <f t="shared" si="39"/>
        <v>492.6382003313297</v>
      </c>
      <c r="H297" s="31">
        <f t="shared" si="40"/>
        <v>35.750950796301815</v>
      </c>
      <c r="I297" s="31">
        <f t="shared" si="41"/>
        <v>10205.900691330062</v>
      </c>
    </row>
    <row r="298" spans="1:9" ht="13.5">
      <c r="A298" s="18">
        <f t="shared" si="42"/>
        <v>281</v>
      </c>
      <c r="B298" s="15">
        <f t="shared" si="43"/>
        <v>48700</v>
      </c>
      <c r="C298" s="17">
        <f t="shared" si="44"/>
        <v>10205.900691330062</v>
      </c>
      <c r="D298" s="31">
        <f t="shared" si="36"/>
        <v>528.3891511276315</v>
      </c>
      <c r="E298" s="32">
        <f t="shared" si="37"/>
        <v>0</v>
      </c>
      <c r="F298" s="31">
        <f t="shared" si="38"/>
        <v>528.3891511276315</v>
      </c>
      <c r="G298" s="31">
        <f t="shared" si="39"/>
        <v>494.28443298410355</v>
      </c>
      <c r="H298" s="31">
        <f t="shared" si="40"/>
        <v>34.104718143527954</v>
      </c>
      <c r="I298" s="31">
        <f t="shared" si="41"/>
        <v>9711.616258345959</v>
      </c>
    </row>
    <row r="299" spans="1:9" ht="13.5">
      <c r="A299" s="18">
        <f t="shared" si="42"/>
        <v>282</v>
      </c>
      <c r="B299" s="15">
        <f t="shared" si="43"/>
        <v>48731</v>
      </c>
      <c r="C299" s="17">
        <f t="shared" si="44"/>
        <v>9711.616258345959</v>
      </c>
      <c r="D299" s="31">
        <f t="shared" si="36"/>
        <v>528.3891511276315</v>
      </c>
      <c r="E299" s="32">
        <f t="shared" si="37"/>
        <v>0</v>
      </c>
      <c r="F299" s="31">
        <f t="shared" si="38"/>
        <v>528.3891511276315</v>
      </c>
      <c r="G299" s="31">
        <f t="shared" si="39"/>
        <v>495.93616679765876</v>
      </c>
      <c r="H299" s="31">
        <f t="shared" si="40"/>
        <v>32.45298432997274</v>
      </c>
      <c r="I299" s="31">
        <f t="shared" si="41"/>
        <v>9215.6800915483</v>
      </c>
    </row>
    <row r="300" spans="1:9" ht="13.5">
      <c r="A300" s="18">
        <f t="shared" si="42"/>
        <v>283</v>
      </c>
      <c r="B300" s="15">
        <f t="shared" si="43"/>
        <v>48761</v>
      </c>
      <c r="C300" s="17">
        <f t="shared" si="44"/>
        <v>9215.6800915483</v>
      </c>
      <c r="D300" s="31">
        <f t="shared" si="36"/>
        <v>528.3891511276315</v>
      </c>
      <c r="E300" s="32">
        <f t="shared" si="37"/>
        <v>0</v>
      </c>
      <c r="F300" s="31">
        <f t="shared" si="38"/>
        <v>528.3891511276315</v>
      </c>
      <c r="G300" s="31">
        <f t="shared" si="39"/>
        <v>497.593420155041</v>
      </c>
      <c r="H300" s="31">
        <f t="shared" si="40"/>
        <v>30.795730972590565</v>
      </c>
      <c r="I300" s="31">
        <f t="shared" si="41"/>
        <v>8718.08667139326</v>
      </c>
    </row>
    <row r="301" spans="1:9" ht="13.5">
      <c r="A301" s="18">
        <f t="shared" si="42"/>
        <v>284</v>
      </c>
      <c r="B301" s="15">
        <f t="shared" si="43"/>
        <v>48792</v>
      </c>
      <c r="C301" s="17">
        <f t="shared" si="44"/>
        <v>8718.08667139326</v>
      </c>
      <c r="D301" s="31">
        <f t="shared" si="36"/>
        <v>528.3891511276315</v>
      </c>
      <c r="E301" s="32">
        <f t="shared" si="37"/>
        <v>0</v>
      </c>
      <c r="F301" s="31">
        <f t="shared" si="38"/>
        <v>528.3891511276315</v>
      </c>
      <c r="G301" s="31">
        <f t="shared" si="39"/>
        <v>499.2562115007257</v>
      </c>
      <c r="H301" s="31">
        <f t="shared" si="40"/>
        <v>29.132939626905806</v>
      </c>
      <c r="I301" s="31">
        <f t="shared" si="41"/>
        <v>8218.830459892533</v>
      </c>
    </row>
    <row r="302" spans="1:9" ht="13.5">
      <c r="A302" s="18">
        <f t="shared" si="42"/>
        <v>285</v>
      </c>
      <c r="B302" s="15">
        <f t="shared" si="43"/>
        <v>48823</v>
      </c>
      <c r="C302" s="17">
        <f t="shared" si="44"/>
        <v>8218.830459892533</v>
      </c>
      <c r="D302" s="31">
        <f t="shared" si="36"/>
        <v>528.3891511276315</v>
      </c>
      <c r="E302" s="32">
        <f t="shared" si="37"/>
        <v>0</v>
      </c>
      <c r="F302" s="31">
        <f t="shared" si="38"/>
        <v>528.3891511276315</v>
      </c>
      <c r="G302" s="31">
        <f t="shared" si="39"/>
        <v>500.924559340824</v>
      </c>
      <c r="H302" s="31">
        <f t="shared" si="40"/>
        <v>27.464591786807546</v>
      </c>
      <c r="I302" s="31">
        <f t="shared" si="41"/>
        <v>7717.905900551709</v>
      </c>
    </row>
    <row r="303" spans="1:9" ht="13.5">
      <c r="A303" s="18">
        <f t="shared" si="42"/>
        <v>286</v>
      </c>
      <c r="B303" s="15">
        <f t="shared" si="43"/>
        <v>48853</v>
      </c>
      <c r="C303" s="17">
        <f t="shared" si="44"/>
        <v>7717.905900551709</v>
      </c>
      <c r="D303" s="31">
        <f t="shared" si="36"/>
        <v>528.3891511276315</v>
      </c>
      <c r="E303" s="32">
        <f t="shared" si="37"/>
        <v>0</v>
      </c>
      <c r="F303" s="31">
        <f t="shared" si="38"/>
        <v>528.3891511276315</v>
      </c>
      <c r="G303" s="31">
        <f t="shared" si="39"/>
        <v>502.5984822432879</v>
      </c>
      <c r="H303" s="31">
        <f t="shared" si="40"/>
        <v>25.790668884343628</v>
      </c>
      <c r="I303" s="31">
        <f t="shared" si="41"/>
        <v>7215.307418308421</v>
      </c>
    </row>
    <row r="304" spans="1:9" ht="13.5">
      <c r="A304" s="18">
        <f t="shared" si="42"/>
        <v>287</v>
      </c>
      <c r="B304" s="15">
        <f t="shared" si="43"/>
        <v>48884</v>
      </c>
      <c r="C304" s="17">
        <f t="shared" si="44"/>
        <v>7215.307418308421</v>
      </c>
      <c r="D304" s="31">
        <f t="shared" si="36"/>
        <v>528.3891511276315</v>
      </c>
      <c r="E304" s="32">
        <f t="shared" si="37"/>
        <v>0</v>
      </c>
      <c r="F304" s="31">
        <f t="shared" si="38"/>
        <v>528.3891511276315</v>
      </c>
      <c r="G304" s="31">
        <f t="shared" si="39"/>
        <v>504.2779988381175</v>
      </c>
      <c r="H304" s="31">
        <f t="shared" si="40"/>
        <v>24.11115228951397</v>
      </c>
      <c r="I304" s="31">
        <f t="shared" si="41"/>
        <v>6711.029419470304</v>
      </c>
    </row>
    <row r="305" spans="1:9" ht="13.5">
      <c r="A305" s="18">
        <f t="shared" si="42"/>
        <v>288</v>
      </c>
      <c r="B305" s="15">
        <f t="shared" si="43"/>
        <v>48914</v>
      </c>
      <c r="C305" s="17">
        <f t="shared" si="44"/>
        <v>6711.029419470304</v>
      </c>
      <c r="D305" s="31">
        <f t="shared" si="36"/>
        <v>528.3891511276315</v>
      </c>
      <c r="E305" s="32">
        <f t="shared" si="37"/>
        <v>0</v>
      </c>
      <c r="F305" s="31">
        <f t="shared" si="38"/>
        <v>528.3891511276315</v>
      </c>
      <c r="G305" s="31">
        <f t="shared" si="39"/>
        <v>505.96312781756825</v>
      </c>
      <c r="H305" s="31">
        <f t="shared" si="40"/>
        <v>22.42602331006326</v>
      </c>
      <c r="I305" s="31">
        <f t="shared" si="41"/>
        <v>6205.066291652735</v>
      </c>
    </row>
    <row r="306" spans="1:9" ht="13.5">
      <c r="A306" s="18">
        <f t="shared" si="42"/>
        <v>289</v>
      </c>
      <c r="B306" s="15">
        <f t="shared" si="43"/>
        <v>48945</v>
      </c>
      <c r="C306" s="17">
        <f t="shared" si="44"/>
        <v>6205.066291652735</v>
      </c>
      <c r="D306" s="31">
        <f t="shared" si="36"/>
        <v>528.3891511276315</v>
      </c>
      <c r="E306" s="32">
        <f t="shared" si="37"/>
        <v>0</v>
      </c>
      <c r="F306" s="31">
        <f t="shared" si="38"/>
        <v>528.3891511276315</v>
      </c>
      <c r="G306" s="31">
        <f t="shared" si="39"/>
        <v>507.6538879363586</v>
      </c>
      <c r="H306" s="31">
        <f t="shared" si="40"/>
        <v>20.73526319127289</v>
      </c>
      <c r="I306" s="31">
        <f t="shared" si="41"/>
        <v>5697.4124037163765</v>
      </c>
    </row>
    <row r="307" spans="1:9" ht="13.5">
      <c r="A307" s="18">
        <f t="shared" si="42"/>
        <v>290</v>
      </c>
      <c r="B307" s="15">
        <f t="shared" si="43"/>
        <v>48976</v>
      </c>
      <c r="C307" s="17">
        <f t="shared" si="44"/>
        <v>5697.4124037163765</v>
      </c>
      <c r="D307" s="31">
        <f t="shared" si="36"/>
        <v>528.3891511276315</v>
      </c>
      <c r="E307" s="32">
        <f t="shared" si="37"/>
        <v>0</v>
      </c>
      <c r="F307" s="31">
        <f t="shared" si="38"/>
        <v>528.3891511276315</v>
      </c>
      <c r="G307" s="31">
        <f t="shared" si="39"/>
        <v>509.3502980118793</v>
      </c>
      <c r="H307" s="31">
        <f t="shared" si="40"/>
        <v>19.03885311575222</v>
      </c>
      <c r="I307" s="31">
        <f t="shared" si="41"/>
        <v>5188.062105704497</v>
      </c>
    </row>
    <row r="308" spans="1:9" ht="13.5">
      <c r="A308" s="18">
        <f t="shared" si="42"/>
        <v>291</v>
      </c>
      <c r="B308" s="15">
        <f t="shared" si="43"/>
        <v>49004</v>
      </c>
      <c r="C308" s="17">
        <f t="shared" si="44"/>
        <v>5188.062105704497</v>
      </c>
      <c r="D308" s="31">
        <f t="shared" si="36"/>
        <v>528.3891511276315</v>
      </c>
      <c r="E308" s="32">
        <f t="shared" si="37"/>
        <v>0</v>
      </c>
      <c r="F308" s="31">
        <f t="shared" si="38"/>
        <v>528.3891511276315</v>
      </c>
      <c r="G308" s="31">
        <f t="shared" si="39"/>
        <v>511.0523769244023</v>
      </c>
      <c r="H308" s="31">
        <f t="shared" si="40"/>
        <v>17.336774203229194</v>
      </c>
      <c r="I308" s="31">
        <f t="shared" si="41"/>
        <v>4677.0097287800945</v>
      </c>
    </row>
    <row r="309" spans="1:9" ht="13.5">
      <c r="A309" s="18">
        <f t="shared" si="42"/>
        <v>292</v>
      </c>
      <c r="B309" s="15">
        <f t="shared" si="43"/>
        <v>49035</v>
      </c>
      <c r="C309" s="17">
        <f t="shared" si="44"/>
        <v>4677.0097287800945</v>
      </c>
      <c r="D309" s="31">
        <f t="shared" si="36"/>
        <v>528.3891511276315</v>
      </c>
      <c r="E309" s="32">
        <f t="shared" si="37"/>
        <v>0</v>
      </c>
      <c r="F309" s="31">
        <f t="shared" si="38"/>
        <v>528.3891511276315</v>
      </c>
      <c r="G309" s="31">
        <f t="shared" si="39"/>
        <v>512.7601436172914</v>
      </c>
      <c r="H309" s="31">
        <f t="shared" si="40"/>
        <v>15.629007510340147</v>
      </c>
      <c r="I309" s="31">
        <f t="shared" si="41"/>
        <v>4164.249585162803</v>
      </c>
    </row>
    <row r="310" spans="1:9" ht="13.5">
      <c r="A310" s="18">
        <f t="shared" si="42"/>
        <v>293</v>
      </c>
      <c r="B310" s="15">
        <f t="shared" si="43"/>
        <v>49065</v>
      </c>
      <c r="C310" s="17">
        <f t="shared" si="44"/>
        <v>4164.249585162803</v>
      </c>
      <c r="D310" s="31">
        <f t="shared" si="36"/>
        <v>528.3891511276315</v>
      </c>
      <c r="E310" s="32">
        <f t="shared" si="37"/>
        <v>0</v>
      </c>
      <c r="F310" s="31">
        <f t="shared" si="38"/>
        <v>528.3891511276315</v>
      </c>
      <c r="G310" s="31">
        <f t="shared" si="39"/>
        <v>514.4736170972125</v>
      </c>
      <c r="H310" s="31">
        <f t="shared" si="40"/>
        <v>13.915534030419032</v>
      </c>
      <c r="I310" s="31">
        <f t="shared" si="41"/>
        <v>3649.7759680655904</v>
      </c>
    </row>
    <row r="311" spans="1:9" ht="13.5">
      <c r="A311" s="18">
        <f t="shared" si="42"/>
        <v>294</v>
      </c>
      <c r="B311" s="15">
        <f t="shared" si="43"/>
        <v>49096</v>
      </c>
      <c r="C311" s="17">
        <f t="shared" si="44"/>
        <v>3649.7759680655904</v>
      </c>
      <c r="D311" s="31">
        <f t="shared" si="36"/>
        <v>528.3891511276315</v>
      </c>
      <c r="E311" s="32">
        <f t="shared" si="37"/>
        <v>0</v>
      </c>
      <c r="F311" s="31">
        <f t="shared" si="38"/>
        <v>528.3891511276315</v>
      </c>
      <c r="G311" s="31">
        <f t="shared" si="39"/>
        <v>516.1928164343457</v>
      </c>
      <c r="H311" s="31">
        <f t="shared" si="40"/>
        <v>12.196334693285847</v>
      </c>
      <c r="I311" s="31">
        <f t="shared" si="41"/>
        <v>3133.5831516312446</v>
      </c>
    </row>
    <row r="312" spans="1:9" ht="13.5">
      <c r="A312" s="18">
        <f t="shared" si="42"/>
        <v>295</v>
      </c>
      <c r="B312" s="15">
        <f t="shared" si="43"/>
        <v>49126</v>
      </c>
      <c r="C312" s="17">
        <f t="shared" si="44"/>
        <v>3133.5831516312446</v>
      </c>
      <c r="D312" s="31">
        <f t="shared" si="36"/>
        <v>528.3891511276315</v>
      </c>
      <c r="E312" s="32">
        <f t="shared" si="37"/>
        <v>0</v>
      </c>
      <c r="F312" s="31">
        <f t="shared" si="38"/>
        <v>528.3891511276315</v>
      </c>
      <c r="G312" s="31">
        <f t="shared" si="39"/>
        <v>517.9177607625971</v>
      </c>
      <c r="H312" s="31">
        <f t="shared" si="40"/>
        <v>10.471390365034408</v>
      </c>
      <c r="I312" s="31">
        <f t="shared" si="41"/>
        <v>2615.6653908686476</v>
      </c>
    </row>
    <row r="313" spans="1:9" ht="13.5">
      <c r="A313" s="18">
        <f t="shared" si="42"/>
        <v>296</v>
      </c>
      <c r="B313" s="15">
        <f t="shared" si="43"/>
        <v>49157</v>
      </c>
      <c r="C313" s="17">
        <f t="shared" si="44"/>
        <v>2615.6653908686476</v>
      </c>
      <c r="D313" s="31">
        <f t="shared" si="36"/>
        <v>528.3891511276315</v>
      </c>
      <c r="E313" s="32">
        <f t="shared" si="37"/>
        <v>0</v>
      </c>
      <c r="F313" s="31">
        <f t="shared" si="38"/>
        <v>528.3891511276315</v>
      </c>
      <c r="G313" s="31">
        <f t="shared" si="39"/>
        <v>519.6484692798122</v>
      </c>
      <c r="H313" s="31">
        <f t="shared" si="40"/>
        <v>8.740681847819397</v>
      </c>
      <c r="I313" s="31">
        <f t="shared" si="41"/>
        <v>2096.0169215888354</v>
      </c>
    </row>
    <row r="314" spans="1:9" ht="13.5">
      <c r="A314" s="18">
        <f t="shared" si="42"/>
        <v>297</v>
      </c>
      <c r="B314" s="15">
        <f t="shared" si="43"/>
        <v>49188</v>
      </c>
      <c r="C314" s="17">
        <f t="shared" si="44"/>
        <v>2096.0169215888354</v>
      </c>
      <c r="D314" s="31">
        <f t="shared" si="36"/>
        <v>528.3891511276315</v>
      </c>
      <c r="E314" s="32">
        <f t="shared" si="37"/>
        <v>0</v>
      </c>
      <c r="F314" s="31">
        <f t="shared" si="38"/>
        <v>528.3891511276315</v>
      </c>
      <c r="G314" s="31">
        <f t="shared" si="39"/>
        <v>521.3849612479888</v>
      </c>
      <c r="H314" s="31">
        <f t="shared" si="40"/>
        <v>7.004189879642691</v>
      </c>
      <c r="I314" s="31">
        <f t="shared" si="41"/>
        <v>1574.6319603408465</v>
      </c>
    </row>
    <row r="315" spans="1:9" ht="13.5">
      <c r="A315" s="18">
        <f t="shared" si="42"/>
        <v>298</v>
      </c>
      <c r="B315" s="15">
        <f t="shared" si="43"/>
        <v>49218</v>
      </c>
      <c r="C315" s="17">
        <f t="shared" si="44"/>
        <v>1574.6319603408465</v>
      </c>
      <c r="D315" s="31">
        <f t="shared" si="36"/>
        <v>528.3891511276315</v>
      </c>
      <c r="E315" s="32">
        <f t="shared" si="37"/>
        <v>0</v>
      </c>
      <c r="F315" s="31">
        <f t="shared" si="38"/>
        <v>528.3891511276315</v>
      </c>
      <c r="G315" s="31">
        <f t="shared" si="39"/>
        <v>523.1272559934926</v>
      </c>
      <c r="H315" s="31">
        <f t="shared" si="40"/>
        <v>5.261895134138995</v>
      </c>
      <c r="I315" s="31">
        <f t="shared" si="41"/>
        <v>1051.504704347354</v>
      </c>
    </row>
    <row r="316" spans="1:9" ht="13.5">
      <c r="A316" s="18">
        <f t="shared" si="42"/>
        <v>299</v>
      </c>
      <c r="B316" s="15">
        <f t="shared" si="43"/>
        <v>49249</v>
      </c>
      <c r="C316" s="17">
        <f t="shared" si="44"/>
        <v>1051.504704347354</v>
      </c>
      <c r="D316" s="31">
        <f t="shared" si="36"/>
        <v>528.3891511276315</v>
      </c>
      <c r="E316" s="32">
        <f t="shared" si="37"/>
        <v>0</v>
      </c>
      <c r="F316" s="31">
        <f t="shared" si="38"/>
        <v>528.3891511276315</v>
      </c>
      <c r="G316" s="31">
        <f t="shared" si="39"/>
        <v>524.8753729072707</v>
      </c>
      <c r="H316" s="31">
        <f t="shared" si="40"/>
        <v>3.513778220360741</v>
      </c>
      <c r="I316" s="31">
        <f t="shared" si="41"/>
        <v>526.6293314400832</v>
      </c>
    </row>
    <row r="317" spans="1:9" ht="13.5">
      <c r="A317" s="18">
        <f t="shared" si="42"/>
        <v>300</v>
      </c>
      <c r="B317" s="15">
        <f t="shared" si="43"/>
        <v>49279</v>
      </c>
      <c r="C317" s="17">
        <f t="shared" si="44"/>
        <v>526.6293314400832</v>
      </c>
      <c r="D317" s="31">
        <f t="shared" si="36"/>
        <v>528.3891511276315</v>
      </c>
      <c r="E317" s="32">
        <f t="shared" si="37"/>
        <v>0</v>
      </c>
      <c r="F317" s="31">
        <f t="shared" si="38"/>
        <v>528.3891511276315</v>
      </c>
      <c r="G317" s="31">
        <f t="shared" si="39"/>
        <v>526.6293314450693</v>
      </c>
      <c r="H317" s="31">
        <f t="shared" si="40"/>
        <v>1.7598196825622778</v>
      </c>
      <c r="I317" s="31">
        <f t="shared" si="41"/>
        <v>-4.986077328794636E-09</v>
      </c>
    </row>
    <row r="318" spans="1:9" ht="13.5">
      <c r="A318" s="18">
        <f t="shared" si="42"/>
        <v>301</v>
      </c>
      <c r="B318" s="15">
        <f t="shared" si="43"/>
        <v>49310</v>
      </c>
      <c r="C318" s="17">
        <f t="shared" si="44"/>
        <v>-4.986077328794636E-09</v>
      </c>
      <c r="D318" s="31">
        <f t="shared" si="36"/>
        <v>528.3891511276315</v>
      </c>
      <c r="E318" s="32">
        <f t="shared" si="37"/>
        <v>0</v>
      </c>
      <c r="F318" s="31">
        <f t="shared" si="38"/>
        <v>528.3891511276315</v>
      </c>
      <c r="G318" s="31">
        <f t="shared" si="39"/>
        <v>528.3891511276482</v>
      </c>
      <c r="H318" s="31">
        <f t="shared" si="40"/>
        <v>-1.666180840705541E-11</v>
      </c>
      <c r="I318" s="31">
        <f t="shared" si="41"/>
        <v>-528.3891511326343</v>
      </c>
    </row>
    <row r="319" spans="1:9" ht="13.5">
      <c r="A319" s="18">
        <f t="shared" si="42"/>
        <v>302</v>
      </c>
      <c r="B319" s="15">
        <f t="shared" si="43"/>
        <v>49341</v>
      </c>
      <c r="C319" s="17">
        <f t="shared" si="44"/>
        <v>-528.3891511326343</v>
      </c>
      <c r="D319" s="31">
        <f t="shared" si="36"/>
        <v>528.3891511276315</v>
      </c>
      <c r="E319" s="32">
        <f t="shared" si="37"/>
        <v>0</v>
      </c>
      <c r="F319" s="31">
        <f t="shared" si="38"/>
        <v>528.3891511276315</v>
      </c>
      <c r="G319" s="31">
        <f t="shared" si="39"/>
        <v>530.1548515409997</v>
      </c>
      <c r="H319" s="31">
        <f t="shared" si="40"/>
        <v>-1.7657004133682195</v>
      </c>
      <c r="I319" s="31">
        <f t="shared" si="41"/>
        <v>-1058.5440026736342</v>
      </c>
    </row>
    <row r="320" spans="1:9" ht="13.5">
      <c r="A320" s="18">
        <f t="shared" si="42"/>
        <v>303</v>
      </c>
      <c r="B320" s="15">
        <f t="shared" si="43"/>
        <v>49369</v>
      </c>
      <c r="C320" s="17">
        <f t="shared" si="44"/>
        <v>-1058.5440026736342</v>
      </c>
      <c r="D320" s="31">
        <f t="shared" si="36"/>
        <v>528.3891511276315</v>
      </c>
      <c r="E320" s="32">
        <f t="shared" si="37"/>
        <v>0</v>
      </c>
      <c r="F320" s="31">
        <f t="shared" si="38"/>
        <v>528.3891511276315</v>
      </c>
      <c r="G320" s="31">
        <f t="shared" si="39"/>
        <v>531.926452336566</v>
      </c>
      <c r="H320" s="31">
        <f t="shared" si="40"/>
        <v>-3.537301208934394</v>
      </c>
      <c r="I320" s="31">
        <f t="shared" si="41"/>
        <v>-1590.4704550102</v>
      </c>
    </row>
    <row r="321" spans="1:9" ht="13.5">
      <c r="A321" s="18">
        <f t="shared" si="42"/>
        <v>304</v>
      </c>
      <c r="B321" s="15">
        <f t="shared" si="43"/>
        <v>49400</v>
      </c>
      <c r="C321" s="17">
        <f t="shared" si="44"/>
        <v>-1590.4704550102</v>
      </c>
      <c r="D321" s="31">
        <f t="shared" si="36"/>
        <v>528.3891511276315</v>
      </c>
      <c r="E321" s="32">
        <f t="shared" si="37"/>
        <v>0</v>
      </c>
      <c r="F321" s="31">
        <f t="shared" si="38"/>
        <v>528.3891511276315</v>
      </c>
      <c r="G321" s="31">
        <f t="shared" si="39"/>
        <v>533.7039732314573</v>
      </c>
      <c r="H321" s="31">
        <f t="shared" si="40"/>
        <v>-5.314822103825752</v>
      </c>
      <c r="I321" s="31">
        <f t="shared" si="41"/>
        <v>-2124.1744282416576</v>
      </c>
    </row>
    <row r="322" spans="1:9" ht="13.5">
      <c r="A322" s="18">
        <f t="shared" si="42"/>
        <v>305</v>
      </c>
      <c r="B322" s="15">
        <f t="shared" si="43"/>
        <v>49430</v>
      </c>
      <c r="C322" s="17">
        <f t="shared" si="44"/>
        <v>-2124.1744282416576</v>
      </c>
      <c r="D322" s="31">
        <f t="shared" si="36"/>
        <v>528.3891511276315</v>
      </c>
      <c r="E322" s="32">
        <f t="shared" si="37"/>
        <v>0</v>
      </c>
      <c r="F322" s="31">
        <f t="shared" si="38"/>
        <v>528.3891511276315</v>
      </c>
      <c r="G322" s="31">
        <f t="shared" si="39"/>
        <v>535.4874340086724</v>
      </c>
      <c r="H322" s="31">
        <f t="shared" si="40"/>
        <v>-7.0982828810408725</v>
      </c>
      <c r="I322" s="31">
        <f t="shared" si="41"/>
        <v>-2659.66186225033</v>
      </c>
    </row>
    <row r="323" spans="1:9" ht="13.5">
      <c r="A323" s="18">
        <f t="shared" si="42"/>
        <v>306</v>
      </c>
      <c r="B323" s="15">
        <f t="shared" si="43"/>
        <v>49461</v>
      </c>
      <c r="C323" s="17">
        <f t="shared" si="44"/>
        <v>-2659.66186225033</v>
      </c>
      <c r="D323" s="31">
        <f t="shared" si="36"/>
        <v>528.3891511276315</v>
      </c>
      <c r="E323" s="32">
        <f t="shared" si="37"/>
        <v>0</v>
      </c>
      <c r="F323" s="31">
        <f t="shared" si="38"/>
        <v>528.3891511276315</v>
      </c>
      <c r="G323" s="31">
        <f t="shared" si="39"/>
        <v>537.276854517318</v>
      </c>
      <c r="H323" s="31">
        <f t="shared" si="40"/>
        <v>-8.88770338968652</v>
      </c>
      <c r="I323" s="31">
        <f t="shared" si="41"/>
        <v>-3196.938716767648</v>
      </c>
    </row>
    <row r="324" spans="1:9" ht="13.5">
      <c r="A324" s="18">
        <f t="shared" si="42"/>
        <v>307</v>
      </c>
      <c r="B324" s="15">
        <f t="shared" si="43"/>
        <v>49491</v>
      </c>
      <c r="C324" s="17">
        <f t="shared" si="44"/>
        <v>-3196.938716767648</v>
      </c>
      <c r="D324" s="31">
        <f t="shared" si="36"/>
        <v>528.3891511276315</v>
      </c>
      <c r="E324" s="32">
        <f t="shared" si="37"/>
        <v>0</v>
      </c>
      <c r="F324" s="31">
        <f t="shared" si="38"/>
        <v>528.3891511276315</v>
      </c>
      <c r="G324" s="31">
        <f t="shared" si="39"/>
        <v>539.0722546728301</v>
      </c>
      <c r="H324" s="31">
        <f t="shared" si="40"/>
        <v>-10.683103545198557</v>
      </c>
      <c r="I324" s="31">
        <f t="shared" si="41"/>
        <v>-3736.0109714404784</v>
      </c>
    </row>
    <row r="325" spans="1:9" ht="13.5">
      <c r="A325" s="18">
        <f t="shared" si="42"/>
        <v>308</v>
      </c>
      <c r="B325" s="15">
        <f t="shared" si="43"/>
        <v>49522</v>
      </c>
      <c r="C325" s="17">
        <f t="shared" si="44"/>
        <v>-3736.0109714404784</v>
      </c>
      <c r="D325" s="31">
        <f t="shared" si="36"/>
        <v>528.3891511276315</v>
      </c>
      <c r="E325" s="32">
        <f t="shared" si="37"/>
        <v>0</v>
      </c>
      <c r="F325" s="31">
        <f t="shared" si="38"/>
        <v>528.3891511276315</v>
      </c>
      <c r="G325" s="31">
        <f t="shared" si="39"/>
        <v>540.8736544571951</v>
      </c>
      <c r="H325" s="31">
        <f t="shared" si="40"/>
        <v>-12.484503329563596</v>
      </c>
      <c r="I325" s="31">
        <f t="shared" si="41"/>
        <v>-4276.884625897674</v>
      </c>
    </row>
    <row r="326" spans="1:9" ht="13.5">
      <c r="A326" s="18">
        <f t="shared" si="42"/>
        <v>309</v>
      </c>
      <c r="B326" s="15">
        <f t="shared" si="43"/>
        <v>49553</v>
      </c>
      <c r="C326" s="17">
        <f t="shared" si="44"/>
        <v>-4276.884625897674</v>
      </c>
      <c r="D326" s="31">
        <f t="shared" si="36"/>
        <v>528.3891511276315</v>
      </c>
      <c r="E326" s="32">
        <f t="shared" si="37"/>
        <v>0</v>
      </c>
      <c r="F326" s="31">
        <f t="shared" si="38"/>
        <v>528.3891511276315</v>
      </c>
      <c r="G326" s="31">
        <f t="shared" si="39"/>
        <v>542.681073919173</v>
      </c>
      <c r="H326" s="31">
        <f t="shared" si="40"/>
        <v>-14.29192279154139</v>
      </c>
      <c r="I326" s="31">
        <f t="shared" si="41"/>
        <v>-4819.565699816847</v>
      </c>
    </row>
    <row r="327" spans="1:9" ht="13.5">
      <c r="A327" s="18">
        <f t="shared" si="42"/>
        <v>310</v>
      </c>
      <c r="B327" s="15">
        <f t="shared" si="43"/>
        <v>49583</v>
      </c>
      <c r="C327" s="17">
        <f t="shared" si="44"/>
        <v>-4819.565699816847</v>
      </c>
      <c r="D327" s="31">
        <f t="shared" si="36"/>
        <v>528.3891511276315</v>
      </c>
      <c r="E327" s="32">
        <f t="shared" si="37"/>
        <v>0</v>
      </c>
      <c r="F327" s="31">
        <f t="shared" si="38"/>
        <v>528.3891511276315</v>
      </c>
      <c r="G327" s="31">
        <f t="shared" si="39"/>
        <v>544.4945331745195</v>
      </c>
      <c r="H327" s="31">
        <f t="shared" si="40"/>
        <v>-16.105382046887964</v>
      </c>
      <c r="I327" s="31">
        <f t="shared" si="41"/>
        <v>-5364.060232991366</v>
      </c>
    </row>
    <row r="328" spans="1:9" ht="13.5">
      <c r="A328" s="18">
        <f t="shared" si="42"/>
        <v>311</v>
      </c>
      <c r="B328" s="15">
        <f t="shared" si="43"/>
        <v>49614</v>
      </c>
      <c r="C328" s="17">
        <f t="shared" si="44"/>
        <v>-5364.060232991366</v>
      </c>
      <c r="D328" s="31">
        <f t="shared" si="36"/>
        <v>528.3891511276315</v>
      </c>
      <c r="E328" s="32">
        <f t="shared" si="37"/>
        <v>0</v>
      </c>
      <c r="F328" s="31">
        <f t="shared" si="38"/>
        <v>528.3891511276315</v>
      </c>
      <c r="G328" s="31">
        <f t="shared" si="39"/>
        <v>546.314052406211</v>
      </c>
      <c r="H328" s="31">
        <f t="shared" si="40"/>
        <v>-17.92490127857948</v>
      </c>
      <c r="I328" s="31">
        <f t="shared" si="41"/>
        <v>-5910.374285397577</v>
      </c>
    </row>
    <row r="329" spans="1:9" ht="13.5">
      <c r="A329" s="18">
        <f t="shared" si="42"/>
        <v>312</v>
      </c>
      <c r="B329" s="15">
        <f t="shared" si="43"/>
        <v>49644</v>
      </c>
      <c r="C329" s="17">
        <f t="shared" si="44"/>
        <v>-5910.374285397577</v>
      </c>
      <c r="D329" s="31">
        <f t="shared" si="36"/>
        <v>528.3891511276315</v>
      </c>
      <c r="E329" s="32">
        <f t="shared" si="37"/>
        <v>0</v>
      </c>
      <c r="F329" s="31">
        <f t="shared" si="38"/>
        <v>528.3891511276315</v>
      </c>
      <c r="G329" s="31">
        <f t="shared" si="39"/>
        <v>548.1396518646684</v>
      </c>
      <c r="H329" s="31">
        <f t="shared" si="40"/>
        <v>-19.7505007370369</v>
      </c>
      <c r="I329" s="31">
        <f t="shared" si="41"/>
        <v>-6458.513937262245</v>
      </c>
    </row>
    <row r="330" spans="1:9" ht="13.5">
      <c r="A330" s="18">
        <f t="shared" si="42"/>
        <v>313</v>
      </c>
      <c r="B330" s="15">
        <f t="shared" si="43"/>
        <v>49675</v>
      </c>
      <c r="C330" s="17">
        <f t="shared" si="44"/>
        <v>-6458.513937262245</v>
      </c>
      <c r="D330" s="31">
        <f t="shared" si="36"/>
        <v>528.3891511276315</v>
      </c>
      <c r="E330" s="32">
        <f t="shared" si="37"/>
        <v>0</v>
      </c>
      <c r="F330" s="31">
        <f t="shared" si="38"/>
        <v>528.3891511276315</v>
      </c>
      <c r="G330" s="31">
        <f t="shared" si="39"/>
        <v>549.9713518679829</v>
      </c>
      <c r="H330" s="31">
        <f t="shared" si="40"/>
        <v>-21.582200740351336</v>
      </c>
      <c r="I330" s="31">
        <f t="shared" si="41"/>
        <v>-7008.485289130228</v>
      </c>
    </row>
    <row r="331" spans="1:9" ht="13.5">
      <c r="A331" s="18">
        <f t="shared" si="42"/>
        <v>314</v>
      </c>
      <c r="B331" s="15">
        <f t="shared" si="43"/>
        <v>49706</v>
      </c>
      <c r="C331" s="17">
        <f t="shared" si="44"/>
        <v>-7008.485289130228</v>
      </c>
      <c r="D331" s="31">
        <f t="shared" si="36"/>
        <v>528.3891511276315</v>
      </c>
      <c r="E331" s="32">
        <f t="shared" si="37"/>
        <v>0</v>
      </c>
      <c r="F331" s="31">
        <f t="shared" si="38"/>
        <v>528.3891511276315</v>
      </c>
      <c r="G331" s="31">
        <f t="shared" si="39"/>
        <v>551.8091728021417</v>
      </c>
      <c r="H331" s="31">
        <f t="shared" si="40"/>
        <v>-23.420021674510178</v>
      </c>
      <c r="I331" s="31">
        <f t="shared" si="41"/>
        <v>-7560.29446193237</v>
      </c>
    </row>
    <row r="332" spans="1:9" ht="13.5">
      <c r="A332" s="18">
        <f t="shared" si="42"/>
        <v>315</v>
      </c>
      <c r="B332" s="15">
        <f t="shared" si="43"/>
        <v>49735</v>
      </c>
      <c r="C332" s="17">
        <f t="shared" si="44"/>
        <v>-7560.29446193237</v>
      </c>
      <c r="D332" s="31">
        <f t="shared" si="36"/>
        <v>528.3891511276315</v>
      </c>
      <c r="E332" s="32">
        <f t="shared" si="37"/>
        <v>0</v>
      </c>
      <c r="F332" s="31">
        <f t="shared" si="38"/>
        <v>528.3891511276315</v>
      </c>
      <c r="G332" s="31">
        <f t="shared" si="39"/>
        <v>553.6531351212556</v>
      </c>
      <c r="H332" s="31">
        <f t="shared" si="40"/>
        <v>-25.263983993624</v>
      </c>
      <c r="I332" s="31">
        <f t="shared" si="41"/>
        <v>-8113.947597053625</v>
      </c>
    </row>
    <row r="333" spans="1:9" ht="13.5">
      <c r="A333" s="18">
        <f t="shared" si="42"/>
        <v>316</v>
      </c>
      <c r="B333" s="15">
        <f t="shared" si="43"/>
        <v>49766</v>
      </c>
      <c r="C333" s="17">
        <f t="shared" si="44"/>
        <v>-8113.947597053625</v>
      </c>
      <c r="D333" s="31">
        <f t="shared" si="36"/>
        <v>528.3891511276315</v>
      </c>
      <c r="E333" s="32">
        <f t="shared" si="37"/>
        <v>0</v>
      </c>
      <c r="F333" s="31">
        <f t="shared" si="38"/>
        <v>528.3891511276315</v>
      </c>
      <c r="G333" s="31">
        <f t="shared" si="39"/>
        <v>555.5032593477857</v>
      </c>
      <c r="H333" s="31">
        <f t="shared" si="40"/>
        <v>-27.114108220154193</v>
      </c>
      <c r="I333" s="31">
        <f t="shared" si="41"/>
        <v>-8669.45085640141</v>
      </c>
    </row>
    <row r="334" spans="1:9" ht="13.5">
      <c r="A334" s="18">
        <f t="shared" si="42"/>
        <v>317</v>
      </c>
      <c r="B334" s="15">
        <f t="shared" si="43"/>
        <v>49796</v>
      </c>
      <c r="C334" s="17">
        <f t="shared" si="44"/>
        <v>-8669.45085640141</v>
      </c>
      <c r="D334" s="31">
        <f t="shared" si="36"/>
        <v>528.3891511276315</v>
      </c>
      <c r="E334" s="32">
        <f t="shared" si="37"/>
        <v>0</v>
      </c>
      <c r="F334" s="31">
        <f t="shared" si="38"/>
        <v>528.3891511276315</v>
      </c>
      <c r="G334" s="31">
        <f t="shared" si="39"/>
        <v>557.3595660727729</v>
      </c>
      <c r="H334" s="31">
        <f t="shared" si="40"/>
        <v>-28.970414945141375</v>
      </c>
      <c r="I334" s="31">
        <f t="shared" si="41"/>
        <v>-9226.810422474184</v>
      </c>
    </row>
    <row r="335" spans="1:9" ht="13.5">
      <c r="A335" s="18">
        <f t="shared" si="42"/>
        <v>318</v>
      </c>
      <c r="B335" s="15">
        <f t="shared" si="43"/>
        <v>49827</v>
      </c>
      <c r="C335" s="17">
        <f t="shared" si="44"/>
        <v>-9226.810422474184</v>
      </c>
      <c r="D335" s="31">
        <f t="shared" si="36"/>
        <v>528.3891511276315</v>
      </c>
      <c r="E335" s="32">
        <f t="shared" si="37"/>
        <v>0</v>
      </c>
      <c r="F335" s="31">
        <f t="shared" si="38"/>
        <v>528.3891511276315</v>
      </c>
      <c r="G335" s="31">
        <f t="shared" si="39"/>
        <v>559.2220759560661</v>
      </c>
      <c r="H335" s="31">
        <f t="shared" si="40"/>
        <v>-30.83292482843456</v>
      </c>
      <c r="I335" s="31">
        <f t="shared" si="41"/>
        <v>-9786.03249843025</v>
      </c>
    </row>
    <row r="336" spans="1:9" ht="13.5">
      <c r="A336" s="18">
        <f t="shared" si="42"/>
        <v>319</v>
      </c>
      <c r="B336" s="15">
        <f t="shared" si="43"/>
        <v>49857</v>
      </c>
      <c r="C336" s="17">
        <f t="shared" si="44"/>
        <v>-9786.03249843025</v>
      </c>
      <c r="D336" s="31">
        <f t="shared" si="36"/>
        <v>528.3891511276315</v>
      </c>
      <c r="E336" s="32">
        <f t="shared" si="37"/>
        <v>0</v>
      </c>
      <c r="F336" s="31">
        <f t="shared" si="38"/>
        <v>528.3891511276315</v>
      </c>
      <c r="G336" s="31">
        <f t="shared" si="39"/>
        <v>561.0908097265526</v>
      </c>
      <c r="H336" s="31">
        <f t="shared" si="40"/>
        <v>-32.70165859892108</v>
      </c>
      <c r="I336" s="31">
        <f t="shared" si="41"/>
        <v>-10347.123308156803</v>
      </c>
    </row>
    <row r="337" spans="1:9" ht="13.5">
      <c r="A337" s="18">
        <f t="shared" si="42"/>
        <v>320</v>
      </c>
      <c r="B337" s="15">
        <f t="shared" si="43"/>
        <v>49888</v>
      </c>
      <c r="C337" s="17">
        <f t="shared" si="44"/>
        <v>-10347.123308156803</v>
      </c>
      <c r="D337" s="31">
        <f t="shared" si="36"/>
        <v>528.3891511276315</v>
      </c>
      <c r="E337" s="32">
        <f t="shared" si="37"/>
        <v>0</v>
      </c>
      <c r="F337" s="31">
        <f t="shared" si="38"/>
        <v>528.3891511276315</v>
      </c>
      <c r="G337" s="31">
        <f t="shared" si="39"/>
        <v>562.9657881823888</v>
      </c>
      <c r="H337" s="31">
        <f t="shared" si="40"/>
        <v>-34.57663705475731</v>
      </c>
      <c r="I337" s="31">
        <f t="shared" si="41"/>
        <v>-10910.089096339192</v>
      </c>
    </row>
    <row r="338" spans="1:9" ht="13.5">
      <c r="A338" s="18">
        <f t="shared" si="42"/>
        <v>321</v>
      </c>
      <c r="B338" s="15">
        <f t="shared" si="43"/>
        <v>49919</v>
      </c>
      <c r="C338" s="17">
        <f t="shared" si="44"/>
        <v>-10910.089096339192</v>
      </c>
      <c r="D338" s="31">
        <f aca="true" t="shared" si="45" ref="D338:D377">IF(Pay_Num&lt;&gt;"",Scheduled_Monthly_Payment,"")</f>
        <v>528.3891511276315</v>
      </c>
      <c r="E338" s="32">
        <f aca="true" t="shared" si="46" ref="E338:E377">IF(Pay_Num&lt;&gt;"",Scheduled_Extra_Payments,"")</f>
        <v>0</v>
      </c>
      <c r="F338" s="31">
        <f aca="true" t="shared" si="47" ref="F338:F377">IF(Pay_Num&lt;&gt;"",Sched_Pay+Extra_Pay,"")</f>
        <v>528.3891511276315</v>
      </c>
      <c r="G338" s="31">
        <f aca="true" t="shared" si="48" ref="G338:G377">IF(Pay_Num&lt;&gt;"",Total_Pay-Int,"")</f>
        <v>564.8470321912316</v>
      </c>
      <c r="H338" s="31">
        <f aca="true" t="shared" si="49" ref="H338:H377">IF(Pay_Num&lt;&gt;"",Beg_Bal*Interest_Rate/12,"")</f>
        <v>-36.457881063600134</v>
      </c>
      <c r="I338" s="31">
        <f aca="true" t="shared" si="50" ref="I338:I377">IF(Pay_Num&lt;&gt;"",Beg_Bal-Princ,"")</f>
        <v>-11474.936128530424</v>
      </c>
    </row>
    <row r="339" spans="1:9" ht="13.5">
      <c r="A339" s="18">
        <f aca="true" t="shared" si="51" ref="A339:A377">IF(Values_Entered,A338+1,"")</f>
        <v>322</v>
      </c>
      <c r="B339" s="15">
        <f aca="true" t="shared" si="52" ref="B339:B377">IF(Pay_Num&lt;&gt;"",DATE(YEAR(B338),MONTH(B338)+1,DAY(B338)),"")</f>
        <v>49949</v>
      </c>
      <c r="C339" s="17">
        <f aca="true" t="shared" si="53" ref="C339:C377">IF(Pay_Num&lt;&gt;"",I338,"")</f>
        <v>-11474.936128530424</v>
      </c>
      <c r="D339" s="31">
        <f t="shared" si="45"/>
        <v>528.3891511276315</v>
      </c>
      <c r="E339" s="32">
        <f t="shared" si="46"/>
        <v>0</v>
      </c>
      <c r="F339" s="31">
        <f t="shared" si="47"/>
        <v>528.3891511276315</v>
      </c>
      <c r="G339" s="31">
        <f t="shared" si="48"/>
        <v>566.7345626904707</v>
      </c>
      <c r="H339" s="31">
        <f t="shared" si="49"/>
        <v>-38.34541156283917</v>
      </c>
      <c r="I339" s="31">
        <f t="shared" si="50"/>
        <v>-12041.670691220894</v>
      </c>
    </row>
    <row r="340" spans="1:9" ht="13.5">
      <c r="A340" s="18">
        <f t="shared" si="51"/>
        <v>323</v>
      </c>
      <c r="B340" s="15">
        <f t="shared" si="52"/>
        <v>49980</v>
      </c>
      <c r="C340" s="17">
        <f t="shared" si="53"/>
        <v>-12041.670691220894</v>
      </c>
      <c r="D340" s="31">
        <f t="shared" si="45"/>
        <v>528.3891511276315</v>
      </c>
      <c r="E340" s="32">
        <f t="shared" si="46"/>
        <v>0</v>
      </c>
      <c r="F340" s="31">
        <f t="shared" si="47"/>
        <v>528.3891511276315</v>
      </c>
      <c r="G340" s="31">
        <f t="shared" si="48"/>
        <v>568.6284006874613</v>
      </c>
      <c r="H340" s="31">
        <f t="shared" si="49"/>
        <v>-40.239249559829815</v>
      </c>
      <c r="I340" s="31">
        <f t="shared" si="50"/>
        <v>-12610.299091908355</v>
      </c>
    </row>
    <row r="341" spans="1:9" ht="13.5">
      <c r="A341" s="18">
        <f t="shared" si="51"/>
        <v>324</v>
      </c>
      <c r="B341" s="15">
        <f t="shared" si="52"/>
        <v>50010</v>
      </c>
      <c r="C341" s="17">
        <f t="shared" si="53"/>
        <v>-12610.299091908355</v>
      </c>
      <c r="D341" s="31">
        <f t="shared" si="45"/>
        <v>528.3891511276315</v>
      </c>
      <c r="E341" s="32">
        <f t="shared" si="46"/>
        <v>0</v>
      </c>
      <c r="F341" s="31">
        <f t="shared" si="47"/>
        <v>528.3891511276315</v>
      </c>
      <c r="G341" s="31">
        <f t="shared" si="48"/>
        <v>570.5285672597586</v>
      </c>
      <c r="H341" s="31">
        <f t="shared" si="49"/>
        <v>-42.13941613212708</v>
      </c>
      <c r="I341" s="31">
        <f t="shared" si="50"/>
        <v>-13180.827659168113</v>
      </c>
    </row>
    <row r="342" spans="1:9" ht="13.5">
      <c r="A342" s="18">
        <f t="shared" si="51"/>
        <v>325</v>
      </c>
      <c r="B342" s="15">
        <f t="shared" si="52"/>
        <v>50041</v>
      </c>
      <c r="C342" s="17">
        <f t="shared" si="53"/>
        <v>-13180.827659168113</v>
      </c>
      <c r="D342" s="31">
        <f t="shared" si="45"/>
        <v>528.3891511276315</v>
      </c>
      <c r="E342" s="32">
        <f t="shared" si="46"/>
        <v>0</v>
      </c>
      <c r="F342" s="31">
        <f t="shared" si="47"/>
        <v>528.3891511276315</v>
      </c>
      <c r="G342" s="31">
        <f t="shared" si="48"/>
        <v>572.4350835553516</v>
      </c>
      <c r="H342" s="31">
        <f t="shared" si="49"/>
        <v>-44.04593242772011</v>
      </c>
      <c r="I342" s="31">
        <f t="shared" si="50"/>
        <v>-13753.262742723466</v>
      </c>
    </row>
    <row r="343" spans="1:9" ht="13.5">
      <c r="A343" s="18">
        <f t="shared" si="51"/>
        <v>326</v>
      </c>
      <c r="B343" s="15">
        <f t="shared" si="52"/>
        <v>50072</v>
      </c>
      <c r="C343" s="17">
        <f t="shared" si="53"/>
        <v>-13753.262742723466</v>
      </c>
      <c r="D343" s="31">
        <f t="shared" si="45"/>
        <v>528.3891511276315</v>
      </c>
      <c r="E343" s="32">
        <f t="shared" si="46"/>
        <v>0</v>
      </c>
      <c r="F343" s="31">
        <f t="shared" si="47"/>
        <v>528.3891511276315</v>
      </c>
      <c r="G343" s="31">
        <f t="shared" si="48"/>
        <v>574.3479707928991</v>
      </c>
      <c r="H343" s="31">
        <f t="shared" si="49"/>
        <v>-45.958819665267576</v>
      </c>
      <c r="I343" s="31">
        <f t="shared" si="50"/>
        <v>-14327.610713516366</v>
      </c>
    </row>
    <row r="344" spans="1:9" ht="13.5">
      <c r="A344" s="18">
        <f t="shared" si="51"/>
        <v>327</v>
      </c>
      <c r="B344" s="15">
        <f t="shared" si="52"/>
        <v>50100</v>
      </c>
      <c r="C344" s="17">
        <f t="shared" si="53"/>
        <v>-14327.610713516366</v>
      </c>
      <c r="D344" s="31">
        <f t="shared" si="45"/>
        <v>528.3891511276315</v>
      </c>
      <c r="E344" s="32">
        <f t="shared" si="46"/>
        <v>0</v>
      </c>
      <c r="F344" s="31">
        <f t="shared" si="47"/>
        <v>528.3891511276315</v>
      </c>
      <c r="G344" s="31">
        <f t="shared" si="48"/>
        <v>576.2672502619654</v>
      </c>
      <c r="H344" s="31">
        <f t="shared" si="49"/>
        <v>-47.878099134333844</v>
      </c>
      <c r="I344" s="31">
        <f t="shared" si="50"/>
        <v>-14903.877963778332</v>
      </c>
    </row>
    <row r="345" spans="1:9" ht="13.5">
      <c r="A345" s="18">
        <f t="shared" si="51"/>
        <v>328</v>
      </c>
      <c r="B345" s="15">
        <f t="shared" si="52"/>
        <v>50131</v>
      </c>
      <c r="C345" s="17">
        <f t="shared" si="53"/>
        <v>-14903.877963778332</v>
      </c>
      <c r="D345" s="31">
        <f t="shared" si="45"/>
        <v>528.3891511276315</v>
      </c>
      <c r="E345" s="32">
        <f t="shared" si="46"/>
        <v>0</v>
      </c>
      <c r="F345" s="31">
        <f t="shared" si="47"/>
        <v>528.3891511276315</v>
      </c>
      <c r="G345" s="31">
        <f t="shared" si="48"/>
        <v>578.1929433232574</v>
      </c>
      <c r="H345" s="31">
        <f t="shared" si="49"/>
        <v>-49.803792195625924</v>
      </c>
      <c r="I345" s="31">
        <f t="shared" si="50"/>
        <v>-15482.07090710159</v>
      </c>
    </row>
    <row r="346" spans="1:9" ht="13.5">
      <c r="A346" s="18">
        <f t="shared" si="51"/>
        <v>329</v>
      </c>
      <c r="B346" s="15">
        <f t="shared" si="52"/>
        <v>50161</v>
      </c>
      <c r="C346" s="17">
        <f t="shared" si="53"/>
        <v>-15482.07090710159</v>
      </c>
      <c r="D346" s="31">
        <f t="shared" si="45"/>
        <v>528.3891511276315</v>
      </c>
      <c r="E346" s="32">
        <f t="shared" si="46"/>
        <v>0</v>
      </c>
      <c r="F346" s="31">
        <f t="shared" si="47"/>
        <v>528.3891511276315</v>
      </c>
      <c r="G346" s="31">
        <f t="shared" si="48"/>
        <v>580.1250714088627</v>
      </c>
      <c r="H346" s="31">
        <f t="shared" si="49"/>
        <v>-51.73592028123114</v>
      </c>
      <c r="I346" s="31">
        <f t="shared" si="50"/>
        <v>-16062.195978510452</v>
      </c>
    </row>
    <row r="347" spans="1:9" ht="13.5">
      <c r="A347" s="18">
        <f t="shared" si="51"/>
        <v>330</v>
      </c>
      <c r="B347" s="15">
        <f t="shared" si="52"/>
        <v>50192</v>
      </c>
      <c r="C347" s="17">
        <f t="shared" si="53"/>
        <v>-16062.195978510452</v>
      </c>
      <c r="D347" s="31">
        <f t="shared" si="45"/>
        <v>528.3891511276315</v>
      </c>
      <c r="E347" s="32">
        <f t="shared" si="46"/>
        <v>0</v>
      </c>
      <c r="F347" s="31">
        <f t="shared" si="47"/>
        <v>528.3891511276315</v>
      </c>
      <c r="G347" s="31">
        <f t="shared" si="48"/>
        <v>582.0636560224873</v>
      </c>
      <c r="H347" s="31">
        <f t="shared" si="49"/>
        <v>-53.67450489485575</v>
      </c>
      <c r="I347" s="31">
        <f t="shared" si="50"/>
        <v>-16644.25963453294</v>
      </c>
    </row>
    <row r="348" spans="1:9" ht="13.5">
      <c r="A348" s="18">
        <f t="shared" si="51"/>
        <v>331</v>
      </c>
      <c r="B348" s="15">
        <f t="shared" si="52"/>
        <v>50222</v>
      </c>
      <c r="C348" s="17">
        <f t="shared" si="53"/>
        <v>-16644.25963453294</v>
      </c>
      <c r="D348" s="31">
        <f t="shared" si="45"/>
        <v>528.3891511276315</v>
      </c>
      <c r="E348" s="32">
        <f t="shared" si="46"/>
        <v>0</v>
      </c>
      <c r="F348" s="31">
        <f t="shared" si="47"/>
        <v>528.3891511276315</v>
      </c>
      <c r="G348" s="31">
        <f t="shared" si="48"/>
        <v>584.0087187396957</v>
      </c>
      <c r="H348" s="31">
        <f t="shared" si="49"/>
        <v>-55.61956761206424</v>
      </c>
      <c r="I348" s="31">
        <f t="shared" si="50"/>
        <v>-17228.268353272637</v>
      </c>
    </row>
    <row r="349" spans="1:9" ht="13.5">
      <c r="A349" s="18">
        <f t="shared" si="51"/>
        <v>332</v>
      </c>
      <c r="B349" s="15">
        <f t="shared" si="52"/>
        <v>50253</v>
      </c>
      <c r="C349" s="17">
        <f t="shared" si="53"/>
        <v>-17228.268353272637</v>
      </c>
      <c r="D349" s="31">
        <f t="shared" si="45"/>
        <v>528.3891511276315</v>
      </c>
      <c r="E349" s="32">
        <f t="shared" si="46"/>
        <v>0</v>
      </c>
      <c r="F349" s="31">
        <f t="shared" si="47"/>
        <v>528.3891511276315</v>
      </c>
      <c r="G349" s="31">
        <f t="shared" si="48"/>
        <v>585.960281208151</v>
      </c>
      <c r="H349" s="31">
        <f t="shared" si="49"/>
        <v>-57.57113008051939</v>
      </c>
      <c r="I349" s="31">
        <f t="shared" si="50"/>
        <v>-17814.228634480787</v>
      </c>
    </row>
    <row r="350" spans="1:9" ht="13.5">
      <c r="A350" s="18">
        <f t="shared" si="51"/>
        <v>333</v>
      </c>
      <c r="B350" s="15">
        <f t="shared" si="52"/>
        <v>50284</v>
      </c>
      <c r="C350" s="17">
        <f t="shared" si="53"/>
        <v>-17814.228634480787</v>
      </c>
      <c r="D350" s="31">
        <f t="shared" si="45"/>
        <v>528.3891511276315</v>
      </c>
      <c r="E350" s="32">
        <f t="shared" si="46"/>
        <v>0</v>
      </c>
      <c r="F350" s="31">
        <f t="shared" si="47"/>
        <v>528.3891511276315</v>
      </c>
      <c r="G350" s="31">
        <f t="shared" si="48"/>
        <v>587.9183651478548</v>
      </c>
      <c r="H350" s="31">
        <f t="shared" si="49"/>
        <v>-59.52921402022329</v>
      </c>
      <c r="I350" s="31">
        <f t="shared" si="50"/>
        <v>-18402.146999628643</v>
      </c>
    </row>
    <row r="351" spans="1:9" ht="13.5">
      <c r="A351" s="18">
        <f t="shared" si="51"/>
        <v>334</v>
      </c>
      <c r="B351" s="15">
        <f t="shared" si="52"/>
        <v>50314</v>
      </c>
      <c r="C351" s="17">
        <f t="shared" si="53"/>
        <v>-18402.146999628643</v>
      </c>
      <c r="D351" s="31">
        <f t="shared" si="45"/>
        <v>528.3891511276315</v>
      </c>
      <c r="E351" s="32">
        <f t="shared" si="46"/>
        <v>0</v>
      </c>
      <c r="F351" s="31">
        <f t="shared" si="47"/>
        <v>528.3891511276315</v>
      </c>
      <c r="G351" s="31">
        <f t="shared" si="48"/>
        <v>589.8829923513906</v>
      </c>
      <c r="H351" s="31">
        <f t="shared" si="49"/>
        <v>-61.49384122375904</v>
      </c>
      <c r="I351" s="31">
        <f t="shared" si="50"/>
        <v>-18992.029991980035</v>
      </c>
    </row>
    <row r="352" spans="1:9" ht="13.5">
      <c r="A352" s="18">
        <f t="shared" si="51"/>
        <v>335</v>
      </c>
      <c r="B352" s="15">
        <f t="shared" si="52"/>
        <v>50345</v>
      </c>
      <c r="C352" s="17">
        <f t="shared" si="53"/>
        <v>-18992.029991980035</v>
      </c>
      <c r="D352" s="31">
        <f t="shared" si="45"/>
        <v>528.3891511276315</v>
      </c>
      <c r="E352" s="32">
        <f t="shared" si="46"/>
        <v>0</v>
      </c>
      <c r="F352" s="31">
        <f t="shared" si="47"/>
        <v>528.3891511276315</v>
      </c>
      <c r="G352" s="31">
        <f t="shared" si="48"/>
        <v>591.8541846841648</v>
      </c>
      <c r="H352" s="31">
        <f t="shared" si="49"/>
        <v>-63.46503355653328</v>
      </c>
      <c r="I352" s="31">
        <f t="shared" si="50"/>
        <v>-19583.8841766642</v>
      </c>
    </row>
    <row r="353" spans="1:9" ht="13.5">
      <c r="A353" s="18">
        <f t="shared" si="51"/>
        <v>336</v>
      </c>
      <c r="B353" s="15">
        <f t="shared" si="52"/>
        <v>50375</v>
      </c>
      <c r="C353" s="17">
        <f t="shared" si="53"/>
        <v>-19583.8841766642</v>
      </c>
      <c r="D353" s="31">
        <f t="shared" si="45"/>
        <v>528.3891511276315</v>
      </c>
      <c r="E353" s="32">
        <f t="shared" si="46"/>
        <v>0</v>
      </c>
      <c r="F353" s="31">
        <f t="shared" si="47"/>
        <v>528.3891511276315</v>
      </c>
      <c r="G353" s="31">
        <f t="shared" si="48"/>
        <v>593.8319640846511</v>
      </c>
      <c r="H353" s="31">
        <f t="shared" si="49"/>
        <v>-65.44281295701953</v>
      </c>
      <c r="I353" s="31">
        <f t="shared" si="50"/>
        <v>-20177.71614074885</v>
      </c>
    </row>
    <row r="354" spans="1:9" ht="13.5">
      <c r="A354" s="18">
        <f t="shared" si="51"/>
        <v>337</v>
      </c>
      <c r="B354" s="15">
        <f t="shared" si="52"/>
        <v>50406</v>
      </c>
      <c r="C354" s="17">
        <f t="shared" si="53"/>
        <v>-20177.71614074885</v>
      </c>
      <c r="D354" s="31">
        <f t="shared" si="45"/>
        <v>528.3891511276315</v>
      </c>
      <c r="E354" s="32">
        <f t="shared" si="46"/>
        <v>0</v>
      </c>
      <c r="F354" s="31">
        <f t="shared" si="47"/>
        <v>528.3891511276315</v>
      </c>
      <c r="G354" s="31">
        <f t="shared" si="48"/>
        <v>595.8163525646339</v>
      </c>
      <c r="H354" s="31">
        <f t="shared" si="49"/>
        <v>-67.4272014370024</v>
      </c>
      <c r="I354" s="31">
        <f t="shared" si="50"/>
        <v>-20773.532493313483</v>
      </c>
    </row>
    <row r="355" spans="1:9" ht="13.5">
      <c r="A355" s="18">
        <f t="shared" si="51"/>
        <v>338</v>
      </c>
      <c r="B355" s="15">
        <f t="shared" si="52"/>
        <v>50437</v>
      </c>
      <c r="C355" s="17">
        <f t="shared" si="53"/>
        <v>-20773.532493313483</v>
      </c>
      <c r="D355" s="31">
        <f t="shared" si="45"/>
        <v>528.3891511276315</v>
      </c>
      <c r="E355" s="32">
        <f t="shared" si="46"/>
        <v>0</v>
      </c>
      <c r="F355" s="31">
        <f t="shared" si="47"/>
        <v>528.3891511276315</v>
      </c>
      <c r="G355" s="31">
        <f t="shared" si="48"/>
        <v>597.8073722094541</v>
      </c>
      <c r="H355" s="31">
        <f t="shared" si="49"/>
        <v>-69.41822108182255</v>
      </c>
      <c r="I355" s="31">
        <f t="shared" si="50"/>
        <v>-21371.33986552294</v>
      </c>
    </row>
    <row r="356" spans="1:9" ht="13.5">
      <c r="A356" s="18">
        <f t="shared" si="51"/>
        <v>339</v>
      </c>
      <c r="B356" s="15">
        <f t="shared" si="52"/>
        <v>50465</v>
      </c>
      <c r="C356" s="17">
        <f t="shared" si="53"/>
        <v>-21371.33986552294</v>
      </c>
      <c r="D356" s="31">
        <f t="shared" si="45"/>
        <v>528.3891511276315</v>
      </c>
      <c r="E356" s="32">
        <f t="shared" si="46"/>
        <v>0</v>
      </c>
      <c r="F356" s="31">
        <f t="shared" si="47"/>
        <v>528.3891511276315</v>
      </c>
      <c r="G356" s="31">
        <f t="shared" si="48"/>
        <v>599.805045178254</v>
      </c>
      <c r="H356" s="31">
        <f t="shared" si="49"/>
        <v>-71.41589405062248</v>
      </c>
      <c r="I356" s="31">
        <f t="shared" si="50"/>
        <v>-21971.144910701194</v>
      </c>
    </row>
    <row r="357" spans="1:9" ht="13.5">
      <c r="A357" s="18">
        <f t="shared" si="51"/>
        <v>340</v>
      </c>
      <c r="B357" s="15">
        <f t="shared" si="52"/>
        <v>50496</v>
      </c>
      <c r="C357" s="17">
        <f t="shared" si="53"/>
        <v>-21971.144910701194</v>
      </c>
      <c r="D357" s="31">
        <f t="shared" si="45"/>
        <v>528.3891511276315</v>
      </c>
      <c r="E357" s="32">
        <f t="shared" si="46"/>
        <v>0</v>
      </c>
      <c r="F357" s="31">
        <f t="shared" si="47"/>
        <v>528.3891511276315</v>
      </c>
      <c r="G357" s="31">
        <f t="shared" si="48"/>
        <v>601.8093937042247</v>
      </c>
      <c r="H357" s="31">
        <f t="shared" si="49"/>
        <v>-73.42024257659315</v>
      </c>
      <c r="I357" s="31">
        <f t="shared" si="50"/>
        <v>-22572.95430440542</v>
      </c>
    </row>
    <row r="358" spans="1:9" ht="13.5">
      <c r="A358" s="18">
        <f t="shared" si="51"/>
        <v>341</v>
      </c>
      <c r="B358" s="15">
        <f t="shared" si="52"/>
        <v>50526</v>
      </c>
      <c r="C358" s="17">
        <f t="shared" si="53"/>
        <v>-22572.95430440542</v>
      </c>
      <c r="D358" s="31">
        <f t="shared" si="45"/>
        <v>528.3891511276315</v>
      </c>
      <c r="E358" s="32">
        <f t="shared" si="46"/>
        <v>0</v>
      </c>
      <c r="F358" s="31">
        <f t="shared" si="47"/>
        <v>528.3891511276315</v>
      </c>
      <c r="G358" s="31">
        <f t="shared" si="48"/>
        <v>603.820440094853</v>
      </c>
      <c r="H358" s="31">
        <f t="shared" si="49"/>
        <v>-75.43128896722143</v>
      </c>
      <c r="I358" s="31">
        <f t="shared" si="50"/>
        <v>-23176.77474450027</v>
      </c>
    </row>
    <row r="359" spans="1:9" ht="13.5">
      <c r="A359" s="18">
        <f t="shared" si="51"/>
        <v>342</v>
      </c>
      <c r="B359" s="15">
        <f t="shared" si="52"/>
        <v>50557</v>
      </c>
      <c r="C359" s="17">
        <f t="shared" si="53"/>
        <v>-23176.77474450027</v>
      </c>
      <c r="D359" s="31">
        <f t="shared" si="45"/>
        <v>528.3891511276315</v>
      </c>
      <c r="E359" s="32">
        <f t="shared" si="46"/>
        <v>0</v>
      </c>
      <c r="F359" s="31">
        <f t="shared" si="47"/>
        <v>528.3891511276315</v>
      </c>
      <c r="G359" s="31">
        <f t="shared" si="48"/>
        <v>605.83820673217</v>
      </c>
      <c r="H359" s="31">
        <f t="shared" si="49"/>
        <v>-77.4490556045384</v>
      </c>
      <c r="I359" s="31">
        <f t="shared" si="50"/>
        <v>-23782.61295123244</v>
      </c>
    </row>
    <row r="360" spans="1:9" ht="13.5">
      <c r="A360" s="18">
        <f t="shared" si="51"/>
        <v>343</v>
      </c>
      <c r="B360" s="15">
        <f t="shared" si="52"/>
        <v>50587</v>
      </c>
      <c r="C360" s="17">
        <f t="shared" si="53"/>
        <v>-23782.61295123244</v>
      </c>
      <c r="D360" s="31">
        <f t="shared" si="45"/>
        <v>528.3891511276315</v>
      </c>
      <c r="E360" s="32">
        <f t="shared" si="46"/>
        <v>0</v>
      </c>
      <c r="F360" s="31">
        <f t="shared" si="47"/>
        <v>528.3891511276315</v>
      </c>
      <c r="G360" s="31">
        <f t="shared" si="48"/>
        <v>607.8627160729999</v>
      </c>
      <c r="H360" s="31">
        <f t="shared" si="49"/>
        <v>-79.4735649453684</v>
      </c>
      <c r="I360" s="31">
        <f t="shared" si="50"/>
        <v>-24390.47566730544</v>
      </c>
    </row>
    <row r="361" spans="1:9" ht="13.5">
      <c r="A361" s="18">
        <f t="shared" si="51"/>
        <v>344</v>
      </c>
      <c r="B361" s="15">
        <f t="shared" si="52"/>
        <v>50618</v>
      </c>
      <c r="C361" s="17">
        <f t="shared" si="53"/>
        <v>-24390.47566730544</v>
      </c>
      <c r="D361" s="31">
        <f t="shared" si="45"/>
        <v>528.3891511276315</v>
      </c>
      <c r="E361" s="32">
        <f t="shared" si="46"/>
        <v>0</v>
      </c>
      <c r="F361" s="31">
        <f t="shared" si="47"/>
        <v>528.3891511276315</v>
      </c>
      <c r="G361" s="31">
        <f t="shared" si="48"/>
        <v>609.8939906492105</v>
      </c>
      <c r="H361" s="31">
        <f t="shared" si="49"/>
        <v>-81.504839521579</v>
      </c>
      <c r="I361" s="31">
        <f t="shared" si="50"/>
        <v>-25000.369657954652</v>
      </c>
    </row>
    <row r="362" spans="1:9" ht="13.5">
      <c r="A362" s="18">
        <f t="shared" si="51"/>
        <v>345</v>
      </c>
      <c r="B362" s="15">
        <f t="shared" si="52"/>
        <v>50649</v>
      </c>
      <c r="C362" s="17">
        <f t="shared" si="53"/>
        <v>-25000.369657954652</v>
      </c>
      <c r="D362" s="31">
        <f t="shared" si="45"/>
        <v>528.3891511276315</v>
      </c>
      <c r="E362" s="32">
        <f t="shared" si="46"/>
        <v>0</v>
      </c>
      <c r="F362" s="31">
        <f t="shared" si="47"/>
        <v>528.3891511276315</v>
      </c>
      <c r="G362" s="31">
        <f t="shared" si="48"/>
        <v>611.9320530679634</v>
      </c>
      <c r="H362" s="31">
        <f t="shared" si="49"/>
        <v>-83.54290194033179</v>
      </c>
      <c r="I362" s="31">
        <f t="shared" si="50"/>
        <v>-25612.301711022614</v>
      </c>
    </row>
    <row r="363" spans="1:9" ht="13.5">
      <c r="A363" s="18">
        <f t="shared" si="51"/>
        <v>346</v>
      </c>
      <c r="B363" s="15">
        <f t="shared" si="52"/>
        <v>50679</v>
      </c>
      <c r="C363" s="17">
        <f t="shared" si="53"/>
        <v>-25612.301711022614</v>
      </c>
      <c r="D363" s="31">
        <f t="shared" si="45"/>
        <v>528.3891511276315</v>
      </c>
      <c r="E363" s="32">
        <f t="shared" si="46"/>
        <v>0</v>
      </c>
      <c r="F363" s="31">
        <f t="shared" si="47"/>
        <v>528.3891511276315</v>
      </c>
      <c r="G363" s="31">
        <f t="shared" si="48"/>
        <v>613.9769260119654</v>
      </c>
      <c r="H363" s="31">
        <f t="shared" si="49"/>
        <v>-85.5877748843339</v>
      </c>
      <c r="I363" s="31">
        <f t="shared" si="50"/>
        <v>-26226.27863703458</v>
      </c>
    </row>
    <row r="364" spans="1:9" ht="13.5">
      <c r="A364" s="18">
        <f t="shared" si="51"/>
        <v>347</v>
      </c>
      <c r="B364" s="15">
        <f t="shared" si="52"/>
        <v>50710</v>
      </c>
      <c r="C364" s="17">
        <f t="shared" si="53"/>
        <v>-26226.27863703458</v>
      </c>
      <c r="D364" s="31">
        <f t="shared" si="45"/>
        <v>528.3891511276315</v>
      </c>
      <c r="E364" s="32">
        <f t="shared" si="46"/>
        <v>0</v>
      </c>
      <c r="F364" s="31">
        <f t="shared" si="47"/>
        <v>528.3891511276315</v>
      </c>
      <c r="G364" s="31">
        <f t="shared" si="48"/>
        <v>616.0286322397221</v>
      </c>
      <c r="H364" s="31">
        <f t="shared" si="49"/>
        <v>-87.63948111209055</v>
      </c>
      <c r="I364" s="31">
        <f t="shared" si="50"/>
        <v>-26842.3072692743</v>
      </c>
    </row>
    <row r="365" spans="1:9" ht="13.5">
      <c r="A365" s="18">
        <f t="shared" si="51"/>
        <v>348</v>
      </c>
      <c r="B365" s="15">
        <f t="shared" si="52"/>
        <v>50740</v>
      </c>
      <c r="C365" s="17">
        <f t="shared" si="53"/>
        <v>-26842.3072692743</v>
      </c>
      <c r="D365" s="31">
        <f t="shared" si="45"/>
        <v>528.3891511276315</v>
      </c>
      <c r="E365" s="32">
        <f t="shared" si="46"/>
        <v>0</v>
      </c>
      <c r="F365" s="31">
        <f t="shared" si="47"/>
        <v>528.3891511276315</v>
      </c>
      <c r="G365" s="31">
        <f t="shared" si="48"/>
        <v>618.0871945857898</v>
      </c>
      <c r="H365" s="31">
        <f t="shared" si="49"/>
        <v>-89.69804345815828</v>
      </c>
      <c r="I365" s="31">
        <f t="shared" si="50"/>
        <v>-27460.39446386009</v>
      </c>
    </row>
    <row r="366" spans="1:9" ht="13.5">
      <c r="A366" s="18">
        <f t="shared" si="51"/>
        <v>349</v>
      </c>
      <c r="B366" s="15">
        <f t="shared" si="52"/>
        <v>50771</v>
      </c>
      <c r="C366" s="17">
        <f t="shared" si="53"/>
        <v>-27460.39446386009</v>
      </c>
      <c r="D366" s="31">
        <f t="shared" si="45"/>
        <v>528.3891511276315</v>
      </c>
      <c r="E366" s="32">
        <f t="shared" si="46"/>
        <v>0</v>
      </c>
      <c r="F366" s="31">
        <f t="shared" si="47"/>
        <v>528.3891511276315</v>
      </c>
      <c r="G366" s="31">
        <f t="shared" si="48"/>
        <v>620.1526359610307</v>
      </c>
      <c r="H366" s="31">
        <f t="shared" si="49"/>
        <v>-91.76348483339912</v>
      </c>
      <c r="I366" s="31">
        <f t="shared" si="50"/>
        <v>-28080.547099821124</v>
      </c>
    </row>
    <row r="367" spans="1:9" ht="13.5">
      <c r="A367" s="18">
        <f t="shared" si="51"/>
        <v>350</v>
      </c>
      <c r="B367" s="15">
        <f t="shared" si="52"/>
        <v>50802</v>
      </c>
      <c r="C367" s="17">
        <f t="shared" si="53"/>
        <v>-28080.547099821124</v>
      </c>
      <c r="D367" s="31">
        <f t="shared" si="45"/>
        <v>528.3891511276315</v>
      </c>
      <c r="E367" s="32">
        <f t="shared" si="46"/>
        <v>0</v>
      </c>
      <c r="F367" s="31">
        <f t="shared" si="47"/>
        <v>528.3891511276315</v>
      </c>
      <c r="G367" s="31">
        <f t="shared" si="48"/>
        <v>622.2249793528671</v>
      </c>
      <c r="H367" s="31">
        <f t="shared" si="49"/>
        <v>-93.83582822523557</v>
      </c>
      <c r="I367" s="31">
        <f t="shared" si="50"/>
        <v>-28702.772079173992</v>
      </c>
    </row>
    <row r="368" spans="1:9" ht="13.5">
      <c r="A368" s="18">
        <f t="shared" si="51"/>
        <v>351</v>
      </c>
      <c r="B368" s="15">
        <f t="shared" si="52"/>
        <v>50830</v>
      </c>
      <c r="C368" s="17">
        <f t="shared" si="53"/>
        <v>-28702.772079173992</v>
      </c>
      <c r="D368" s="31">
        <f t="shared" si="45"/>
        <v>528.3891511276315</v>
      </c>
      <c r="E368" s="32">
        <f t="shared" si="46"/>
        <v>0</v>
      </c>
      <c r="F368" s="31">
        <f t="shared" si="47"/>
        <v>528.3891511276315</v>
      </c>
      <c r="G368" s="31">
        <f t="shared" si="48"/>
        <v>624.3042478255379</v>
      </c>
      <c r="H368" s="31">
        <f t="shared" si="49"/>
        <v>-95.9150966979064</v>
      </c>
      <c r="I368" s="31">
        <f t="shared" si="50"/>
        <v>-29327.07632699953</v>
      </c>
    </row>
    <row r="369" spans="1:9" ht="13.5">
      <c r="A369" s="18">
        <f t="shared" si="51"/>
        <v>352</v>
      </c>
      <c r="B369" s="15">
        <f t="shared" si="52"/>
        <v>50861</v>
      </c>
      <c r="C369" s="17">
        <f t="shared" si="53"/>
        <v>-29327.07632699953</v>
      </c>
      <c r="D369" s="31">
        <f t="shared" si="45"/>
        <v>528.3891511276315</v>
      </c>
      <c r="E369" s="32">
        <f t="shared" si="46"/>
        <v>0</v>
      </c>
      <c r="F369" s="31">
        <f t="shared" si="47"/>
        <v>528.3891511276315</v>
      </c>
      <c r="G369" s="31">
        <f t="shared" si="48"/>
        <v>626.390464520355</v>
      </c>
      <c r="H369" s="31">
        <f t="shared" si="49"/>
        <v>-98.00131339272342</v>
      </c>
      <c r="I369" s="31">
        <f t="shared" si="50"/>
        <v>-29953.466791519884</v>
      </c>
    </row>
    <row r="370" spans="1:9" ht="13.5">
      <c r="A370" s="18">
        <f t="shared" si="51"/>
        <v>353</v>
      </c>
      <c r="B370" s="15">
        <f t="shared" si="52"/>
        <v>50891</v>
      </c>
      <c r="C370" s="17">
        <f t="shared" si="53"/>
        <v>-29953.466791519884</v>
      </c>
      <c r="D370" s="31">
        <f t="shared" si="45"/>
        <v>528.3891511276315</v>
      </c>
      <c r="E370" s="32">
        <f t="shared" si="46"/>
        <v>0</v>
      </c>
      <c r="F370" s="31">
        <f t="shared" si="47"/>
        <v>528.3891511276315</v>
      </c>
      <c r="G370" s="31">
        <f t="shared" si="48"/>
        <v>628.4836526559604</v>
      </c>
      <c r="H370" s="31">
        <f t="shared" si="49"/>
        <v>-100.09450152832893</v>
      </c>
      <c r="I370" s="31">
        <f t="shared" si="50"/>
        <v>-30581.950444175844</v>
      </c>
    </row>
    <row r="371" spans="1:9" ht="13.5">
      <c r="A371" s="18">
        <f t="shared" si="51"/>
        <v>354</v>
      </c>
      <c r="B371" s="15">
        <f t="shared" si="52"/>
        <v>50922</v>
      </c>
      <c r="C371" s="17">
        <f t="shared" si="53"/>
        <v>-30581.950444175844</v>
      </c>
      <c r="D371" s="31">
        <f t="shared" si="45"/>
        <v>528.3891511276315</v>
      </c>
      <c r="E371" s="32">
        <f t="shared" si="46"/>
        <v>0</v>
      </c>
      <c r="F371" s="31">
        <f t="shared" si="47"/>
        <v>528.3891511276315</v>
      </c>
      <c r="G371" s="31">
        <f t="shared" si="48"/>
        <v>630.5838355285858</v>
      </c>
      <c r="H371" s="31">
        <f t="shared" si="49"/>
        <v>-102.19468440095427</v>
      </c>
      <c r="I371" s="31">
        <f t="shared" si="50"/>
        <v>-31212.53427970443</v>
      </c>
    </row>
    <row r="372" spans="1:9" ht="13.5">
      <c r="A372" s="18">
        <f t="shared" si="51"/>
        <v>355</v>
      </c>
      <c r="B372" s="15">
        <f t="shared" si="52"/>
        <v>50952</v>
      </c>
      <c r="C372" s="17">
        <f t="shared" si="53"/>
        <v>-31212.53427970443</v>
      </c>
      <c r="D372" s="31">
        <f t="shared" si="45"/>
        <v>528.3891511276315</v>
      </c>
      <c r="E372" s="32">
        <f t="shared" si="46"/>
        <v>0</v>
      </c>
      <c r="F372" s="31">
        <f t="shared" si="47"/>
        <v>528.3891511276315</v>
      </c>
      <c r="G372" s="31">
        <f t="shared" si="48"/>
        <v>632.6910365123105</v>
      </c>
      <c r="H372" s="31">
        <f t="shared" si="49"/>
        <v>-104.30188538467895</v>
      </c>
      <c r="I372" s="31">
        <f t="shared" si="50"/>
        <v>-31845.22531621674</v>
      </c>
    </row>
    <row r="373" spans="1:9" ht="13.5">
      <c r="A373" s="18">
        <f t="shared" si="51"/>
        <v>356</v>
      </c>
      <c r="B373" s="15">
        <f t="shared" si="52"/>
        <v>50983</v>
      </c>
      <c r="C373" s="17">
        <f t="shared" si="53"/>
        <v>-31845.22531621674</v>
      </c>
      <c r="D373" s="31">
        <f t="shared" si="45"/>
        <v>528.3891511276315</v>
      </c>
      <c r="E373" s="32">
        <f t="shared" si="46"/>
        <v>0</v>
      </c>
      <c r="F373" s="31">
        <f t="shared" si="47"/>
        <v>528.3891511276315</v>
      </c>
      <c r="G373" s="31">
        <f t="shared" si="48"/>
        <v>634.8052790593224</v>
      </c>
      <c r="H373" s="31">
        <f t="shared" si="49"/>
        <v>-106.41612793169094</v>
      </c>
      <c r="I373" s="31">
        <f t="shared" si="50"/>
        <v>-32480.03059527606</v>
      </c>
    </row>
    <row r="374" spans="1:9" ht="13.5">
      <c r="A374" s="18">
        <f t="shared" si="51"/>
        <v>357</v>
      </c>
      <c r="B374" s="15">
        <f t="shared" si="52"/>
        <v>51014</v>
      </c>
      <c r="C374" s="17">
        <f t="shared" si="53"/>
        <v>-32480.03059527606</v>
      </c>
      <c r="D374" s="31">
        <f t="shared" si="45"/>
        <v>528.3891511276315</v>
      </c>
      <c r="E374" s="32">
        <f t="shared" si="46"/>
        <v>0</v>
      </c>
      <c r="F374" s="31">
        <f t="shared" si="47"/>
        <v>528.3891511276315</v>
      </c>
      <c r="G374" s="31">
        <f t="shared" si="48"/>
        <v>636.926586700179</v>
      </c>
      <c r="H374" s="31">
        <f t="shared" si="49"/>
        <v>-108.5374355725475</v>
      </c>
      <c r="I374" s="31">
        <f t="shared" si="50"/>
        <v>-33116.95718197624</v>
      </c>
    </row>
    <row r="375" spans="1:9" ht="13.5">
      <c r="A375" s="18">
        <f t="shared" si="51"/>
        <v>358</v>
      </c>
      <c r="B375" s="15">
        <f t="shared" si="52"/>
        <v>51044</v>
      </c>
      <c r="C375" s="17">
        <f t="shared" si="53"/>
        <v>-33116.95718197624</v>
      </c>
      <c r="D375" s="31">
        <f t="shared" si="45"/>
        <v>528.3891511276315</v>
      </c>
      <c r="E375" s="32">
        <f t="shared" si="46"/>
        <v>0</v>
      </c>
      <c r="F375" s="31">
        <f t="shared" si="47"/>
        <v>528.3891511276315</v>
      </c>
      <c r="G375" s="31">
        <f t="shared" si="48"/>
        <v>639.0549830440688</v>
      </c>
      <c r="H375" s="31">
        <f t="shared" si="49"/>
        <v>-110.66583191643726</v>
      </c>
      <c r="I375" s="31">
        <f t="shared" si="50"/>
        <v>-33756.012165020315</v>
      </c>
    </row>
    <row r="376" spans="1:9" ht="13.5">
      <c r="A376" s="18">
        <f t="shared" si="51"/>
        <v>359</v>
      </c>
      <c r="B376" s="15">
        <f t="shared" si="52"/>
        <v>51075</v>
      </c>
      <c r="C376" s="17">
        <f t="shared" si="53"/>
        <v>-33756.012165020315</v>
      </c>
      <c r="D376" s="31">
        <f t="shared" si="45"/>
        <v>528.3891511276315</v>
      </c>
      <c r="E376" s="32">
        <f t="shared" si="46"/>
        <v>0</v>
      </c>
      <c r="F376" s="31">
        <f t="shared" si="47"/>
        <v>528.3891511276315</v>
      </c>
      <c r="G376" s="31">
        <f t="shared" si="48"/>
        <v>641.1904917790744</v>
      </c>
      <c r="H376" s="31">
        <f t="shared" si="49"/>
        <v>-112.80134065144289</v>
      </c>
      <c r="I376" s="31">
        <f t="shared" si="50"/>
        <v>-34397.20265679939</v>
      </c>
    </row>
    <row r="377" spans="1:9" ht="13.5">
      <c r="A377" s="18">
        <f t="shared" si="51"/>
        <v>360</v>
      </c>
      <c r="B377" s="15">
        <f t="shared" si="52"/>
        <v>51105</v>
      </c>
      <c r="C377" s="17">
        <f t="shared" si="53"/>
        <v>-34397.20265679939</v>
      </c>
      <c r="D377" s="31">
        <f t="shared" si="45"/>
        <v>528.3891511276315</v>
      </c>
      <c r="E377" s="32">
        <f t="shared" si="46"/>
        <v>0</v>
      </c>
      <c r="F377" s="31">
        <f t="shared" si="47"/>
        <v>528.3891511276315</v>
      </c>
      <c r="G377" s="31">
        <f t="shared" si="48"/>
        <v>643.3331366724361</v>
      </c>
      <c r="H377" s="31">
        <f t="shared" si="49"/>
        <v>-114.94398554480462</v>
      </c>
      <c r="I377" s="31">
        <f t="shared" si="50"/>
        <v>-35040.53579347183</v>
      </c>
    </row>
    <row r="378" spans="1:9" ht="13.5">
      <c r="A378" s="19"/>
      <c r="B378" s="19"/>
      <c r="C378" s="19"/>
      <c r="D378" s="19"/>
      <c r="E378" s="19"/>
      <c r="F378" s="19"/>
      <c r="G378" s="19"/>
      <c r="H378" s="19"/>
      <c r="I378" s="19"/>
    </row>
    <row r="380" spans="1:9" ht="13.5">
      <c r="A380" s="20"/>
      <c r="B380" s="20"/>
      <c r="C380" s="20"/>
      <c r="D380" s="20"/>
      <c r="E380" s="20"/>
      <c r="F380" s="20"/>
      <c r="G380" s="20"/>
      <c r="H380" s="20"/>
      <c r="I380" s="20"/>
    </row>
    <row r="381" spans="1:9" ht="13.5">
      <c r="A381" s="20"/>
      <c r="B381" s="20"/>
      <c r="C381" s="20"/>
      <c r="D381" s="20"/>
      <c r="E381" s="20"/>
      <c r="F381" s="20"/>
      <c r="G381" s="20"/>
      <c r="H381" s="20"/>
      <c r="I381" s="20"/>
    </row>
    <row r="382" spans="1:9" ht="13.5">
      <c r="A382" s="20"/>
      <c r="B382" s="20"/>
      <c r="C382" s="20"/>
      <c r="D382" s="20"/>
      <c r="E382" s="20"/>
      <c r="F382" s="20"/>
      <c r="G382" s="20"/>
      <c r="H382" s="20"/>
      <c r="I382" s="20"/>
    </row>
    <row r="383" spans="1:9" ht="13.5">
      <c r="A383" s="20"/>
      <c r="B383" s="20"/>
      <c r="C383" s="20"/>
      <c r="D383" s="20"/>
      <c r="E383" s="20"/>
      <c r="F383" s="20"/>
      <c r="G383" s="20"/>
      <c r="H383" s="20"/>
      <c r="I383" s="20"/>
    </row>
    <row r="384" spans="1:9" ht="13.5">
      <c r="A384" s="20"/>
      <c r="B384" s="20"/>
      <c r="C384" s="20"/>
      <c r="D384" s="20"/>
      <c r="E384" s="20"/>
      <c r="F384" s="20"/>
      <c r="G384" s="20"/>
      <c r="H384" s="20"/>
      <c r="I384" s="20"/>
    </row>
    <row r="385" spans="1:9" ht="13.5">
      <c r="A385" s="20"/>
      <c r="B385" s="20"/>
      <c r="C385" s="20"/>
      <c r="D385" s="20"/>
      <c r="E385" s="20"/>
      <c r="F385" s="20"/>
      <c r="G385" s="20"/>
      <c r="H385" s="20"/>
      <c r="I385" s="20"/>
    </row>
    <row r="386" spans="1:9" ht="13.5">
      <c r="A386" s="20"/>
      <c r="B386" s="20"/>
      <c r="C386" s="20"/>
      <c r="D386" s="20"/>
      <c r="E386" s="20"/>
      <c r="F386" s="20"/>
      <c r="G386" s="20"/>
      <c r="H386" s="20"/>
      <c r="I386" s="20"/>
    </row>
    <row r="387" spans="1:9" ht="13.5">
      <c r="A387" s="20"/>
      <c r="B387" s="20"/>
      <c r="C387" s="20"/>
      <c r="D387" s="20"/>
      <c r="E387" s="20"/>
      <c r="F387" s="20"/>
      <c r="G387" s="20"/>
      <c r="H387" s="20"/>
      <c r="I387" s="20"/>
    </row>
    <row r="388" spans="1:9" ht="13.5">
      <c r="A388" s="20"/>
      <c r="B388" s="20"/>
      <c r="C388" s="20"/>
      <c r="D388" s="20"/>
      <c r="E388" s="20"/>
      <c r="F388" s="20"/>
      <c r="G388" s="20"/>
      <c r="H388" s="20"/>
      <c r="I388" s="20"/>
    </row>
    <row r="389" spans="1:9" ht="13.5">
      <c r="A389" s="20"/>
      <c r="B389" s="20"/>
      <c r="C389" s="20"/>
      <c r="D389" s="20"/>
      <c r="E389" s="20"/>
      <c r="F389" s="20"/>
      <c r="G389" s="20"/>
      <c r="H389" s="20"/>
      <c r="I389" s="20"/>
    </row>
  </sheetData>
  <mergeCells count="13">
    <mergeCell ref="A1:I1"/>
    <mergeCell ref="A4:C4"/>
    <mergeCell ref="F4:I4"/>
    <mergeCell ref="A5:C5"/>
    <mergeCell ref="F5:I5"/>
    <mergeCell ref="A6:C6"/>
    <mergeCell ref="A7:C7"/>
    <mergeCell ref="A8:C8"/>
    <mergeCell ref="A11:C11"/>
    <mergeCell ref="A12:C12"/>
    <mergeCell ref="A13:C13"/>
    <mergeCell ref="A14:C14"/>
    <mergeCell ref="A15:C15"/>
  </mergeCells>
  <conditionalFormatting sqref="A18:I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</conditionalFormatting>
  <printOptions/>
  <pageMargins left="0.75" right="0.5" top="0.5" bottom="0.5" header="0.5" footer="0.5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9"/>
  <sheetViews>
    <sheetView showGridLines="0" workbookViewId="0" topLeftCell="A1">
      <pane ySplit="17" topLeftCell="BM18" activePane="bottomLeft" state="frozen"/>
      <selection pane="topLeft" activeCell="A1" sqref="A1"/>
      <selection pane="bottomLeft" activeCell="D7" sqref="D7"/>
    </sheetView>
  </sheetViews>
  <sheetFormatPr defaultColWidth="11.421875" defaultRowHeight="12.75"/>
  <cols>
    <col min="1" max="1" width="5.28125" style="2" customWidth="1"/>
    <col min="2" max="2" width="14.421875" style="2" customWidth="1"/>
    <col min="3" max="3" width="13.57421875" style="2" customWidth="1"/>
    <col min="4" max="4" width="14.7109375" style="2" customWidth="1"/>
    <col min="5" max="5" width="12.8515625" style="2" customWidth="1"/>
    <col min="6" max="6" width="13.140625" style="2" customWidth="1"/>
    <col min="7" max="8" width="13.00390625" style="2" customWidth="1"/>
    <col min="9" max="9" width="15.421875" style="2" customWidth="1"/>
    <col min="10" max="16384" width="9.140625" style="1" customWidth="1"/>
  </cols>
  <sheetData>
    <row r="1" spans="1:9" ht="33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4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9.5" customHeight="1">
      <c r="A3" s="4"/>
      <c r="B3" s="4"/>
      <c r="C3" s="4"/>
      <c r="D3" s="5" t="s">
        <v>1</v>
      </c>
      <c r="E3" s="4"/>
      <c r="F3" s="6" t="s">
        <v>2</v>
      </c>
      <c r="G3" s="6"/>
      <c r="H3" s="4"/>
      <c r="I3" s="4"/>
    </row>
    <row r="4" spans="1:9" ht="14.25">
      <c r="A4" s="35" t="s">
        <v>3</v>
      </c>
      <c r="B4" s="36"/>
      <c r="C4" s="37"/>
      <c r="D4" s="25">
        <f>'Prestamo Convenido 6 meses'!I23</f>
        <v>98824.88620571794</v>
      </c>
      <c r="E4" s="4"/>
      <c r="F4" s="39" t="s">
        <v>4</v>
      </c>
      <c r="G4" s="39"/>
      <c r="H4" s="39"/>
      <c r="I4" s="39"/>
    </row>
    <row r="5" spans="1:9" ht="14.25">
      <c r="A5" s="35" t="s">
        <v>5</v>
      </c>
      <c r="B5" s="36"/>
      <c r="C5" s="37"/>
      <c r="D5" s="21">
        <v>0.0275</v>
      </c>
      <c r="E5" s="4"/>
      <c r="F5" s="40" t="s">
        <v>6</v>
      </c>
      <c r="G5" s="40"/>
      <c r="H5" s="40"/>
      <c r="I5" s="40"/>
    </row>
    <row r="6" spans="1:9" ht="14.25">
      <c r="A6" s="35" t="s">
        <v>7</v>
      </c>
      <c r="B6" s="36"/>
      <c r="C6" s="37"/>
      <c r="D6" s="22">
        <v>24.5</v>
      </c>
      <c r="E6" s="4"/>
      <c r="F6" s="7"/>
      <c r="G6" s="4"/>
      <c r="H6" s="4"/>
      <c r="I6" s="4"/>
    </row>
    <row r="7" spans="1:9" ht="14.25">
      <c r="A7" s="35" t="s">
        <v>8</v>
      </c>
      <c r="B7" s="36"/>
      <c r="C7" s="37"/>
      <c r="D7" s="24">
        <v>40179</v>
      </c>
      <c r="E7" s="4"/>
      <c r="F7" s="7"/>
      <c r="G7" s="4"/>
      <c r="H7" s="4"/>
      <c r="I7" s="4"/>
    </row>
    <row r="8" spans="1:9" ht="14.25">
      <c r="A8" s="35" t="s">
        <v>9</v>
      </c>
      <c r="B8" s="36"/>
      <c r="C8" s="37"/>
      <c r="D8" s="26"/>
      <c r="E8" s="4"/>
      <c r="F8" s="7"/>
      <c r="G8" s="4"/>
      <c r="H8" s="4"/>
      <c r="I8" s="4"/>
    </row>
    <row r="9" spans="1:9" ht="14.25">
      <c r="A9" s="8"/>
      <c r="B9" s="8"/>
      <c r="C9" s="8"/>
      <c r="D9" s="9"/>
      <c r="E9" s="8"/>
      <c r="F9" s="9"/>
      <c r="G9" s="9"/>
      <c r="H9" s="8"/>
      <c r="I9" s="8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35" t="s">
        <v>10</v>
      </c>
      <c r="B11" s="36"/>
      <c r="C11" s="37"/>
      <c r="D11" s="27">
        <f>IF(Values_Entered,-PMT(Interest_Rate/12,Loan_Years*12,Loan_Amount),"")</f>
        <v>462.36708731274854</v>
      </c>
      <c r="E11" s="4"/>
      <c r="F11" s="10"/>
      <c r="G11" s="10"/>
      <c r="H11" s="4"/>
      <c r="I11" s="4"/>
    </row>
    <row r="12" spans="1:9" ht="14.25" customHeight="1">
      <c r="A12" s="35" t="s">
        <v>11</v>
      </c>
      <c r="B12" s="36"/>
      <c r="C12" s="37"/>
      <c r="D12" s="23">
        <f>IF(Values_Entered,Loan_Years*12,"")</f>
        <v>294</v>
      </c>
      <c r="E12" s="4"/>
      <c r="F12" s="10"/>
      <c r="G12" s="10"/>
      <c r="H12" s="4"/>
      <c r="I12" s="4"/>
    </row>
    <row r="13" spans="1:9" ht="14.25">
      <c r="A13" s="35" t="s">
        <v>12</v>
      </c>
      <c r="B13" s="36"/>
      <c r="C13" s="37"/>
      <c r="D13" s="23">
        <f>IF(Values_Entered,Number_of_Payments,"")</f>
        <v>294</v>
      </c>
      <c r="E13" s="4"/>
      <c r="F13" s="4"/>
      <c r="G13" s="4"/>
      <c r="H13" s="4"/>
      <c r="I13" s="4"/>
    </row>
    <row r="14" spans="1:9" ht="14.25">
      <c r="A14" s="35" t="s">
        <v>13</v>
      </c>
      <c r="B14" s="36"/>
      <c r="C14" s="37"/>
      <c r="D14" s="28">
        <f>IF(Values_Entered,SUMIF(Beg_Bal,"&gt;0",Extra_Pay),"")</f>
        <v>0</v>
      </c>
      <c r="E14" s="4"/>
      <c r="F14" s="4"/>
      <c r="G14" s="4"/>
      <c r="H14" s="4"/>
      <c r="I14" s="4"/>
    </row>
    <row r="15" spans="1:9" ht="14.25">
      <c r="A15" s="35" t="s">
        <v>14</v>
      </c>
      <c r="B15" s="36"/>
      <c r="C15" s="37"/>
      <c r="D15" s="28">
        <f>IF(Values_Entered,SUMIF(Beg_Bal,"&gt;0",Int),"")</f>
        <v>37111.03746422535</v>
      </c>
      <c r="E15" s="4"/>
      <c r="F15" s="10"/>
      <c r="G15" s="10"/>
      <c r="H15" s="4"/>
      <c r="I15" s="4"/>
    </row>
    <row r="16" spans="1:9" ht="15.75" customHeight="1">
      <c r="A16" s="8"/>
      <c r="B16" s="8"/>
      <c r="C16" s="8"/>
      <c r="D16" s="8"/>
      <c r="E16" s="9"/>
      <c r="F16" s="9"/>
      <c r="G16" s="9"/>
      <c r="H16" s="8"/>
      <c r="I16" s="8"/>
    </row>
    <row r="17" spans="1:9" s="11" customFormat="1" ht="28.5" customHeight="1">
      <c r="A17" s="12" t="s">
        <v>15</v>
      </c>
      <c r="B17" s="12" t="s">
        <v>16</v>
      </c>
      <c r="C17" s="12" t="s">
        <v>17</v>
      </c>
      <c r="D17" s="12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2" t="s">
        <v>23</v>
      </c>
    </row>
    <row r="18" spans="1:9" s="11" customFormat="1" ht="15.75" customHeight="1">
      <c r="A18" s="13">
        <f>IF(Values_Entered,1,"")</f>
        <v>1</v>
      </c>
      <c r="B18" s="33">
        <f>IF(Pay_Num&lt;&gt;"",Loan_Start,"")</f>
        <v>40179</v>
      </c>
      <c r="C18" s="29">
        <f>IF(Values_Entered,Loan_Amount,"")</f>
        <v>98824.88620571794</v>
      </c>
      <c r="D18" s="29">
        <f aca="true" t="shared" si="0" ref="D18:D81">IF(Pay_Num&lt;&gt;"",Scheduled_Monthly_Payment,"")</f>
        <v>462.36708731274854</v>
      </c>
      <c r="E18" s="30">
        <f aca="true" t="shared" si="1" ref="E18:E81">IF(Pay_Num&lt;&gt;"",Scheduled_Extra_Payments,"")</f>
        <v>0</v>
      </c>
      <c r="F18" s="29">
        <f aca="true" t="shared" si="2" ref="F18:F81">IF(Pay_Num&lt;&gt;"",Sched_Pay+Extra_Pay,"")</f>
        <v>462.36708731274854</v>
      </c>
      <c r="G18" s="29">
        <f aca="true" t="shared" si="3" ref="G18:G81">IF(Pay_Num&lt;&gt;"",Total_Pay-Int,"")</f>
        <v>235.89338975797827</v>
      </c>
      <c r="H18" s="29">
        <f aca="true" t="shared" si="4" ref="H18:H81">IF(Pay_Num&lt;&gt;"",Beg_Bal*Interest_Rate/12,"")</f>
        <v>226.47369755477027</v>
      </c>
      <c r="I18" s="29">
        <f aca="true" t="shared" si="5" ref="I18:I81">IF(Pay_Num&lt;&gt;"",Beg_Bal-Princ,"")</f>
        <v>98588.99281595995</v>
      </c>
    </row>
    <row r="19" spans="1:9" s="11" customFormat="1" ht="12.75" customHeight="1">
      <c r="A19" s="13">
        <f aca="true" t="shared" si="6" ref="A19:A82">IF(Values_Entered,A18+1,"")</f>
        <v>2</v>
      </c>
      <c r="B19" s="33">
        <f aca="true" t="shared" si="7" ref="B19:B82">IF(Pay_Num&lt;&gt;"",DATE(YEAR(B18),MONTH(B18)+1,DAY(B18)),"")</f>
        <v>40210</v>
      </c>
      <c r="C19" s="29">
        <f aca="true" t="shared" si="8" ref="C19:C82">IF(Pay_Num&lt;&gt;"",I18,"")</f>
        <v>98588.99281595995</v>
      </c>
      <c r="D19" s="29">
        <f t="shared" si="0"/>
        <v>462.36708731274854</v>
      </c>
      <c r="E19" s="30">
        <f t="shared" si="1"/>
        <v>0</v>
      </c>
      <c r="F19" s="29">
        <f t="shared" si="2"/>
        <v>462.36708731274854</v>
      </c>
      <c r="G19" s="29">
        <f t="shared" si="3"/>
        <v>236.43397877617366</v>
      </c>
      <c r="H19" s="29">
        <f t="shared" si="4"/>
        <v>225.93310853657488</v>
      </c>
      <c r="I19" s="29">
        <f t="shared" si="5"/>
        <v>98352.55883718378</v>
      </c>
    </row>
    <row r="20" spans="1:9" s="11" customFormat="1" ht="12.75" customHeight="1">
      <c r="A20" s="13">
        <f t="shared" si="6"/>
        <v>3</v>
      </c>
      <c r="B20" s="33">
        <f t="shared" si="7"/>
        <v>40238</v>
      </c>
      <c r="C20" s="29">
        <f t="shared" si="8"/>
        <v>98352.55883718378</v>
      </c>
      <c r="D20" s="29">
        <f t="shared" si="0"/>
        <v>462.36708731274854</v>
      </c>
      <c r="E20" s="30">
        <f t="shared" si="1"/>
        <v>0</v>
      </c>
      <c r="F20" s="29">
        <f t="shared" si="2"/>
        <v>462.36708731274854</v>
      </c>
      <c r="G20" s="29">
        <f t="shared" si="3"/>
        <v>236.97580664420238</v>
      </c>
      <c r="H20" s="29">
        <f t="shared" si="4"/>
        <v>225.39128066854616</v>
      </c>
      <c r="I20" s="29">
        <f t="shared" si="5"/>
        <v>98115.58303053958</v>
      </c>
    </row>
    <row r="21" spans="1:9" s="11" customFormat="1" ht="14.25">
      <c r="A21" s="13">
        <f t="shared" si="6"/>
        <v>4</v>
      </c>
      <c r="B21" s="33">
        <f t="shared" si="7"/>
        <v>40269</v>
      </c>
      <c r="C21" s="29">
        <f t="shared" si="8"/>
        <v>98115.58303053958</v>
      </c>
      <c r="D21" s="29">
        <f t="shared" si="0"/>
        <v>462.36708731274854</v>
      </c>
      <c r="E21" s="30">
        <f t="shared" si="1"/>
        <v>0</v>
      </c>
      <c r="F21" s="29">
        <f t="shared" si="2"/>
        <v>462.36708731274854</v>
      </c>
      <c r="G21" s="29">
        <f t="shared" si="3"/>
        <v>237.51887620109534</v>
      </c>
      <c r="H21" s="29">
        <f t="shared" si="4"/>
        <v>224.8482111116532</v>
      </c>
      <c r="I21" s="29">
        <f t="shared" si="5"/>
        <v>97878.06415433848</v>
      </c>
    </row>
    <row r="22" spans="1:9" s="11" customFormat="1" ht="14.25">
      <c r="A22" s="13">
        <f t="shared" si="6"/>
        <v>5</v>
      </c>
      <c r="B22" s="33">
        <f t="shared" si="7"/>
        <v>40299</v>
      </c>
      <c r="C22" s="29">
        <f t="shared" si="8"/>
        <v>97878.06415433848</v>
      </c>
      <c r="D22" s="29">
        <f t="shared" si="0"/>
        <v>462.36708731274854</v>
      </c>
      <c r="E22" s="30">
        <f t="shared" si="1"/>
        <v>0</v>
      </c>
      <c r="F22" s="29">
        <f t="shared" si="2"/>
        <v>462.36708731274854</v>
      </c>
      <c r="G22" s="29">
        <f t="shared" si="3"/>
        <v>238.0631902923895</v>
      </c>
      <c r="H22" s="29">
        <f t="shared" si="4"/>
        <v>224.30389702035905</v>
      </c>
      <c r="I22" s="29">
        <f t="shared" si="5"/>
        <v>97640.00096404609</v>
      </c>
    </row>
    <row r="23" spans="1:9" ht="14.25">
      <c r="A23" s="13">
        <f t="shared" si="6"/>
        <v>6</v>
      </c>
      <c r="B23" s="33">
        <f t="shared" si="7"/>
        <v>40330</v>
      </c>
      <c r="C23" s="29">
        <f t="shared" si="8"/>
        <v>97640.00096404609</v>
      </c>
      <c r="D23" s="29">
        <f t="shared" si="0"/>
        <v>462.36708731274854</v>
      </c>
      <c r="E23" s="30">
        <f t="shared" si="1"/>
        <v>0</v>
      </c>
      <c r="F23" s="29">
        <f t="shared" si="2"/>
        <v>462.36708731274854</v>
      </c>
      <c r="G23" s="29">
        <f t="shared" si="3"/>
        <v>238.6087517701429</v>
      </c>
      <c r="H23" s="29">
        <f t="shared" si="4"/>
        <v>223.75833554260564</v>
      </c>
      <c r="I23" s="29">
        <f t="shared" si="5"/>
        <v>97401.39221227595</v>
      </c>
    </row>
    <row r="24" spans="1:9" ht="14.25">
      <c r="A24" s="13">
        <f t="shared" si="6"/>
        <v>7</v>
      </c>
      <c r="B24" s="33">
        <f t="shared" si="7"/>
        <v>40360</v>
      </c>
      <c r="C24" s="29">
        <f t="shared" si="8"/>
        <v>97401.39221227595</v>
      </c>
      <c r="D24" s="29">
        <f t="shared" si="0"/>
        <v>462.36708731274854</v>
      </c>
      <c r="E24" s="30">
        <f t="shared" si="1"/>
        <v>0</v>
      </c>
      <c r="F24" s="29">
        <f t="shared" si="2"/>
        <v>462.36708731274854</v>
      </c>
      <c r="G24" s="29">
        <f t="shared" si="3"/>
        <v>239.15556349294948</v>
      </c>
      <c r="H24" s="29">
        <f t="shared" si="4"/>
        <v>223.21152381979905</v>
      </c>
      <c r="I24" s="29">
        <f t="shared" si="5"/>
        <v>97162.236648783</v>
      </c>
    </row>
    <row r="25" spans="1:9" ht="14.25">
      <c r="A25" s="13">
        <f t="shared" si="6"/>
        <v>8</v>
      </c>
      <c r="B25" s="33">
        <f t="shared" si="7"/>
        <v>40391</v>
      </c>
      <c r="C25" s="29">
        <f t="shared" si="8"/>
        <v>97162.236648783</v>
      </c>
      <c r="D25" s="29">
        <f t="shared" si="0"/>
        <v>462.36708731274854</v>
      </c>
      <c r="E25" s="30">
        <f t="shared" si="1"/>
        <v>0</v>
      </c>
      <c r="F25" s="29">
        <f t="shared" si="2"/>
        <v>462.36708731274854</v>
      </c>
      <c r="G25" s="29">
        <f t="shared" si="3"/>
        <v>239.70362832595416</v>
      </c>
      <c r="H25" s="29">
        <f t="shared" si="4"/>
        <v>222.66345898679438</v>
      </c>
      <c r="I25" s="29">
        <f t="shared" si="5"/>
        <v>96922.53302045705</v>
      </c>
    </row>
    <row r="26" spans="1:9" ht="14.25">
      <c r="A26" s="13">
        <f t="shared" si="6"/>
        <v>9</v>
      </c>
      <c r="B26" s="33">
        <f t="shared" si="7"/>
        <v>40422</v>
      </c>
      <c r="C26" s="29">
        <f t="shared" si="8"/>
        <v>96922.53302045705</v>
      </c>
      <c r="D26" s="29">
        <f t="shared" si="0"/>
        <v>462.36708731274854</v>
      </c>
      <c r="E26" s="30">
        <f t="shared" si="1"/>
        <v>0</v>
      </c>
      <c r="F26" s="29">
        <f t="shared" si="2"/>
        <v>462.36708731274854</v>
      </c>
      <c r="G26" s="29">
        <f t="shared" si="3"/>
        <v>240.2529491408678</v>
      </c>
      <c r="H26" s="29">
        <f t="shared" si="4"/>
        <v>222.11413817188074</v>
      </c>
      <c r="I26" s="29">
        <f t="shared" si="5"/>
        <v>96682.28007131619</v>
      </c>
    </row>
    <row r="27" spans="1:9" ht="14.25">
      <c r="A27" s="13">
        <f t="shared" si="6"/>
        <v>10</v>
      </c>
      <c r="B27" s="33">
        <f t="shared" si="7"/>
        <v>40452</v>
      </c>
      <c r="C27" s="29">
        <f t="shared" si="8"/>
        <v>96682.28007131619</v>
      </c>
      <c r="D27" s="29">
        <f t="shared" si="0"/>
        <v>462.36708731274854</v>
      </c>
      <c r="E27" s="30">
        <f t="shared" si="1"/>
        <v>0</v>
      </c>
      <c r="F27" s="29">
        <f t="shared" si="2"/>
        <v>462.36708731274854</v>
      </c>
      <c r="G27" s="29">
        <f t="shared" si="3"/>
        <v>240.80352881598228</v>
      </c>
      <c r="H27" s="29">
        <f t="shared" si="4"/>
        <v>221.56355849676626</v>
      </c>
      <c r="I27" s="29">
        <f t="shared" si="5"/>
        <v>96441.4765425002</v>
      </c>
    </row>
    <row r="28" spans="1:9" ht="14.25">
      <c r="A28" s="13">
        <f t="shared" si="6"/>
        <v>11</v>
      </c>
      <c r="B28" s="33">
        <f t="shared" si="7"/>
        <v>40483</v>
      </c>
      <c r="C28" s="29">
        <f t="shared" si="8"/>
        <v>96441.4765425002</v>
      </c>
      <c r="D28" s="29">
        <f t="shared" si="0"/>
        <v>462.36708731274854</v>
      </c>
      <c r="E28" s="30">
        <f t="shared" si="1"/>
        <v>0</v>
      </c>
      <c r="F28" s="29">
        <f t="shared" si="2"/>
        <v>462.36708731274854</v>
      </c>
      <c r="G28" s="29">
        <f t="shared" si="3"/>
        <v>241.3553702361856</v>
      </c>
      <c r="H28" s="29">
        <f t="shared" si="4"/>
        <v>221.01171707656295</v>
      </c>
      <c r="I28" s="29">
        <f t="shared" si="5"/>
        <v>96200.12117226401</v>
      </c>
    </row>
    <row r="29" spans="1:9" ht="14.25">
      <c r="A29" s="13">
        <f t="shared" si="6"/>
        <v>12</v>
      </c>
      <c r="B29" s="33">
        <f t="shared" si="7"/>
        <v>40513</v>
      </c>
      <c r="C29" s="29">
        <f t="shared" si="8"/>
        <v>96200.12117226401</v>
      </c>
      <c r="D29" s="29">
        <f t="shared" si="0"/>
        <v>462.36708731274854</v>
      </c>
      <c r="E29" s="30">
        <f t="shared" si="1"/>
        <v>0</v>
      </c>
      <c r="F29" s="29">
        <f t="shared" si="2"/>
        <v>462.36708731274854</v>
      </c>
      <c r="G29" s="29">
        <f t="shared" si="3"/>
        <v>241.90847629297681</v>
      </c>
      <c r="H29" s="29">
        <f t="shared" si="4"/>
        <v>220.45861101977172</v>
      </c>
      <c r="I29" s="29">
        <f t="shared" si="5"/>
        <v>95958.21269597104</v>
      </c>
    </row>
    <row r="30" spans="1:9" ht="14.25">
      <c r="A30" s="13">
        <f t="shared" si="6"/>
        <v>13</v>
      </c>
      <c r="B30" s="33">
        <f t="shared" si="7"/>
        <v>40544</v>
      </c>
      <c r="C30" s="29">
        <f t="shared" si="8"/>
        <v>95958.21269597104</v>
      </c>
      <c r="D30" s="29">
        <f t="shared" si="0"/>
        <v>462.36708731274854</v>
      </c>
      <c r="E30" s="30">
        <f t="shared" si="1"/>
        <v>0</v>
      </c>
      <c r="F30" s="29">
        <f t="shared" si="2"/>
        <v>462.36708731274854</v>
      </c>
      <c r="G30" s="29">
        <f t="shared" si="3"/>
        <v>242.46284988448159</v>
      </c>
      <c r="H30" s="29">
        <f t="shared" si="4"/>
        <v>219.90423742826695</v>
      </c>
      <c r="I30" s="29">
        <f t="shared" si="5"/>
        <v>95715.74984608656</v>
      </c>
    </row>
    <row r="31" spans="1:9" ht="14.25">
      <c r="A31" s="13">
        <f t="shared" si="6"/>
        <v>14</v>
      </c>
      <c r="B31" s="33">
        <f t="shared" si="7"/>
        <v>40575</v>
      </c>
      <c r="C31" s="29">
        <f t="shared" si="8"/>
        <v>95715.74984608656</v>
      </c>
      <c r="D31" s="29">
        <f t="shared" si="0"/>
        <v>462.36708731274854</v>
      </c>
      <c r="E31" s="30">
        <f t="shared" si="1"/>
        <v>0</v>
      </c>
      <c r="F31" s="29">
        <f t="shared" si="2"/>
        <v>462.36708731274854</v>
      </c>
      <c r="G31" s="29">
        <f t="shared" si="3"/>
        <v>243.01849391546685</v>
      </c>
      <c r="H31" s="29">
        <f t="shared" si="4"/>
        <v>219.3485933972817</v>
      </c>
      <c r="I31" s="29">
        <f t="shared" si="5"/>
        <v>95472.73135217109</v>
      </c>
    </row>
    <row r="32" spans="1:9" ht="14.25">
      <c r="A32" s="13">
        <f t="shared" si="6"/>
        <v>15</v>
      </c>
      <c r="B32" s="33">
        <f t="shared" si="7"/>
        <v>40603</v>
      </c>
      <c r="C32" s="29">
        <f t="shared" si="8"/>
        <v>95472.73135217109</v>
      </c>
      <c r="D32" s="29">
        <f t="shared" si="0"/>
        <v>462.36708731274854</v>
      </c>
      <c r="E32" s="30">
        <f t="shared" si="1"/>
        <v>0</v>
      </c>
      <c r="F32" s="29">
        <f t="shared" si="2"/>
        <v>462.36708731274854</v>
      </c>
      <c r="G32" s="29">
        <f t="shared" si="3"/>
        <v>243.57541129735645</v>
      </c>
      <c r="H32" s="29">
        <f t="shared" si="4"/>
        <v>218.79167601539208</v>
      </c>
      <c r="I32" s="29">
        <f t="shared" si="5"/>
        <v>95229.15594087374</v>
      </c>
    </row>
    <row r="33" spans="1:9" ht="14.25">
      <c r="A33" s="13">
        <f t="shared" si="6"/>
        <v>16</v>
      </c>
      <c r="B33" s="33">
        <f t="shared" si="7"/>
        <v>40634</v>
      </c>
      <c r="C33" s="29">
        <f t="shared" si="8"/>
        <v>95229.15594087374</v>
      </c>
      <c r="D33" s="29">
        <f t="shared" si="0"/>
        <v>462.36708731274854</v>
      </c>
      <c r="E33" s="30">
        <f t="shared" si="1"/>
        <v>0</v>
      </c>
      <c r="F33" s="29">
        <f t="shared" si="2"/>
        <v>462.36708731274854</v>
      </c>
      <c r="G33" s="29">
        <f t="shared" si="3"/>
        <v>244.13360494824624</v>
      </c>
      <c r="H33" s="29">
        <f t="shared" si="4"/>
        <v>218.2334823645023</v>
      </c>
      <c r="I33" s="29">
        <f t="shared" si="5"/>
        <v>94985.02233592549</v>
      </c>
    </row>
    <row r="34" spans="1:9" ht="14.25">
      <c r="A34" s="13">
        <f t="shared" si="6"/>
        <v>17</v>
      </c>
      <c r="B34" s="33">
        <f t="shared" si="7"/>
        <v>40664</v>
      </c>
      <c r="C34" s="29">
        <f t="shared" si="8"/>
        <v>94985.02233592549</v>
      </c>
      <c r="D34" s="29">
        <f t="shared" si="0"/>
        <v>462.36708731274854</v>
      </c>
      <c r="E34" s="30">
        <f t="shared" si="1"/>
        <v>0</v>
      </c>
      <c r="F34" s="29">
        <f t="shared" si="2"/>
        <v>462.36708731274854</v>
      </c>
      <c r="G34" s="29">
        <f t="shared" si="3"/>
        <v>244.6930777929193</v>
      </c>
      <c r="H34" s="29">
        <f t="shared" si="4"/>
        <v>217.67400951982924</v>
      </c>
      <c r="I34" s="29">
        <f t="shared" si="5"/>
        <v>94740.32925813257</v>
      </c>
    </row>
    <row r="35" spans="1:9" ht="14.25">
      <c r="A35" s="13">
        <f t="shared" si="6"/>
        <v>18</v>
      </c>
      <c r="B35" s="33">
        <f t="shared" si="7"/>
        <v>40695</v>
      </c>
      <c r="C35" s="29">
        <f t="shared" si="8"/>
        <v>94740.32925813257</v>
      </c>
      <c r="D35" s="29">
        <f t="shared" si="0"/>
        <v>462.36708731274854</v>
      </c>
      <c r="E35" s="30">
        <f t="shared" si="1"/>
        <v>0</v>
      </c>
      <c r="F35" s="29">
        <f t="shared" si="2"/>
        <v>462.36708731274854</v>
      </c>
      <c r="G35" s="29">
        <f t="shared" si="3"/>
        <v>245.25383276286138</v>
      </c>
      <c r="H35" s="29">
        <f t="shared" si="4"/>
        <v>217.11325454988716</v>
      </c>
      <c r="I35" s="29">
        <f t="shared" si="5"/>
        <v>94495.07542536971</v>
      </c>
    </row>
    <row r="36" spans="1:9" ht="14.25">
      <c r="A36" s="13">
        <f t="shared" si="6"/>
        <v>19</v>
      </c>
      <c r="B36" s="33">
        <f t="shared" si="7"/>
        <v>40725</v>
      </c>
      <c r="C36" s="29">
        <f t="shared" si="8"/>
        <v>94495.07542536971</v>
      </c>
      <c r="D36" s="29">
        <f t="shared" si="0"/>
        <v>462.36708731274854</v>
      </c>
      <c r="E36" s="30">
        <f t="shared" si="1"/>
        <v>0</v>
      </c>
      <c r="F36" s="29">
        <f t="shared" si="2"/>
        <v>462.36708731274854</v>
      </c>
      <c r="G36" s="29">
        <f t="shared" si="3"/>
        <v>245.8158727962763</v>
      </c>
      <c r="H36" s="29">
        <f t="shared" si="4"/>
        <v>216.55121451647224</v>
      </c>
      <c r="I36" s="29">
        <f t="shared" si="5"/>
        <v>94249.25955257344</v>
      </c>
    </row>
    <row r="37" spans="1:9" ht="14.25">
      <c r="A37" s="13">
        <f t="shared" si="6"/>
        <v>20</v>
      </c>
      <c r="B37" s="33">
        <f t="shared" si="7"/>
        <v>40756</v>
      </c>
      <c r="C37" s="29">
        <f t="shared" si="8"/>
        <v>94249.25955257344</v>
      </c>
      <c r="D37" s="29">
        <f t="shared" si="0"/>
        <v>462.36708731274854</v>
      </c>
      <c r="E37" s="30">
        <f t="shared" si="1"/>
        <v>0</v>
      </c>
      <c r="F37" s="29">
        <f t="shared" si="2"/>
        <v>462.36708731274854</v>
      </c>
      <c r="G37" s="29">
        <f t="shared" si="3"/>
        <v>246.37920083810107</v>
      </c>
      <c r="H37" s="29">
        <f t="shared" si="4"/>
        <v>215.98788647464747</v>
      </c>
      <c r="I37" s="29">
        <f t="shared" si="5"/>
        <v>94002.88035173534</v>
      </c>
    </row>
    <row r="38" spans="1:9" ht="14.25">
      <c r="A38" s="13">
        <f t="shared" si="6"/>
        <v>21</v>
      </c>
      <c r="B38" s="33">
        <f t="shared" si="7"/>
        <v>40787</v>
      </c>
      <c r="C38" s="29">
        <f t="shared" si="8"/>
        <v>94002.88035173534</v>
      </c>
      <c r="D38" s="29">
        <f t="shared" si="0"/>
        <v>462.36708731274854</v>
      </c>
      <c r="E38" s="30">
        <f t="shared" si="1"/>
        <v>0</v>
      </c>
      <c r="F38" s="29">
        <f t="shared" si="2"/>
        <v>462.36708731274854</v>
      </c>
      <c r="G38" s="29">
        <f t="shared" si="3"/>
        <v>246.94381984002172</v>
      </c>
      <c r="H38" s="29">
        <f t="shared" si="4"/>
        <v>215.42326747272682</v>
      </c>
      <c r="I38" s="29">
        <f t="shared" si="5"/>
        <v>93755.93653189532</v>
      </c>
    </row>
    <row r="39" spans="1:9" ht="14.25">
      <c r="A39" s="13">
        <f t="shared" si="6"/>
        <v>22</v>
      </c>
      <c r="B39" s="33">
        <f t="shared" si="7"/>
        <v>40817</v>
      </c>
      <c r="C39" s="29">
        <f t="shared" si="8"/>
        <v>93755.93653189532</v>
      </c>
      <c r="D39" s="29">
        <f t="shared" si="0"/>
        <v>462.36708731274854</v>
      </c>
      <c r="E39" s="30">
        <f t="shared" si="1"/>
        <v>0</v>
      </c>
      <c r="F39" s="29">
        <f t="shared" si="2"/>
        <v>462.36708731274854</v>
      </c>
      <c r="G39" s="29">
        <f t="shared" si="3"/>
        <v>247.50973276048845</v>
      </c>
      <c r="H39" s="29">
        <f t="shared" si="4"/>
        <v>214.8573545522601</v>
      </c>
      <c r="I39" s="29">
        <f t="shared" si="5"/>
        <v>93508.42679913483</v>
      </c>
    </row>
    <row r="40" spans="1:9" ht="14.25">
      <c r="A40" s="13">
        <f t="shared" si="6"/>
        <v>23</v>
      </c>
      <c r="B40" s="33">
        <f t="shared" si="7"/>
        <v>40848</v>
      </c>
      <c r="C40" s="29">
        <f t="shared" si="8"/>
        <v>93508.42679913483</v>
      </c>
      <c r="D40" s="29">
        <f t="shared" si="0"/>
        <v>462.36708731274854</v>
      </c>
      <c r="E40" s="30">
        <f t="shared" si="1"/>
        <v>0</v>
      </c>
      <c r="F40" s="29">
        <f t="shared" si="2"/>
        <v>462.36708731274854</v>
      </c>
      <c r="G40" s="29">
        <f t="shared" si="3"/>
        <v>248.07694256473124</v>
      </c>
      <c r="H40" s="29">
        <f t="shared" si="4"/>
        <v>214.2901447480173</v>
      </c>
      <c r="I40" s="29">
        <f t="shared" si="5"/>
        <v>93260.3498565701</v>
      </c>
    </row>
    <row r="41" spans="1:9" ht="14.25">
      <c r="A41" s="13">
        <f t="shared" si="6"/>
        <v>24</v>
      </c>
      <c r="B41" s="33">
        <f t="shared" si="7"/>
        <v>40878</v>
      </c>
      <c r="C41" s="29">
        <f t="shared" si="8"/>
        <v>93260.3498565701</v>
      </c>
      <c r="D41" s="29">
        <f t="shared" si="0"/>
        <v>462.36708731274854</v>
      </c>
      <c r="E41" s="30">
        <f t="shared" si="1"/>
        <v>0</v>
      </c>
      <c r="F41" s="29">
        <f t="shared" si="2"/>
        <v>462.36708731274854</v>
      </c>
      <c r="G41" s="29">
        <f t="shared" si="3"/>
        <v>248.6454522247754</v>
      </c>
      <c r="H41" s="29">
        <f t="shared" si="4"/>
        <v>213.72163508797314</v>
      </c>
      <c r="I41" s="29">
        <f t="shared" si="5"/>
        <v>93011.70440434532</v>
      </c>
    </row>
    <row r="42" spans="1:9" ht="14.25">
      <c r="A42" s="13">
        <f t="shared" si="6"/>
        <v>25</v>
      </c>
      <c r="B42" s="33">
        <f t="shared" si="7"/>
        <v>40909</v>
      </c>
      <c r="C42" s="29">
        <f t="shared" si="8"/>
        <v>93011.70440434532</v>
      </c>
      <c r="D42" s="29">
        <f t="shared" si="0"/>
        <v>462.36708731274854</v>
      </c>
      <c r="E42" s="30">
        <f t="shared" si="1"/>
        <v>0</v>
      </c>
      <c r="F42" s="29">
        <f t="shared" si="2"/>
        <v>462.36708731274854</v>
      </c>
      <c r="G42" s="29">
        <f t="shared" si="3"/>
        <v>249.21526471945717</v>
      </c>
      <c r="H42" s="29">
        <f t="shared" si="4"/>
        <v>213.15182259329137</v>
      </c>
      <c r="I42" s="29">
        <f t="shared" si="5"/>
        <v>92762.48913962586</v>
      </c>
    </row>
    <row r="43" spans="1:9" ht="14.25">
      <c r="A43" s="13">
        <f t="shared" si="6"/>
        <v>26</v>
      </c>
      <c r="B43" s="33">
        <f t="shared" si="7"/>
        <v>40940</v>
      </c>
      <c r="C43" s="29">
        <f t="shared" si="8"/>
        <v>92762.48913962586</v>
      </c>
      <c r="D43" s="29">
        <f t="shared" si="0"/>
        <v>462.36708731274854</v>
      </c>
      <c r="E43" s="30">
        <f t="shared" si="1"/>
        <v>0</v>
      </c>
      <c r="F43" s="29">
        <f t="shared" si="2"/>
        <v>462.36708731274854</v>
      </c>
      <c r="G43" s="29">
        <f t="shared" si="3"/>
        <v>249.7863830344393</v>
      </c>
      <c r="H43" s="29">
        <f t="shared" si="4"/>
        <v>212.58070427830924</v>
      </c>
      <c r="I43" s="29">
        <f t="shared" si="5"/>
        <v>92512.70275659142</v>
      </c>
    </row>
    <row r="44" spans="1:9" ht="14.25">
      <c r="A44" s="13">
        <f t="shared" si="6"/>
        <v>27</v>
      </c>
      <c r="B44" s="33">
        <f t="shared" si="7"/>
        <v>40969</v>
      </c>
      <c r="C44" s="29">
        <f t="shared" si="8"/>
        <v>92512.70275659142</v>
      </c>
      <c r="D44" s="29">
        <f t="shared" si="0"/>
        <v>462.36708731274854</v>
      </c>
      <c r="E44" s="30">
        <f t="shared" si="1"/>
        <v>0</v>
      </c>
      <c r="F44" s="29">
        <f t="shared" si="2"/>
        <v>462.36708731274854</v>
      </c>
      <c r="G44" s="29">
        <f t="shared" si="3"/>
        <v>250.35881016222655</v>
      </c>
      <c r="H44" s="29">
        <f t="shared" si="4"/>
        <v>212.008277150522</v>
      </c>
      <c r="I44" s="29">
        <f t="shared" si="5"/>
        <v>92262.34394642919</v>
      </c>
    </row>
    <row r="45" spans="1:9" ht="14.25">
      <c r="A45" s="13">
        <f t="shared" si="6"/>
        <v>28</v>
      </c>
      <c r="B45" s="33">
        <f t="shared" si="7"/>
        <v>41000</v>
      </c>
      <c r="C45" s="29">
        <f t="shared" si="8"/>
        <v>92262.34394642919</v>
      </c>
      <c r="D45" s="29">
        <f t="shared" si="0"/>
        <v>462.36708731274854</v>
      </c>
      <c r="E45" s="30">
        <f t="shared" si="1"/>
        <v>0</v>
      </c>
      <c r="F45" s="29">
        <f t="shared" si="2"/>
        <v>462.36708731274854</v>
      </c>
      <c r="G45" s="29">
        <f t="shared" si="3"/>
        <v>250.93254910218164</v>
      </c>
      <c r="H45" s="29">
        <f t="shared" si="4"/>
        <v>211.4345382105669</v>
      </c>
      <c r="I45" s="29">
        <f t="shared" si="5"/>
        <v>92011.411397327</v>
      </c>
    </row>
    <row r="46" spans="1:9" ht="14.25">
      <c r="A46" s="13">
        <f t="shared" si="6"/>
        <v>29</v>
      </c>
      <c r="B46" s="33">
        <f t="shared" si="7"/>
        <v>41030</v>
      </c>
      <c r="C46" s="29">
        <f t="shared" si="8"/>
        <v>92011.411397327</v>
      </c>
      <c r="D46" s="29">
        <f t="shared" si="0"/>
        <v>462.36708731274854</v>
      </c>
      <c r="E46" s="30">
        <f t="shared" si="1"/>
        <v>0</v>
      </c>
      <c r="F46" s="29">
        <f t="shared" si="2"/>
        <v>462.36708731274854</v>
      </c>
      <c r="G46" s="29">
        <f t="shared" si="3"/>
        <v>251.50760286054086</v>
      </c>
      <c r="H46" s="29">
        <f t="shared" si="4"/>
        <v>210.85948445220768</v>
      </c>
      <c r="I46" s="29">
        <f t="shared" si="5"/>
        <v>91759.90379446646</v>
      </c>
    </row>
    <row r="47" spans="1:9" ht="14.25">
      <c r="A47" s="13">
        <f t="shared" si="6"/>
        <v>30</v>
      </c>
      <c r="B47" s="33">
        <f t="shared" si="7"/>
        <v>41061</v>
      </c>
      <c r="C47" s="29">
        <f t="shared" si="8"/>
        <v>91759.90379446646</v>
      </c>
      <c r="D47" s="29">
        <f t="shared" si="0"/>
        <v>462.36708731274854</v>
      </c>
      <c r="E47" s="30">
        <f t="shared" si="1"/>
        <v>0</v>
      </c>
      <c r="F47" s="29">
        <f t="shared" si="2"/>
        <v>462.36708731274854</v>
      </c>
      <c r="G47" s="29">
        <f t="shared" si="3"/>
        <v>252.08397445042957</v>
      </c>
      <c r="H47" s="29">
        <f t="shared" si="4"/>
        <v>210.28311286231897</v>
      </c>
      <c r="I47" s="29">
        <f t="shared" si="5"/>
        <v>91507.81982001603</v>
      </c>
    </row>
    <row r="48" spans="1:9" ht="14.25">
      <c r="A48" s="13">
        <f t="shared" si="6"/>
        <v>31</v>
      </c>
      <c r="B48" s="33">
        <f t="shared" si="7"/>
        <v>41091</v>
      </c>
      <c r="C48" s="29">
        <f t="shared" si="8"/>
        <v>91507.81982001603</v>
      </c>
      <c r="D48" s="29">
        <f t="shared" si="0"/>
        <v>462.36708731274854</v>
      </c>
      <c r="E48" s="30">
        <f t="shared" si="1"/>
        <v>0</v>
      </c>
      <c r="F48" s="29">
        <f t="shared" si="2"/>
        <v>462.36708731274854</v>
      </c>
      <c r="G48" s="29">
        <f t="shared" si="3"/>
        <v>252.66166689187847</v>
      </c>
      <c r="H48" s="29">
        <f t="shared" si="4"/>
        <v>209.70542042087007</v>
      </c>
      <c r="I48" s="29">
        <f t="shared" si="5"/>
        <v>91255.15815312415</v>
      </c>
    </row>
    <row r="49" spans="1:9" ht="14.25">
      <c r="A49" s="13">
        <f t="shared" si="6"/>
        <v>32</v>
      </c>
      <c r="B49" s="33">
        <f t="shared" si="7"/>
        <v>41122</v>
      </c>
      <c r="C49" s="29">
        <f t="shared" si="8"/>
        <v>91255.15815312415</v>
      </c>
      <c r="D49" s="29">
        <f t="shared" si="0"/>
        <v>462.36708731274854</v>
      </c>
      <c r="E49" s="30">
        <f t="shared" si="1"/>
        <v>0</v>
      </c>
      <c r="F49" s="29">
        <f t="shared" si="2"/>
        <v>462.36708731274854</v>
      </c>
      <c r="G49" s="29">
        <f t="shared" si="3"/>
        <v>253.240683211839</v>
      </c>
      <c r="H49" s="29">
        <f t="shared" si="4"/>
        <v>209.12640410090953</v>
      </c>
      <c r="I49" s="29">
        <f t="shared" si="5"/>
        <v>91001.91746991231</v>
      </c>
    </row>
    <row r="50" spans="1:9" ht="14.25">
      <c r="A50" s="13">
        <f t="shared" si="6"/>
        <v>33</v>
      </c>
      <c r="B50" s="33">
        <f t="shared" si="7"/>
        <v>41153</v>
      </c>
      <c r="C50" s="29">
        <f t="shared" si="8"/>
        <v>91001.91746991231</v>
      </c>
      <c r="D50" s="29">
        <f t="shared" si="0"/>
        <v>462.36708731274854</v>
      </c>
      <c r="E50" s="30">
        <f t="shared" si="1"/>
        <v>0</v>
      </c>
      <c r="F50" s="29">
        <f t="shared" si="2"/>
        <v>462.36708731274854</v>
      </c>
      <c r="G50" s="29">
        <f t="shared" si="3"/>
        <v>253.8210264441995</v>
      </c>
      <c r="H50" s="29">
        <f t="shared" si="4"/>
        <v>208.54606086854903</v>
      </c>
      <c r="I50" s="29">
        <f t="shared" si="5"/>
        <v>90748.09644346811</v>
      </c>
    </row>
    <row r="51" spans="1:9" ht="14.25">
      <c r="A51" s="13">
        <f t="shared" si="6"/>
        <v>34</v>
      </c>
      <c r="B51" s="33">
        <f t="shared" si="7"/>
        <v>41183</v>
      </c>
      <c r="C51" s="29">
        <f t="shared" si="8"/>
        <v>90748.09644346811</v>
      </c>
      <c r="D51" s="29">
        <f t="shared" si="0"/>
        <v>462.36708731274854</v>
      </c>
      <c r="E51" s="30">
        <f t="shared" si="1"/>
        <v>0</v>
      </c>
      <c r="F51" s="29">
        <f t="shared" si="2"/>
        <v>462.36708731274854</v>
      </c>
      <c r="G51" s="29">
        <f t="shared" si="3"/>
        <v>254.4026996298008</v>
      </c>
      <c r="H51" s="29">
        <f t="shared" si="4"/>
        <v>207.96438768294774</v>
      </c>
      <c r="I51" s="29">
        <f t="shared" si="5"/>
        <v>90493.6937438383</v>
      </c>
    </row>
    <row r="52" spans="1:9" ht="14.25">
      <c r="A52" s="13">
        <f t="shared" si="6"/>
        <v>35</v>
      </c>
      <c r="B52" s="33">
        <f t="shared" si="7"/>
        <v>41214</v>
      </c>
      <c r="C52" s="29">
        <f t="shared" si="8"/>
        <v>90493.6937438383</v>
      </c>
      <c r="D52" s="29">
        <f t="shared" si="0"/>
        <v>462.36708731274854</v>
      </c>
      <c r="E52" s="30">
        <f t="shared" si="1"/>
        <v>0</v>
      </c>
      <c r="F52" s="29">
        <f t="shared" si="2"/>
        <v>462.36708731274854</v>
      </c>
      <c r="G52" s="29">
        <f t="shared" si="3"/>
        <v>254.98570581645245</v>
      </c>
      <c r="H52" s="29">
        <f t="shared" si="4"/>
        <v>207.3813814962961</v>
      </c>
      <c r="I52" s="29">
        <f t="shared" si="5"/>
        <v>90238.70803802185</v>
      </c>
    </row>
    <row r="53" spans="1:9" ht="14.25">
      <c r="A53" s="13">
        <f t="shared" si="6"/>
        <v>36</v>
      </c>
      <c r="B53" s="33">
        <f t="shared" si="7"/>
        <v>41244</v>
      </c>
      <c r="C53" s="29">
        <f t="shared" si="8"/>
        <v>90238.70803802185</v>
      </c>
      <c r="D53" s="29">
        <f t="shared" si="0"/>
        <v>462.36708731274854</v>
      </c>
      <c r="E53" s="30">
        <f t="shared" si="1"/>
        <v>0</v>
      </c>
      <c r="F53" s="29">
        <f t="shared" si="2"/>
        <v>462.36708731274854</v>
      </c>
      <c r="G53" s="29">
        <f t="shared" si="3"/>
        <v>255.57004805894846</v>
      </c>
      <c r="H53" s="29">
        <f t="shared" si="4"/>
        <v>206.79703925380008</v>
      </c>
      <c r="I53" s="29">
        <f t="shared" si="5"/>
        <v>89983.13798996291</v>
      </c>
    </row>
    <row r="54" spans="1:9" ht="14.25">
      <c r="A54" s="13">
        <f t="shared" si="6"/>
        <v>37</v>
      </c>
      <c r="B54" s="33">
        <f t="shared" si="7"/>
        <v>41275</v>
      </c>
      <c r="C54" s="29">
        <f t="shared" si="8"/>
        <v>89983.13798996291</v>
      </c>
      <c r="D54" s="29">
        <f t="shared" si="0"/>
        <v>462.36708731274854</v>
      </c>
      <c r="E54" s="30">
        <f t="shared" si="1"/>
        <v>0</v>
      </c>
      <c r="F54" s="29">
        <f t="shared" si="2"/>
        <v>462.36708731274854</v>
      </c>
      <c r="G54" s="29">
        <f t="shared" si="3"/>
        <v>256.1557294190835</v>
      </c>
      <c r="H54" s="29">
        <f t="shared" si="4"/>
        <v>206.211357893665</v>
      </c>
      <c r="I54" s="29">
        <f t="shared" si="5"/>
        <v>89726.98226054382</v>
      </c>
    </row>
    <row r="55" spans="1:9" ht="14.25">
      <c r="A55" s="13">
        <f t="shared" si="6"/>
        <v>38</v>
      </c>
      <c r="B55" s="33">
        <f t="shared" si="7"/>
        <v>41306</v>
      </c>
      <c r="C55" s="29">
        <f t="shared" si="8"/>
        <v>89726.98226054382</v>
      </c>
      <c r="D55" s="29">
        <f t="shared" si="0"/>
        <v>462.36708731274854</v>
      </c>
      <c r="E55" s="30">
        <f t="shared" si="1"/>
        <v>0</v>
      </c>
      <c r="F55" s="29">
        <f t="shared" si="2"/>
        <v>462.36708731274854</v>
      </c>
      <c r="G55" s="29">
        <f t="shared" si="3"/>
        <v>256.74275296566896</v>
      </c>
      <c r="H55" s="29">
        <f t="shared" si="4"/>
        <v>205.6243343470796</v>
      </c>
      <c r="I55" s="29">
        <f t="shared" si="5"/>
        <v>89470.23950757815</v>
      </c>
    </row>
    <row r="56" spans="1:9" ht="14.25">
      <c r="A56" s="13">
        <f t="shared" si="6"/>
        <v>39</v>
      </c>
      <c r="B56" s="33">
        <f t="shared" si="7"/>
        <v>41334</v>
      </c>
      <c r="C56" s="29">
        <f t="shared" si="8"/>
        <v>89470.23950757815</v>
      </c>
      <c r="D56" s="29">
        <f t="shared" si="0"/>
        <v>462.36708731274854</v>
      </c>
      <c r="E56" s="30">
        <f t="shared" si="1"/>
        <v>0</v>
      </c>
      <c r="F56" s="29">
        <f t="shared" si="2"/>
        <v>462.36708731274854</v>
      </c>
      <c r="G56" s="29">
        <f t="shared" si="3"/>
        <v>257.3311217745486</v>
      </c>
      <c r="H56" s="29">
        <f t="shared" si="4"/>
        <v>205.03596553819992</v>
      </c>
      <c r="I56" s="29">
        <f t="shared" si="5"/>
        <v>89212.9083858036</v>
      </c>
    </row>
    <row r="57" spans="1:9" ht="14.25">
      <c r="A57" s="13">
        <f t="shared" si="6"/>
        <v>40</v>
      </c>
      <c r="B57" s="33">
        <f t="shared" si="7"/>
        <v>41365</v>
      </c>
      <c r="C57" s="29">
        <f t="shared" si="8"/>
        <v>89212.9083858036</v>
      </c>
      <c r="D57" s="29">
        <f t="shared" si="0"/>
        <v>462.36708731274854</v>
      </c>
      <c r="E57" s="30">
        <f t="shared" si="1"/>
        <v>0</v>
      </c>
      <c r="F57" s="29">
        <f t="shared" si="2"/>
        <v>462.36708731274854</v>
      </c>
      <c r="G57" s="29">
        <f t="shared" si="3"/>
        <v>257.9208389286153</v>
      </c>
      <c r="H57" s="29">
        <f t="shared" si="4"/>
        <v>204.44624838413324</v>
      </c>
      <c r="I57" s="29">
        <f t="shared" si="5"/>
        <v>88954.98754687498</v>
      </c>
    </row>
    <row r="58" spans="1:9" ht="14.25">
      <c r="A58" s="13">
        <f t="shared" si="6"/>
        <v>41</v>
      </c>
      <c r="B58" s="33">
        <f t="shared" si="7"/>
        <v>41395</v>
      </c>
      <c r="C58" s="29">
        <f t="shared" si="8"/>
        <v>88954.98754687498</v>
      </c>
      <c r="D58" s="29">
        <f t="shared" si="0"/>
        <v>462.36708731274854</v>
      </c>
      <c r="E58" s="30">
        <f t="shared" si="1"/>
        <v>0</v>
      </c>
      <c r="F58" s="29">
        <f t="shared" si="2"/>
        <v>462.36708731274854</v>
      </c>
      <c r="G58" s="29">
        <f t="shared" si="3"/>
        <v>258.51190751782667</v>
      </c>
      <c r="H58" s="29">
        <f t="shared" si="4"/>
        <v>203.85517979492184</v>
      </c>
      <c r="I58" s="29">
        <f t="shared" si="5"/>
        <v>88696.47563935716</v>
      </c>
    </row>
    <row r="59" spans="1:9" ht="14.25">
      <c r="A59" s="13">
        <f t="shared" si="6"/>
        <v>42</v>
      </c>
      <c r="B59" s="33">
        <f t="shared" si="7"/>
        <v>41426</v>
      </c>
      <c r="C59" s="29">
        <f t="shared" si="8"/>
        <v>88696.47563935716</v>
      </c>
      <c r="D59" s="29">
        <f t="shared" si="0"/>
        <v>462.36708731274854</v>
      </c>
      <c r="E59" s="30">
        <f t="shared" si="1"/>
        <v>0</v>
      </c>
      <c r="F59" s="29">
        <f t="shared" si="2"/>
        <v>462.36708731274854</v>
      </c>
      <c r="G59" s="29">
        <f t="shared" si="3"/>
        <v>259.1043306392217</v>
      </c>
      <c r="H59" s="29">
        <f t="shared" si="4"/>
        <v>203.26275667352684</v>
      </c>
      <c r="I59" s="29">
        <f t="shared" si="5"/>
        <v>88437.37130871793</v>
      </c>
    </row>
    <row r="60" spans="1:9" ht="14.25">
      <c r="A60" s="13">
        <f t="shared" si="6"/>
        <v>43</v>
      </c>
      <c r="B60" s="33">
        <f t="shared" si="7"/>
        <v>41456</v>
      </c>
      <c r="C60" s="29">
        <f t="shared" si="8"/>
        <v>88437.37130871793</v>
      </c>
      <c r="D60" s="29">
        <f t="shared" si="0"/>
        <v>462.36708731274854</v>
      </c>
      <c r="E60" s="30">
        <f t="shared" si="1"/>
        <v>0</v>
      </c>
      <c r="F60" s="29">
        <f t="shared" si="2"/>
        <v>462.36708731274854</v>
      </c>
      <c r="G60" s="29">
        <f t="shared" si="3"/>
        <v>259.6981113969366</v>
      </c>
      <c r="H60" s="29">
        <f t="shared" si="4"/>
        <v>202.66897591581196</v>
      </c>
      <c r="I60" s="29">
        <f t="shared" si="5"/>
        <v>88177.673197321</v>
      </c>
    </row>
    <row r="61" spans="1:9" ht="14.25">
      <c r="A61" s="13">
        <f t="shared" si="6"/>
        <v>44</v>
      </c>
      <c r="B61" s="33">
        <f t="shared" si="7"/>
        <v>41487</v>
      </c>
      <c r="C61" s="29">
        <f t="shared" si="8"/>
        <v>88177.673197321</v>
      </c>
      <c r="D61" s="29">
        <f t="shared" si="0"/>
        <v>462.36708731274854</v>
      </c>
      <c r="E61" s="30">
        <f t="shared" si="1"/>
        <v>0</v>
      </c>
      <c r="F61" s="29">
        <f t="shared" si="2"/>
        <v>462.36708731274854</v>
      </c>
      <c r="G61" s="29">
        <f t="shared" si="3"/>
        <v>260.29325290222124</v>
      </c>
      <c r="H61" s="29">
        <f t="shared" si="4"/>
        <v>202.0738344105273</v>
      </c>
      <c r="I61" s="29">
        <f t="shared" si="5"/>
        <v>87917.37994441878</v>
      </c>
    </row>
    <row r="62" spans="1:9" ht="14.25">
      <c r="A62" s="13">
        <f t="shared" si="6"/>
        <v>45</v>
      </c>
      <c r="B62" s="33">
        <f t="shared" si="7"/>
        <v>41518</v>
      </c>
      <c r="C62" s="29">
        <f t="shared" si="8"/>
        <v>87917.37994441878</v>
      </c>
      <c r="D62" s="29">
        <f t="shared" si="0"/>
        <v>462.36708731274854</v>
      </c>
      <c r="E62" s="30">
        <f t="shared" si="1"/>
        <v>0</v>
      </c>
      <c r="F62" s="29">
        <f t="shared" si="2"/>
        <v>462.36708731274854</v>
      </c>
      <c r="G62" s="29">
        <f t="shared" si="3"/>
        <v>260.8897582734555</v>
      </c>
      <c r="H62" s="29">
        <f t="shared" si="4"/>
        <v>201.47732903929304</v>
      </c>
      <c r="I62" s="29">
        <f t="shared" si="5"/>
        <v>87656.49018614533</v>
      </c>
    </row>
    <row r="63" spans="1:9" ht="14.25">
      <c r="A63" s="13">
        <f t="shared" si="6"/>
        <v>46</v>
      </c>
      <c r="B63" s="33">
        <f t="shared" si="7"/>
        <v>41548</v>
      </c>
      <c r="C63" s="29">
        <f t="shared" si="8"/>
        <v>87656.49018614533</v>
      </c>
      <c r="D63" s="29">
        <f t="shared" si="0"/>
        <v>462.36708731274854</v>
      </c>
      <c r="E63" s="30">
        <f t="shared" si="1"/>
        <v>0</v>
      </c>
      <c r="F63" s="29">
        <f t="shared" si="2"/>
        <v>462.36708731274854</v>
      </c>
      <c r="G63" s="29">
        <f t="shared" si="3"/>
        <v>261.4876306361655</v>
      </c>
      <c r="H63" s="29">
        <f t="shared" si="4"/>
        <v>200.87945667658303</v>
      </c>
      <c r="I63" s="29">
        <f t="shared" si="5"/>
        <v>87395.00255550916</v>
      </c>
    </row>
    <row r="64" spans="1:9" ht="14.25">
      <c r="A64" s="13">
        <f t="shared" si="6"/>
        <v>47</v>
      </c>
      <c r="B64" s="33">
        <f t="shared" si="7"/>
        <v>41579</v>
      </c>
      <c r="C64" s="29">
        <f t="shared" si="8"/>
        <v>87395.00255550916</v>
      </c>
      <c r="D64" s="29">
        <f t="shared" si="0"/>
        <v>462.36708731274854</v>
      </c>
      <c r="E64" s="30">
        <f t="shared" si="1"/>
        <v>0</v>
      </c>
      <c r="F64" s="29">
        <f t="shared" si="2"/>
        <v>462.36708731274854</v>
      </c>
      <c r="G64" s="29">
        <f t="shared" si="3"/>
        <v>262.08687312304005</v>
      </c>
      <c r="H64" s="29">
        <f t="shared" si="4"/>
        <v>200.28021418970846</v>
      </c>
      <c r="I64" s="29">
        <f t="shared" si="5"/>
        <v>87132.91568238611</v>
      </c>
    </row>
    <row r="65" spans="1:9" ht="14.25">
      <c r="A65" s="13">
        <f t="shared" si="6"/>
        <v>48</v>
      </c>
      <c r="B65" s="33">
        <f t="shared" si="7"/>
        <v>41609</v>
      </c>
      <c r="C65" s="29">
        <f t="shared" si="8"/>
        <v>87132.91568238611</v>
      </c>
      <c r="D65" s="29">
        <f t="shared" si="0"/>
        <v>462.36708731274854</v>
      </c>
      <c r="E65" s="30">
        <f t="shared" si="1"/>
        <v>0</v>
      </c>
      <c r="F65" s="29">
        <f t="shared" si="2"/>
        <v>462.36708731274854</v>
      </c>
      <c r="G65" s="29">
        <f t="shared" si="3"/>
        <v>262.687488873947</v>
      </c>
      <c r="H65" s="29">
        <f t="shared" si="4"/>
        <v>199.6795984388015</v>
      </c>
      <c r="I65" s="29">
        <f t="shared" si="5"/>
        <v>86870.22819351217</v>
      </c>
    </row>
    <row r="66" spans="1:9" ht="14.25">
      <c r="A66" s="13">
        <f t="shared" si="6"/>
        <v>49</v>
      </c>
      <c r="B66" s="33">
        <f t="shared" si="7"/>
        <v>41640</v>
      </c>
      <c r="C66" s="29">
        <f t="shared" si="8"/>
        <v>86870.22819351217</v>
      </c>
      <c r="D66" s="29">
        <f t="shared" si="0"/>
        <v>462.36708731274854</v>
      </c>
      <c r="E66" s="30">
        <f t="shared" si="1"/>
        <v>0</v>
      </c>
      <c r="F66" s="29">
        <f t="shared" si="2"/>
        <v>462.36708731274854</v>
      </c>
      <c r="G66" s="29">
        <f t="shared" si="3"/>
        <v>263.2894810359498</v>
      </c>
      <c r="H66" s="29">
        <f t="shared" si="4"/>
        <v>199.07760627679875</v>
      </c>
      <c r="I66" s="29">
        <f t="shared" si="5"/>
        <v>86606.93871247623</v>
      </c>
    </row>
    <row r="67" spans="1:9" ht="14.25">
      <c r="A67" s="13">
        <f t="shared" si="6"/>
        <v>50</v>
      </c>
      <c r="B67" s="33">
        <f t="shared" si="7"/>
        <v>41671</v>
      </c>
      <c r="C67" s="29">
        <f t="shared" si="8"/>
        <v>86606.93871247623</v>
      </c>
      <c r="D67" s="29">
        <f t="shared" si="0"/>
        <v>462.36708731274854</v>
      </c>
      <c r="E67" s="30">
        <f t="shared" si="1"/>
        <v>0</v>
      </c>
      <c r="F67" s="29">
        <f t="shared" si="2"/>
        <v>462.36708731274854</v>
      </c>
      <c r="G67" s="29">
        <f t="shared" si="3"/>
        <v>263.89285276332384</v>
      </c>
      <c r="H67" s="29">
        <f t="shared" si="4"/>
        <v>198.47423454942466</v>
      </c>
      <c r="I67" s="29">
        <f t="shared" si="5"/>
        <v>86343.0458597129</v>
      </c>
    </row>
    <row r="68" spans="1:9" ht="14.25">
      <c r="A68" s="13">
        <f t="shared" si="6"/>
        <v>51</v>
      </c>
      <c r="B68" s="33">
        <f t="shared" si="7"/>
        <v>41699</v>
      </c>
      <c r="C68" s="29">
        <f t="shared" si="8"/>
        <v>86343.0458597129</v>
      </c>
      <c r="D68" s="29">
        <f t="shared" si="0"/>
        <v>462.36708731274854</v>
      </c>
      <c r="E68" s="30">
        <f t="shared" si="1"/>
        <v>0</v>
      </c>
      <c r="F68" s="29">
        <f t="shared" si="2"/>
        <v>462.36708731274854</v>
      </c>
      <c r="G68" s="29">
        <f t="shared" si="3"/>
        <v>264.49760721757315</v>
      </c>
      <c r="H68" s="29">
        <f t="shared" si="4"/>
        <v>197.8694800951754</v>
      </c>
      <c r="I68" s="29">
        <f t="shared" si="5"/>
        <v>86078.54825249533</v>
      </c>
    </row>
    <row r="69" spans="1:9" ht="14.25">
      <c r="A69" s="13">
        <f t="shared" si="6"/>
        <v>52</v>
      </c>
      <c r="B69" s="33">
        <f t="shared" si="7"/>
        <v>41730</v>
      </c>
      <c r="C69" s="29">
        <f t="shared" si="8"/>
        <v>86078.54825249533</v>
      </c>
      <c r="D69" s="29">
        <f t="shared" si="0"/>
        <v>462.36708731274854</v>
      </c>
      <c r="E69" s="30">
        <f t="shared" si="1"/>
        <v>0</v>
      </c>
      <c r="F69" s="29">
        <f t="shared" si="2"/>
        <v>462.36708731274854</v>
      </c>
      <c r="G69" s="29">
        <f t="shared" si="3"/>
        <v>265.10374756744676</v>
      </c>
      <c r="H69" s="29">
        <f t="shared" si="4"/>
        <v>197.26333974530178</v>
      </c>
      <c r="I69" s="29">
        <f t="shared" si="5"/>
        <v>85813.44450492787</v>
      </c>
    </row>
    <row r="70" spans="1:9" ht="14.25">
      <c r="A70" s="13">
        <f t="shared" si="6"/>
        <v>53</v>
      </c>
      <c r="B70" s="33">
        <f t="shared" si="7"/>
        <v>41760</v>
      </c>
      <c r="C70" s="29">
        <f t="shared" si="8"/>
        <v>85813.44450492787</v>
      </c>
      <c r="D70" s="29">
        <f t="shared" si="0"/>
        <v>462.36708731274854</v>
      </c>
      <c r="E70" s="30">
        <f t="shared" si="1"/>
        <v>0</v>
      </c>
      <c r="F70" s="29">
        <f t="shared" si="2"/>
        <v>462.36708731274854</v>
      </c>
      <c r="G70" s="29">
        <f t="shared" si="3"/>
        <v>265.7112769889555</v>
      </c>
      <c r="H70" s="29">
        <f t="shared" si="4"/>
        <v>196.65581032379305</v>
      </c>
      <c r="I70" s="29">
        <f t="shared" si="5"/>
        <v>85547.73322793892</v>
      </c>
    </row>
    <row r="71" spans="1:9" ht="14.25">
      <c r="A71" s="13">
        <f t="shared" si="6"/>
        <v>54</v>
      </c>
      <c r="B71" s="33">
        <f t="shared" si="7"/>
        <v>41791</v>
      </c>
      <c r="C71" s="29">
        <f t="shared" si="8"/>
        <v>85547.73322793892</v>
      </c>
      <c r="D71" s="29">
        <f t="shared" si="0"/>
        <v>462.36708731274854</v>
      </c>
      <c r="E71" s="30">
        <f t="shared" si="1"/>
        <v>0</v>
      </c>
      <c r="F71" s="29">
        <f t="shared" si="2"/>
        <v>462.36708731274854</v>
      </c>
      <c r="G71" s="29">
        <f t="shared" si="3"/>
        <v>266.3201986653885</v>
      </c>
      <c r="H71" s="29">
        <f t="shared" si="4"/>
        <v>196.04688864736002</v>
      </c>
      <c r="I71" s="29">
        <f t="shared" si="5"/>
        <v>85281.41302927354</v>
      </c>
    </row>
    <row r="72" spans="1:9" ht="14.25">
      <c r="A72" s="13">
        <f t="shared" si="6"/>
        <v>55</v>
      </c>
      <c r="B72" s="33">
        <f t="shared" si="7"/>
        <v>41821</v>
      </c>
      <c r="C72" s="29">
        <f t="shared" si="8"/>
        <v>85281.41302927354</v>
      </c>
      <c r="D72" s="29">
        <f t="shared" si="0"/>
        <v>462.36708731274854</v>
      </c>
      <c r="E72" s="30">
        <f t="shared" si="1"/>
        <v>0</v>
      </c>
      <c r="F72" s="29">
        <f t="shared" si="2"/>
        <v>462.36708731274854</v>
      </c>
      <c r="G72" s="29">
        <f t="shared" si="3"/>
        <v>266.93051578733</v>
      </c>
      <c r="H72" s="29">
        <f t="shared" si="4"/>
        <v>195.43657152541854</v>
      </c>
      <c r="I72" s="29">
        <f t="shared" si="5"/>
        <v>85014.4825134862</v>
      </c>
    </row>
    <row r="73" spans="1:9" ht="14.25">
      <c r="A73" s="13">
        <f t="shared" si="6"/>
        <v>56</v>
      </c>
      <c r="B73" s="33">
        <f t="shared" si="7"/>
        <v>41852</v>
      </c>
      <c r="C73" s="29">
        <f t="shared" si="8"/>
        <v>85014.4825134862</v>
      </c>
      <c r="D73" s="29">
        <f t="shared" si="0"/>
        <v>462.36708731274854</v>
      </c>
      <c r="E73" s="30">
        <f t="shared" si="1"/>
        <v>0</v>
      </c>
      <c r="F73" s="29">
        <f t="shared" si="2"/>
        <v>462.36708731274854</v>
      </c>
      <c r="G73" s="29">
        <f t="shared" si="3"/>
        <v>267.54223155267596</v>
      </c>
      <c r="H73" s="29">
        <f t="shared" si="4"/>
        <v>194.82485576007255</v>
      </c>
      <c r="I73" s="29">
        <f t="shared" si="5"/>
        <v>84746.94028193352</v>
      </c>
    </row>
    <row r="74" spans="1:9" ht="14.25">
      <c r="A74" s="13">
        <f t="shared" si="6"/>
        <v>57</v>
      </c>
      <c r="B74" s="33">
        <f t="shared" si="7"/>
        <v>41883</v>
      </c>
      <c r="C74" s="29">
        <f t="shared" si="8"/>
        <v>84746.94028193352</v>
      </c>
      <c r="D74" s="29">
        <f t="shared" si="0"/>
        <v>462.36708731274854</v>
      </c>
      <c r="E74" s="30">
        <f t="shared" si="1"/>
        <v>0</v>
      </c>
      <c r="F74" s="29">
        <f t="shared" si="2"/>
        <v>462.36708731274854</v>
      </c>
      <c r="G74" s="29">
        <f t="shared" si="3"/>
        <v>268.15534916665086</v>
      </c>
      <c r="H74" s="29">
        <f t="shared" si="4"/>
        <v>194.21173814609767</v>
      </c>
      <c r="I74" s="29">
        <f t="shared" si="5"/>
        <v>84478.78493276687</v>
      </c>
    </row>
    <row r="75" spans="1:9" ht="14.25">
      <c r="A75" s="13">
        <f t="shared" si="6"/>
        <v>58</v>
      </c>
      <c r="B75" s="33">
        <f t="shared" si="7"/>
        <v>41913</v>
      </c>
      <c r="C75" s="29">
        <f t="shared" si="8"/>
        <v>84478.78493276687</v>
      </c>
      <c r="D75" s="29">
        <f t="shared" si="0"/>
        <v>462.36708731274854</v>
      </c>
      <c r="E75" s="30">
        <f t="shared" si="1"/>
        <v>0</v>
      </c>
      <c r="F75" s="29">
        <f t="shared" si="2"/>
        <v>462.36708731274854</v>
      </c>
      <c r="G75" s="29">
        <f t="shared" si="3"/>
        <v>268.76987184182445</v>
      </c>
      <c r="H75" s="29">
        <f t="shared" si="4"/>
        <v>193.59721547092408</v>
      </c>
      <c r="I75" s="29">
        <f t="shared" si="5"/>
        <v>84210.01506092504</v>
      </c>
    </row>
    <row r="76" spans="1:9" ht="14.25">
      <c r="A76" s="13">
        <f t="shared" si="6"/>
        <v>59</v>
      </c>
      <c r="B76" s="33">
        <f t="shared" si="7"/>
        <v>41944</v>
      </c>
      <c r="C76" s="29">
        <f t="shared" si="8"/>
        <v>84210.01506092504</v>
      </c>
      <c r="D76" s="29">
        <f t="shared" si="0"/>
        <v>462.36708731274854</v>
      </c>
      <c r="E76" s="30">
        <f t="shared" si="1"/>
        <v>0</v>
      </c>
      <c r="F76" s="29">
        <f t="shared" si="2"/>
        <v>462.36708731274854</v>
      </c>
      <c r="G76" s="29">
        <f t="shared" si="3"/>
        <v>269.3858027981287</v>
      </c>
      <c r="H76" s="29">
        <f t="shared" si="4"/>
        <v>192.9812845146199</v>
      </c>
      <c r="I76" s="29">
        <f t="shared" si="5"/>
        <v>83940.62925812691</v>
      </c>
    </row>
    <row r="77" spans="1:9" ht="14.25">
      <c r="A77" s="13">
        <f t="shared" si="6"/>
        <v>60</v>
      </c>
      <c r="B77" s="33">
        <f t="shared" si="7"/>
        <v>41974</v>
      </c>
      <c r="C77" s="29">
        <f t="shared" si="8"/>
        <v>83940.62925812691</v>
      </c>
      <c r="D77" s="29">
        <f t="shared" si="0"/>
        <v>462.36708731274854</v>
      </c>
      <c r="E77" s="30">
        <f t="shared" si="1"/>
        <v>0</v>
      </c>
      <c r="F77" s="29">
        <f t="shared" si="2"/>
        <v>462.36708731274854</v>
      </c>
      <c r="G77" s="29">
        <f t="shared" si="3"/>
        <v>270.00314526287434</v>
      </c>
      <c r="H77" s="29">
        <f t="shared" si="4"/>
        <v>192.36394204987417</v>
      </c>
      <c r="I77" s="29">
        <f t="shared" si="5"/>
        <v>83670.62611286403</v>
      </c>
    </row>
    <row r="78" spans="1:9" ht="13.5">
      <c r="A78" s="14">
        <f t="shared" si="6"/>
        <v>61</v>
      </c>
      <c r="B78" s="34">
        <f t="shared" si="7"/>
        <v>42005</v>
      </c>
      <c r="C78" s="31">
        <f t="shared" si="8"/>
        <v>83670.62611286403</v>
      </c>
      <c r="D78" s="31">
        <f t="shared" si="0"/>
        <v>462.36708731274854</v>
      </c>
      <c r="E78" s="32">
        <f t="shared" si="1"/>
        <v>0</v>
      </c>
      <c r="F78" s="31">
        <f t="shared" si="2"/>
        <v>462.36708731274854</v>
      </c>
      <c r="G78" s="31">
        <f t="shared" si="3"/>
        <v>270.6219024707685</v>
      </c>
      <c r="H78" s="31">
        <f t="shared" si="4"/>
        <v>191.74518484198006</v>
      </c>
      <c r="I78" s="31">
        <f t="shared" si="5"/>
        <v>83400.00421039326</v>
      </c>
    </row>
    <row r="79" spans="1:9" ht="13.5">
      <c r="A79" s="14">
        <f t="shared" si="6"/>
        <v>62</v>
      </c>
      <c r="B79" s="34">
        <f t="shared" si="7"/>
        <v>42036</v>
      </c>
      <c r="C79" s="31">
        <f t="shared" si="8"/>
        <v>83400.00421039326</v>
      </c>
      <c r="D79" s="31">
        <f t="shared" si="0"/>
        <v>462.36708731274854</v>
      </c>
      <c r="E79" s="32">
        <f t="shared" si="1"/>
        <v>0</v>
      </c>
      <c r="F79" s="31">
        <f t="shared" si="2"/>
        <v>462.36708731274854</v>
      </c>
      <c r="G79" s="31">
        <f t="shared" si="3"/>
        <v>271.2420776639307</v>
      </c>
      <c r="H79" s="31">
        <f t="shared" si="4"/>
        <v>191.1250096488179</v>
      </c>
      <c r="I79" s="31">
        <f t="shared" si="5"/>
        <v>83128.76213272933</v>
      </c>
    </row>
    <row r="80" spans="1:9" ht="13.5">
      <c r="A80" s="14">
        <f t="shared" si="6"/>
        <v>63</v>
      </c>
      <c r="B80" s="34">
        <f t="shared" si="7"/>
        <v>42064</v>
      </c>
      <c r="C80" s="31">
        <f t="shared" si="8"/>
        <v>83128.76213272933</v>
      </c>
      <c r="D80" s="31">
        <f t="shared" si="0"/>
        <v>462.36708731274854</v>
      </c>
      <c r="E80" s="32">
        <f t="shared" si="1"/>
        <v>0</v>
      </c>
      <c r="F80" s="31">
        <f t="shared" si="2"/>
        <v>462.36708731274854</v>
      </c>
      <c r="G80" s="31">
        <f t="shared" si="3"/>
        <v>271.86367409191047</v>
      </c>
      <c r="H80" s="31">
        <f t="shared" si="4"/>
        <v>190.50341322083807</v>
      </c>
      <c r="I80" s="31">
        <f t="shared" si="5"/>
        <v>82856.89845863741</v>
      </c>
    </row>
    <row r="81" spans="1:9" ht="13.5">
      <c r="A81" s="14">
        <f t="shared" si="6"/>
        <v>64</v>
      </c>
      <c r="B81" s="34">
        <f t="shared" si="7"/>
        <v>42095</v>
      </c>
      <c r="C81" s="31">
        <f t="shared" si="8"/>
        <v>82856.89845863741</v>
      </c>
      <c r="D81" s="31">
        <f t="shared" si="0"/>
        <v>462.36708731274854</v>
      </c>
      <c r="E81" s="32">
        <f t="shared" si="1"/>
        <v>0</v>
      </c>
      <c r="F81" s="31">
        <f t="shared" si="2"/>
        <v>462.36708731274854</v>
      </c>
      <c r="G81" s="31">
        <f t="shared" si="3"/>
        <v>272.48669501170446</v>
      </c>
      <c r="H81" s="31">
        <f t="shared" si="4"/>
        <v>189.88039230104405</v>
      </c>
      <c r="I81" s="31">
        <f t="shared" si="5"/>
        <v>82584.41176362571</v>
      </c>
    </row>
    <row r="82" spans="1:9" ht="13.5">
      <c r="A82" s="14">
        <f t="shared" si="6"/>
        <v>65</v>
      </c>
      <c r="B82" s="34">
        <f t="shared" si="7"/>
        <v>42125</v>
      </c>
      <c r="C82" s="31">
        <f t="shared" si="8"/>
        <v>82584.41176362571</v>
      </c>
      <c r="D82" s="31">
        <f aca="true" t="shared" si="9" ref="D82:D145">IF(Pay_Num&lt;&gt;"",Scheduled_Monthly_Payment,"")</f>
        <v>462.36708731274854</v>
      </c>
      <c r="E82" s="32">
        <f aca="true" t="shared" si="10" ref="E82:E145">IF(Pay_Num&lt;&gt;"",Scheduled_Extra_Payments,"")</f>
        <v>0</v>
      </c>
      <c r="F82" s="31">
        <f aca="true" t="shared" si="11" ref="F82:F145">IF(Pay_Num&lt;&gt;"",Sched_Pay+Extra_Pay,"")</f>
        <v>462.36708731274854</v>
      </c>
      <c r="G82" s="31">
        <f aca="true" t="shared" si="12" ref="G82:G145">IF(Pay_Num&lt;&gt;"",Total_Pay-Int,"")</f>
        <v>273.11114368777294</v>
      </c>
      <c r="H82" s="31">
        <f aca="true" t="shared" si="13" ref="H82:H145">IF(Pay_Num&lt;&gt;"",Beg_Bal*Interest_Rate/12,"")</f>
        <v>189.25594362497557</v>
      </c>
      <c r="I82" s="31">
        <f aca="true" t="shared" si="14" ref="I82:I145">IF(Pay_Num&lt;&gt;"",Beg_Bal-Princ,"")</f>
        <v>82311.30061993795</v>
      </c>
    </row>
    <row r="83" spans="1:9" ht="13.5">
      <c r="A83" s="14">
        <f aca="true" t="shared" si="15" ref="A83:A146">IF(Values_Entered,A82+1,"")</f>
        <v>66</v>
      </c>
      <c r="B83" s="34">
        <f aca="true" t="shared" si="16" ref="B83:B146">IF(Pay_Num&lt;&gt;"",DATE(YEAR(B82),MONTH(B82)+1,DAY(B82)),"")</f>
        <v>42156</v>
      </c>
      <c r="C83" s="31">
        <f aca="true" t="shared" si="17" ref="C83:C146">IF(Pay_Num&lt;&gt;"",I82,"")</f>
        <v>82311.30061993795</v>
      </c>
      <c r="D83" s="31">
        <f t="shared" si="9"/>
        <v>462.36708731274854</v>
      </c>
      <c r="E83" s="32">
        <f t="shared" si="10"/>
        <v>0</v>
      </c>
      <c r="F83" s="31">
        <f t="shared" si="11"/>
        <v>462.36708731274854</v>
      </c>
      <c r="G83" s="31">
        <f t="shared" si="12"/>
        <v>273.7370233920574</v>
      </c>
      <c r="H83" s="31">
        <f t="shared" si="13"/>
        <v>188.63006392069113</v>
      </c>
      <c r="I83" s="31">
        <f t="shared" si="14"/>
        <v>82037.5635965459</v>
      </c>
    </row>
    <row r="84" spans="1:9" ht="13.5">
      <c r="A84" s="14">
        <f t="shared" si="15"/>
        <v>67</v>
      </c>
      <c r="B84" s="34">
        <f t="shared" si="16"/>
        <v>42186</v>
      </c>
      <c r="C84" s="31">
        <f t="shared" si="17"/>
        <v>82037.5635965459</v>
      </c>
      <c r="D84" s="31">
        <f t="shared" si="9"/>
        <v>462.36708731274854</v>
      </c>
      <c r="E84" s="32">
        <f t="shared" si="10"/>
        <v>0</v>
      </c>
      <c r="F84" s="31">
        <f t="shared" si="11"/>
        <v>462.36708731274854</v>
      </c>
      <c r="G84" s="31">
        <f t="shared" si="12"/>
        <v>274.3643374039975</v>
      </c>
      <c r="H84" s="31">
        <f t="shared" si="13"/>
        <v>188.00274990875099</v>
      </c>
      <c r="I84" s="31">
        <f t="shared" si="14"/>
        <v>81763.1992591419</v>
      </c>
    </row>
    <row r="85" spans="1:9" ht="13.5">
      <c r="A85" s="14">
        <f t="shared" si="15"/>
        <v>68</v>
      </c>
      <c r="B85" s="34">
        <f t="shared" si="16"/>
        <v>42217</v>
      </c>
      <c r="C85" s="31">
        <f t="shared" si="17"/>
        <v>81763.1992591419</v>
      </c>
      <c r="D85" s="31">
        <f t="shared" si="9"/>
        <v>462.36708731274854</v>
      </c>
      <c r="E85" s="32">
        <f t="shared" si="10"/>
        <v>0</v>
      </c>
      <c r="F85" s="31">
        <f t="shared" si="11"/>
        <v>462.36708731274854</v>
      </c>
      <c r="G85" s="31">
        <f t="shared" si="12"/>
        <v>274.9930890105484</v>
      </c>
      <c r="H85" s="31">
        <f t="shared" si="13"/>
        <v>187.3739983022002</v>
      </c>
      <c r="I85" s="31">
        <f t="shared" si="14"/>
        <v>81488.20617013135</v>
      </c>
    </row>
    <row r="86" spans="1:9" ht="13.5">
      <c r="A86" s="14">
        <f t="shared" si="15"/>
        <v>69</v>
      </c>
      <c r="B86" s="34">
        <f t="shared" si="16"/>
        <v>42248</v>
      </c>
      <c r="C86" s="31">
        <f t="shared" si="17"/>
        <v>81488.20617013135</v>
      </c>
      <c r="D86" s="31">
        <f t="shared" si="9"/>
        <v>462.36708731274854</v>
      </c>
      <c r="E86" s="32">
        <f t="shared" si="10"/>
        <v>0</v>
      </c>
      <c r="F86" s="31">
        <f t="shared" si="11"/>
        <v>462.36708731274854</v>
      </c>
      <c r="G86" s="31">
        <f t="shared" si="12"/>
        <v>275.62328150619754</v>
      </c>
      <c r="H86" s="31">
        <f t="shared" si="13"/>
        <v>186.743805806551</v>
      </c>
      <c r="I86" s="31">
        <f t="shared" si="14"/>
        <v>81212.58288862515</v>
      </c>
    </row>
    <row r="87" spans="1:9" ht="13.5">
      <c r="A87" s="14">
        <f t="shared" si="15"/>
        <v>70</v>
      </c>
      <c r="B87" s="34">
        <f t="shared" si="16"/>
        <v>42278</v>
      </c>
      <c r="C87" s="31">
        <f t="shared" si="17"/>
        <v>81212.58288862515</v>
      </c>
      <c r="D87" s="31">
        <f t="shared" si="9"/>
        <v>462.36708731274854</v>
      </c>
      <c r="E87" s="32">
        <f t="shared" si="10"/>
        <v>0</v>
      </c>
      <c r="F87" s="31">
        <f t="shared" si="11"/>
        <v>462.36708731274854</v>
      </c>
      <c r="G87" s="31">
        <f t="shared" si="12"/>
        <v>276.2549181929826</v>
      </c>
      <c r="H87" s="31">
        <f t="shared" si="13"/>
        <v>186.11216911976598</v>
      </c>
      <c r="I87" s="31">
        <f t="shared" si="14"/>
        <v>80936.32797043218</v>
      </c>
    </row>
    <row r="88" spans="1:9" ht="13.5">
      <c r="A88" s="14">
        <f t="shared" si="15"/>
        <v>71</v>
      </c>
      <c r="B88" s="34">
        <f t="shared" si="16"/>
        <v>42309</v>
      </c>
      <c r="C88" s="31">
        <f t="shared" si="17"/>
        <v>80936.32797043218</v>
      </c>
      <c r="D88" s="31">
        <f t="shared" si="9"/>
        <v>462.36708731274854</v>
      </c>
      <c r="E88" s="32">
        <f t="shared" si="10"/>
        <v>0</v>
      </c>
      <c r="F88" s="31">
        <f t="shared" si="11"/>
        <v>462.36708731274854</v>
      </c>
      <c r="G88" s="31">
        <f t="shared" si="12"/>
        <v>276.88800238050817</v>
      </c>
      <c r="H88" s="31">
        <f t="shared" si="13"/>
        <v>185.4790849322404</v>
      </c>
      <c r="I88" s="31">
        <f t="shared" si="14"/>
        <v>80659.43996805167</v>
      </c>
    </row>
    <row r="89" spans="1:9" ht="13.5">
      <c r="A89" s="14">
        <f t="shared" si="15"/>
        <v>72</v>
      </c>
      <c r="B89" s="34">
        <f t="shared" si="16"/>
        <v>42339</v>
      </c>
      <c r="C89" s="31">
        <f t="shared" si="17"/>
        <v>80659.43996805167</v>
      </c>
      <c r="D89" s="31">
        <f t="shared" si="9"/>
        <v>462.36708731274854</v>
      </c>
      <c r="E89" s="32">
        <f t="shared" si="10"/>
        <v>0</v>
      </c>
      <c r="F89" s="31">
        <f t="shared" si="11"/>
        <v>462.36708731274854</v>
      </c>
      <c r="G89" s="31">
        <f t="shared" si="12"/>
        <v>277.52253738596346</v>
      </c>
      <c r="H89" s="31">
        <f t="shared" si="13"/>
        <v>184.84454992678505</v>
      </c>
      <c r="I89" s="31">
        <f t="shared" si="14"/>
        <v>80381.91743066571</v>
      </c>
    </row>
    <row r="90" spans="1:9" ht="13.5">
      <c r="A90" s="14">
        <f t="shared" si="15"/>
        <v>73</v>
      </c>
      <c r="B90" s="34">
        <f t="shared" si="16"/>
        <v>42370</v>
      </c>
      <c r="C90" s="31">
        <f t="shared" si="17"/>
        <v>80381.91743066571</v>
      </c>
      <c r="D90" s="31">
        <f t="shared" si="9"/>
        <v>462.36708731274854</v>
      </c>
      <c r="E90" s="32">
        <f t="shared" si="10"/>
        <v>0</v>
      </c>
      <c r="F90" s="31">
        <f t="shared" si="11"/>
        <v>462.36708731274854</v>
      </c>
      <c r="G90" s="31">
        <f t="shared" si="12"/>
        <v>278.15852653413964</v>
      </c>
      <c r="H90" s="31">
        <f t="shared" si="13"/>
        <v>184.2085607786089</v>
      </c>
      <c r="I90" s="31">
        <f t="shared" si="14"/>
        <v>80103.75890413157</v>
      </c>
    </row>
    <row r="91" spans="1:9" ht="13.5">
      <c r="A91" s="14">
        <f t="shared" si="15"/>
        <v>74</v>
      </c>
      <c r="B91" s="34">
        <f t="shared" si="16"/>
        <v>42401</v>
      </c>
      <c r="C91" s="31">
        <f t="shared" si="17"/>
        <v>80103.75890413157</v>
      </c>
      <c r="D91" s="31">
        <f t="shared" si="9"/>
        <v>462.36708731274854</v>
      </c>
      <c r="E91" s="32">
        <f t="shared" si="10"/>
        <v>0</v>
      </c>
      <c r="F91" s="31">
        <f t="shared" si="11"/>
        <v>462.36708731274854</v>
      </c>
      <c r="G91" s="31">
        <f t="shared" si="12"/>
        <v>278.79597315744707</v>
      </c>
      <c r="H91" s="31">
        <f t="shared" si="13"/>
        <v>183.5711141553015</v>
      </c>
      <c r="I91" s="31">
        <f t="shared" si="14"/>
        <v>79824.96293097411</v>
      </c>
    </row>
    <row r="92" spans="1:9" ht="13.5">
      <c r="A92" s="14">
        <f t="shared" si="15"/>
        <v>75</v>
      </c>
      <c r="B92" s="34">
        <f t="shared" si="16"/>
        <v>42430</v>
      </c>
      <c r="C92" s="31">
        <f t="shared" si="17"/>
        <v>79824.96293097411</v>
      </c>
      <c r="D92" s="31">
        <f t="shared" si="9"/>
        <v>462.36708731274854</v>
      </c>
      <c r="E92" s="32">
        <f t="shared" si="10"/>
        <v>0</v>
      </c>
      <c r="F92" s="31">
        <f t="shared" si="11"/>
        <v>462.36708731274854</v>
      </c>
      <c r="G92" s="31">
        <f t="shared" si="12"/>
        <v>279.4348805959329</v>
      </c>
      <c r="H92" s="31">
        <f t="shared" si="13"/>
        <v>182.93220671681567</v>
      </c>
      <c r="I92" s="31">
        <f t="shared" si="14"/>
        <v>79545.52805037818</v>
      </c>
    </row>
    <row r="93" spans="1:9" ht="13.5">
      <c r="A93" s="14">
        <f t="shared" si="15"/>
        <v>76</v>
      </c>
      <c r="B93" s="34">
        <f t="shared" si="16"/>
        <v>42461</v>
      </c>
      <c r="C93" s="31">
        <f t="shared" si="17"/>
        <v>79545.52805037818</v>
      </c>
      <c r="D93" s="31">
        <f t="shared" si="9"/>
        <v>462.36708731274854</v>
      </c>
      <c r="E93" s="32">
        <f t="shared" si="10"/>
        <v>0</v>
      </c>
      <c r="F93" s="31">
        <f t="shared" si="11"/>
        <v>462.36708731274854</v>
      </c>
      <c r="G93" s="31">
        <f t="shared" si="12"/>
        <v>280.07525219729854</v>
      </c>
      <c r="H93" s="31">
        <f t="shared" si="13"/>
        <v>182.29183511545</v>
      </c>
      <c r="I93" s="31">
        <f t="shared" si="14"/>
        <v>79265.45279818088</v>
      </c>
    </row>
    <row r="94" spans="1:9" ht="13.5">
      <c r="A94" s="14">
        <f t="shared" si="15"/>
        <v>77</v>
      </c>
      <c r="B94" s="34">
        <f t="shared" si="16"/>
        <v>42491</v>
      </c>
      <c r="C94" s="31">
        <f t="shared" si="17"/>
        <v>79265.45279818088</v>
      </c>
      <c r="D94" s="31">
        <f t="shared" si="9"/>
        <v>462.36708731274854</v>
      </c>
      <c r="E94" s="32">
        <f t="shared" si="10"/>
        <v>0</v>
      </c>
      <c r="F94" s="31">
        <f t="shared" si="11"/>
        <v>462.36708731274854</v>
      </c>
      <c r="G94" s="31">
        <f t="shared" si="12"/>
        <v>280.7170913169174</v>
      </c>
      <c r="H94" s="31">
        <f t="shared" si="13"/>
        <v>181.64999599583118</v>
      </c>
      <c r="I94" s="31">
        <f t="shared" si="14"/>
        <v>78984.73570686397</v>
      </c>
    </row>
    <row r="95" spans="1:9" ht="13.5">
      <c r="A95" s="14">
        <f t="shared" si="15"/>
        <v>78</v>
      </c>
      <c r="B95" s="34">
        <f t="shared" si="16"/>
        <v>42522</v>
      </c>
      <c r="C95" s="31">
        <f t="shared" si="17"/>
        <v>78984.73570686397</v>
      </c>
      <c r="D95" s="31">
        <f t="shared" si="9"/>
        <v>462.36708731274854</v>
      </c>
      <c r="E95" s="32">
        <f t="shared" si="10"/>
        <v>0</v>
      </c>
      <c r="F95" s="31">
        <f t="shared" si="11"/>
        <v>462.36708731274854</v>
      </c>
      <c r="G95" s="31">
        <f t="shared" si="12"/>
        <v>281.36040131785194</v>
      </c>
      <c r="H95" s="31">
        <f t="shared" si="13"/>
        <v>181.00668599489657</v>
      </c>
      <c r="I95" s="31">
        <f t="shared" si="14"/>
        <v>78703.37530554611</v>
      </c>
    </row>
    <row r="96" spans="1:9" ht="13.5">
      <c r="A96" s="14">
        <f t="shared" si="15"/>
        <v>79</v>
      </c>
      <c r="B96" s="34">
        <f t="shared" si="16"/>
        <v>42552</v>
      </c>
      <c r="C96" s="31">
        <f t="shared" si="17"/>
        <v>78703.37530554611</v>
      </c>
      <c r="D96" s="31">
        <f t="shared" si="9"/>
        <v>462.36708731274854</v>
      </c>
      <c r="E96" s="32">
        <f t="shared" si="10"/>
        <v>0</v>
      </c>
      <c r="F96" s="31">
        <f t="shared" si="11"/>
        <v>462.36708731274854</v>
      </c>
      <c r="G96" s="31">
        <f t="shared" si="12"/>
        <v>282.005185570872</v>
      </c>
      <c r="H96" s="31">
        <f t="shared" si="13"/>
        <v>180.36190174187652</v>
      </c>
      <c r="I96" s="31">
        <f t="shared" si="14"/>
        <v>78421.37011997524</v>
      </c>
    </row>
    <row r="97" spans="1:9" ht="13.5">
      <c r="A97" s="14">
        <f t="shared" si="15"/>
        <v>80</v>
      </c>
      <c r="B97" s="34">
        <f t="shared" si="16"/>
        <v>42583</v>
      </c>
      <c r="C97" s="31">
        <f t="shared" si="17"/>
        <v>78421.37011997524</v>
      </c>
      <c r="D97" s="31">
        <f t="shared" si="9"/>
        <v>462.36708731274854</v>
      </c>
      <c r="E97" s="32">
        <f t="shared" si="10"/>
        <v>0</v>
      </c>
      <c r="F97" s="31">
        <f t="shared" si="11"/>
        <v>462.36708731274854</v>
      </c>
      <c r="G97" s="31">
        <f t="shared" si="12"/>
        <v>282.65144745447196</v>
      </c>
      <c r="H97" s="31">
        <f t="shared" si="13"/>
        <v>179.7156398582766</v>
      </c>
      <c r="I97" s="31">
        <f t="shared" si="14"/>
        <v>78138.71867252077</v>
      </c>
    </row>
    <row r="98" spans="1:9" ht="13.5">
      <c r="A98" s="14">
        <f t="shared" si="15"/>
        <v>81</v>
      </c>
      <c r="B98" s="34">
        <f t="shared" si="16"/>
        <v>42614</v>
      </c>
      <c r="C98" s="31">
        <f t="shared" si="17"/>
        <v>78138.71867252077</v>
      </c>
      <c r="D98" s="31">
        <f t="shared" si="9"/>
        <v>462.36708731274854</v>
      </c>
      <c r="E98" s="32">
        <f t="shared" si="10"/>
        <v>0</v>
      </c>
      <c r="F98" s="31">
        <f t="shared" si="11"/>
        <v>462.36708731274854</v>
      </c>
      <c r="G98" s="31">
        <f t="shared" si="12"/>
        <v>283.2991903548884</v>
      </c>
      <c r="H98" s="31">
        <f t="shared" si="13"/>
        <v>179.06789695786009</v>
      </c>
      <c r="I98" s="31">
        <f t="shared" si="14"/>
        <v>77855.41948216589</v>
      </c>
    </row>
    <row r="99" spans="1:9" ht="13.5">
      <c r="A99" s="14">
        <f t="shared" si="15"/>
        <v>82</v>
      </c>
      <c r="B99" s="34">
        <f t="shared" si="16"/>
        <v>42644</v>
      </c>
      <c r="C99" s="31">
        <f t="shared" si="17"/>
        <v>77855.41948216589</v>
      </c>
      <c r="D99" s="31">
        <f t="shared" si="9"/>
        <v>462.36708731274854</v>
      </c>
      <c r="E99" s="32">
        <f t="shared" si="10"/>
        <v>0</v>
      </c>
      <c r="F99" s="31">
        <f t="shared" si="11"/>
        <v>462.36708731274854</v>
      </c>
      <c r="G99" s="31">
        <f t="shared" si="12"/>
        <v>283.94841766611836</v>
      </c>
      <c r="H99" s="31">
        <f t="shared" si="13"/>
        <v>178.41866964663018</v>
      </c>
      <c r="I99" s="31">
        <f t="shared" si="14"/>
        <v>77571.47106449977</v>
      </c>
    </row>
    <row r="100" spans="1:9" ht="13.5">
      <c r="A100" s="14">
        <f t="shared" si="15"/>
        <v>83</v>
      </c>
      <c r="B100" s="34">
        <f t="shared" si="16"/>
        <v>42675</v>
      </c>
      <c r="C100" s="31">
        <f t="shared" si="17"/>
        <v>77571.47106449977</v>
      </c>
      <c r="D100" s="31">
        <f t="shared" si="9"/>
        <v>462.36708731274854</v>
      </c>
      <c r="E100" s="32">
        <f t="shared" si="10"/>
        <v>0</v>
      </c>
      <c r="F100" s="31">
        <f t="shared" si="11"/>
        <v>462.36708731274854</v>
      </c>
      <c r="G100" s="31">
        <f t="shared" si="12"/>
        <v>284.59913278993656</v>
      </c>
      <c r="H100" s="31">
        <f t="shared" si="13"/>
        <v>177.76795452281195</v>
      </c>
      <c r="I100" s="31">
        <f t="shared" si="14"/>
        <v>77286.87193170983</v>
      </c>
    </row>
    <row r="101" spans="1:9" ht="13.5">
      <c r="A101" s="14">
        <f t="shared" si="15"/>
        <v>84</v>
      </c>
      <c r="B101" s="34">
        <f t="shared" si="16"/>
        <v>42705</v>
      </c>
      <c r="C101" s="31">
        <f t="shared" si="17"/>
        <v>77286.87193170983</v>
      </c>
      <c r="D101" s="31">
        <f t="shared" si="9"/>
        <v>462.36708731274854</v>
      </c>
      <c r="E101" s="32">
        <f t="shared" si="10"/>
        <v>0</v>
      </c>
      <c r="F101" s="31">
        <f t="shared" si="11"/>
        <v>462.36708731274854</v>
      </c>
      <c r="G101" s="31">
        <f t="shared" si="12"/>
        <v>285.2513391359135</v>
      </c>
      <c r="H101" s="31">
        <f t="shared" si="13"/>
        <v>177.11574817683504</v>
      </c>
      <c r="I101" s="31">
        <f t="shared" si="14"/>
        <v>77001.62059257392</v>
      </c>
    </row>
    <row r="102" spans="1:9" ht="13.5">
      <c r="A102" s="14">
        <f t="shared" si="15"/>
        <v>85</v>
      </c>
      <c r="B102" s="34">
        <f t="shared" si="16"/>
        <v>42736</v>
      </c>
      <c r="C102" s="31">
        <f t="shared" si="17"/>
        <v>77001.62059257392</v>
      </c>
      <c r="D102" s="31">
        <f t="shared" si="9"/>
        <v>462.36708731274854</v>
      </c>
      <c r="E102" s="32">
        <f t="shared" si="10"/>
        <v>0</v>
      </c>
      <c r="F102" s="31">
        <f t="shared" si="11"/>
        <v>462.36708731274854</v>
      </c>
      <c r="G102" s="31">
        <f t="shared" si="12"/>
        <v>285.90504012143333</v>
      </c>
      <c r="H102" s="31">
        <f t="shared" si="13"/>
        <v>176.46204719131524</v>
      </c>
      <c r="I102" s="31">
        <f t="shared" si="14"/>
        <v>76715.71555245249</v>
      </c>
    </row>
    <row r="103" spans="1:9" ht="13.5">
      <c r="A103" s="14">
        <f t="shared" si="15"/>
        <v>86</v>
      </c>
      <c r="B103" s="34">
        <f t="shared" si="16"/>
        <v>42767</v>
      </c>
      <c r="C103" s="31">
        <f t="shared" si="17"/>
        <v>76715.71555245249</v>
      </c>
      <c r="D103" s="31">
        <f t="shared" si="9"/>
        <v>462.36708731274854</v>
      </c>
      <c r="E103" s="32">
        <f t="shared" si="10"/>
        <v>0</v>
      </c>
      <c r="F103" s="31">
        <f t="shared" si="11"/>
        <v>462.36708731274854</v>
      </c>
      <c r="G103" s="31">
        <f t="shared" si="12"/>
        <v>286.5602391717116</v>
      </c>
      <c r="H103" s="31">
        <f t="shared" si="13"/>
        <v>175.80684814103697</v>
      </c>
      <c r="I103" s="31">
        <f t="shared" si="14"/>
        <v>76429.15531328077</v>
      </c>
    </row>
    <row r="104" spans="1:9" ht="13.5">
      <c r="A104" s="14">
        <f t="shared" si="15"/>
        <v>87</v>
      </c>
      <c r="B104" s="34">
        <f t="shared" si="16"/>
        <v>42795</v>
      </c>
      <c r="C104" s="31">
        <f t="shared" si="17"/>
        <v>76429.15531328077</v>
      </c>
      <c r="D104" s="31">
        <f t="shared" si="9"/>
        <v>462.36708731274854</v>
      </c>
      <c r="E104" s="32">
        <f t="shared" si="10"/>
        <v>0</v>
      </c>
      <c r="F104" s="31">
        <f t="shared" si="11"/>
        <v>462.36708731274854</v>
      </c>
      <c r="G104" s="31">
        <f t="shared" si="12"/>
        <v>287.2169397198134</v>
      </c>
      <c r="H104" s="31">
        <f t="shared" si="13"/>
        <v>175.15014759293513</v>
      </c>
      <c r="I104" s="31">
        <f t="shared" si="14"/>
        <v>76141.93837356096</v>
      </c>
    </row>
    <row r="105" spans="1:9" ht="13.5">
      <c r="A105" s="14">
        <f t="shared" si="15"/>
        <v>88</v>
      </c>
      <c r="B105" s="34">
        <f t="shared" si="16"/>
        <v>42826</v>
      </c>
      <c r="C105" s="31">
        <f t="shared" si="17"/>
        <v>76141.93837356096</v>
      </c>
      <c r="D105" s="31">
        <f t="shared" si="9"/>
        <v>462.36708731274854</v>
      </c>
      <c r="E105" s="32">
        <f t="shared" si="10"/>
        <v>0</v>
      </c>
      <c r="F105" s="31">
        <f t="shared" si="11"/>
        <v>462.36708731274854</v>
      </c>
      <c r="G105" s="31">
        <f t="shared" si="12"/>
        <v>287.87514520667133</v>
      </c>
      <c r="H105" s="31">
        <f t="shared" si="13"/>
        <v>174.4919421060772</v>
      </c>
      <c r="I105" s="31">
        <f t="shared" si="14"/>
        <v>75854.0632283543</v>
      </c>
    </row>
    <row r="106" spans="1:9" ht="13.5">
      <c r="A106" s="14">
        <f t="shared" si="15"/>
        <v>89</v>
      </c>
      <c r="B106" s="34">
        <f t="shared" si="16"/>
        <v>42856</v>
      </c>
      <c r="C106" s="31">
        <f t="shared" si="17"/>
        <v>75854.0632283543</v>
      </c>
      <c r="D106" s="31">
        <f t="shared" si="9"/>
        <v>462.36708731274854</v>
      </c>
      <c r="E106" s="32">
        <f t="shared" si="10"/>
        <v>0</v>
      </c>
      <c r="F106" s="31">
        <f t="shared" si="11"/>
        <v>462.36708731274854</v>
      </c>
      <c r="G106" s="31">
        <f t="shared" si="12"/>
        <v>288.53485908110326</v>
      </c>
      <c r="H106" s="31">
        <f t="shared" si="13"/>
        <v>173.83222823164525</v>
      </c>
      <c r="I106" s="31">
        <f t="shared" si="14"/>
        <v>75565.52836927319</v>
      </c>
    </row>
    <row r="107" spans="1:9" ht="13.5">
      <c r="A107" s="14">
        <f t="shared" si="15"/>
        <v>90</v>
      </c>
      <c r="B107" s="34">
        <f t="shared" si="16"/>
        <v>42887</v>
      </c>
      <c r="C107" s="31">
        <f t="shared" si="17"/>
        <v>75565.52836927319</v>
      </c>
      <c r="D107" s="31">
        <f t="shared" si="9"/>
        <v>462.36708731274854</v>
      </c>
      <c r="E107" s="32">
        <f t="shared" si="10"/>
        <v>0</v>
      </c>
      <c r="F107" s="31">
        <f t="shared" si="11"/>
        <v>462.36708731274854</v>
      </c>
      <c r="G107" s="31">
        <f t="shared" si="12"/>
        <v>289.1960847998308</v>
      </c>
      <c r="H107" s="31">
        <f t="shared" si="13"/>
        <v>173.17100251291774</v>
      </c>
      <c r="I107" s="31">
        <f t="shared" si="14"/>
        <v>75276.33228447336</v>
      </c>
    </row>
    <row r="108" spans="1:9" ht="13.5">
      <c r="A108" s="14">
        <f t="shared" si="15"/>
        <v>91</v>
      </c>
      <c r="B108" s="34">
        <f t="shared" si="16"/>
        <v>42917</v>
      </c>
      <c r="C108" s="31">
        <f t="shared" si="17"/>
        <v>75276.33228447336</v>
      </c>
      <c r="D108" s="31">
        <f t="shared" si="9"/>
        <v>462.36708731274854</v>
      </c>
      <c r="E108" s="32">
        <f t="shared" si="10"/>
        <v>0</v>
      </c>
      <c r="F108" s="31">
        <f t="shared" si="11"/>
        <v>462.36708731274854</v>
      </c>
      <c r="G108" s="31">
        <f t="shared" si="12"/>
        <v>289.85882582749707</v>
      </c>
      <c r="H108" s="31">
        <f t="shared" si="13"/>
        <v>172.50826148525144</v>
      </c>
      <c r="I108" s="31">
        <f t="shared" si="14"/>
        <v>74986.47345864587</v>
      </c>
    </row>
    <row r="109" spans="1:9" ht="13.5">
      <c r="A109" s="14">
        <f t="shared" si="15"/>
        <v>92</v>
      </c>
      <c r="B109" s="34">
        <f t="shared" si="16"/>
        <v>42948</v>
      </c>
      <c r="C109" s="31">
        <f t="shared" si="17"/>
        <v>74986.47345864587</v>
      </c>
      <c r="D109" s="31">
        <f t="shared" si="9"/>
        <v>462.36708731274854</v>
      </c>
      <c r="E109" s="32">
        <f t="shared" si="10"/>
        <v>0</v>
      </c>
      <c r="F109" s="31">
        <f t="shared" si="11"/>
        <v>462.36708731274854</v>
      </c>
      <c r="G109" s="31">
        <f t="shared" si="12"/>
        <v>290.5230856366851</v>
      </c>
      <c r="H109" s="31">
        <f t="shared" si="13"/>
        <v>171.84400167606347</v>
      </c>
      <c r="I109" s="31">
        <f t="shared" si="14"/>
        <v>74695.95037300918</v>
      </c>
    </row>
    <row r="110" spans="1:9" ht="13.5">
      <c r="A110" s="14">
        <f t="shared" si="15"/>
        <v>93</v>
      </c>
      <c r="B110" s="34">
        <f t="shared" si="16"/>
        <v>42979</v>
      </c>
      <c r="C110" s="31">
        <f t="shared" si="17"/>
        <v>74695.95037300918</v>
      </c>
      <c r="D110" s="31">
        <f t="shared" si="9"/>
        <v>462.36708731274854</v>
      </c>
      <c r="E110" s="32">
        <f t="shared" si="10"/>
        <v>0</v>
      </c>
      <c r="F110" s="31">
        <f t="shared" si="11"/>
        <v>462.36708731274854</v>
      </c>
      <c r="G110" s="31">
        <f t="shared" si="12"/>
        <v>291.18886770793586</v>
      </c>
      <c r="H110" s="31">
        <f t="shared" si="13"/>
        <v>171.1782196048127</v>
      </c>
      <c r="I110" s="31">
        <f t="shared" si="14"/>
        <v>74404.76150530124</v>
      </c>
    </row>
    <row r="111" spans="1:9" ht="13.5">
      <c r="A111" s="14">
        <f t="shared" si="15"/>
        <v>94</v>
      </c>
      <c r="B111" s="34">
        <f t="shared" si="16"/>
        <v>43009</v>
      </c>
      <c r="C111" s="31">
        <f t="shared" si="17"/>
        <v>74404.76150530124</v>
      </c>
      <c r="D111" s="31">
        <f t="shared" si="9"/>
        <v>462.36708731274854</v>
      </c>
      <c r="E111" s="32">
        <f t="shared" si="10"/>
        <v>0</v>
      </c>
      <c r="F111" s="31">
        <f t="shared" si="11"/>
        <v>462.36708731274854</v>
      </c>
      <c r="G111" s="31">
        <f t="shared" si="12"/>
        <v>291.8561755297665</v>
      </c>
      <c r="H111" s="31">
        <f t="shared" si="13"/>
        <v>170.51091178298202</v>
      </c>
      <c r="I111" s="31">
        <f t="shared" si="14"/>
        <v>74112.90532977147</v>
      </c>
    </row>
    <row r="112" spans="1:9" ht="13.5">
      <c r="A112" s="14">
        <f t="shared" si="15"/>
        <v>95</v>
      </c>
      <c r="B112" s="34">
        <f t="shared" si="16"/>
        <v>43040</v>
      </c>
      <c r="C112" s="31">
        <f t="shared" si="17"/>
        <v>74112.90532977147</v>
      </c>
      <c r="D112" s="31">
        <f t="shared" si="9"/>
        <v>462.36708731274854</v>
      </c>
      <c r="E112" s="32">
        <f t="shared" si="10"/>
        <v>0</v>
      </c>
      <c r="F112" s="31">
        <f t="shared" si="11"/>
        <v>462.36708731274854</v>
      </c>
      <c r="G112" s="31">
        <f t="shared" si="12"/>
        <v>292.52501259868893</v>
      </c>
      <c r="H112" s="31">
        <f t="shared" si="13"/>
        <v>169.84207471405963</v>
      </c>
      <c r="I112" s="31">
        <f t="shared" si="14"/>
        <v>73820.38031717278</v>
      </c>
    </row>
    <row r="113" spans="1:9" ht="13.5">
      <c r="A113" s="14">
        <f t="shared" si="15"/>
        <v>96</v>
      </c>
      <c r="B113" s="34">
        <f t="shared" si="16"/>
        <v>43070</v>
      </c>
      <c r="C113" s="31">
        <f t="shared" si="17"/>
        <v>73820.38031717278</v>
      </c>
      <c r="D113" s="31">
        <f t="shared" si="9"/>
        <v>462.36708731274854</v>
      </c>
      <c r="E113" s="32">
        <f t="shared" si="10"/>
        <v>0</v>
      </c>
      <c r="F113" s="31">
        <f t="shared" si="11"/>
        <v>462.36708731274854</v>
      </c>
      <c r="G113" s="31">
        <f t="shared" si="12"/>
        <v>293.1953824192276</v>
      </c>
      <c r="H113" s="31">
        <f t="shared" si="13"/>
        <v>169.17170489352097</v>
      </c>
      <c r="I113" s="31">
        <f t="shared" si="14"/>
        <v>73527.18493475355</v>
      </c>
    </row>
    <row r="114" spans="1:9" ht="13.5">
      <c r="A114" s="14">
        <f t="shared" si="15"/>
        <v>97</v>
      </c>
      <c r="B114" s="34">
        <f t="shared" si="16"/>
        <v>43101</v>
      </c>
      <c r="C114" s="31">
        <f t="shared" si="17"/>
        <v>73527.18493475355</v>
      </c>
      <c r="D114" s="31">
        <f t="shared" si="9"/>
        <v>462.36708731274854</v>
      </c>
      <c r="E114" s="32">
        <f t="shared" si="10"/>
        <v>0</v>
      </c>
      <c r="F114" s="31">
        <f t="shared" si="11"/>
        <v>462.36708731274854</v>
      </c>
      <c r="G114" s="31">
        <f t="shared" si="12"/>
        <v>293.8672885039383</v>
      </c>
      <c r="H114" s="31">
        <f t="shared" si="13"/>
        <v>168.4997988088102</v>
      </c>
      <c r="I114" s="31">
        <f t="shared" si="14"/>
        <v>73233.3176462496</v>
      </c>
    </row>
    <row r="115" spans="1:9" ht="13.5">
      <c r="A115" s="14">
        <f t="shared" si="15"/>
        <v>98</v>
      </c>
      <c r="B115" s="34">
        <f t="shared" si="16"/>
        <v>43132</v>
      </c>
      <c r="C115" s="31">
        <f t="shared" si="17"/>
        <v>73233.3176462496</v>
      </c>
      <c r="D115" s="31">
        <f t="shared" si="9"/>
        <v>462.36708731274854</v>
      </c>
      <c r="E115" s="32">
        <f t="shared" si="10"/>
        <v>0</v>
      </c>
      <c r="F115" s="31">
        <f t="shared" si="11"/>
        <v>462.36708731274854</v>
      </c>
      <c r="G115" s="31">
        <f t="shared" si="12"/>
        <v>294.5407343734265</v>
      </c>
      <c r="H115" s="31">
        <f t="shared" si="13"/>
        <v>167.82635293932202</v>
      </c>
      <c r="I115" s="31">
        <f t="shared" si="14"/>
        <v>72938.77691187618</v>
      </c>
    </row>
    <row r="116" spans="1:9" ht="13.5">
      <c r="A116" s="14">
        <f t="shared" si="15"/>
        <v>99</v>
      </c>
      <c r="B116" s="34">
        <f t="shared" si="16"/>
        <v>43160</v>
      </c>
      <c r="C116" s="31">
        <f t="shared" si="17"/>
        <v>72938.77691187618</v>
      </c>
      <c r="D116" s="31">
        <f t="shared" si="9"/>
        <v>462.36708731274854</v>
      </c>
      <c r="E116" s="32">
        <f t="shared" si="10"/>
        <v>0</v>
      </c>
      <c r="F116" s="31">
        <f t="shared" si="11"/>
        <v>462.36708731274854</v>
      </c>
      <c r="G116" s="31">
        <f t="shared" si="12"/>
        <v>295.2157235563657</v>
      </c>
      <c r="H116" s="31">
        <f t="shared" si="13"/>
        <v>167.1513637563829</v>
      </c>
      <c r="I116" s="31">
        <f t="shared" si="14"/>
        <v>72643.56118831981</v>
      </c>
    </row>
    <row r="117" spans="1:9" ht="13.5">
      <c r="A117" s="14">
        <f t="shared" si="15"/>
        <v>100</v>
      </c>
      <c r="B117" s="34">
        <f t="shared" si="16"/>
        <v>43191</v>
      </c>
      <c r="C117" s="31">
        <f t="shared" si="17"/>
        <v>72643.56118831981</v>
      </c>
      <c r="D117" s="31">
        <f t="shared" si="9"/>
        <v>462.36708731274854</v>
      </c>
      <c r="E117" s="32">
        <f t="shared" si="10"/>
        <v>0</v>
      </c>
      <c r="F117" s="31">
        <f t="shared" si="11"/>
        <v>462.36708731274854</v>
      </c>
      <c r="G117" s="31">
        <f t="shared" si="12"/>
        <v>295.8922595895157</v>
      </c>
      <c r="H117" s="31">
        <f t="shared" si="13"/>
        <v>166.4748277232329</v>
      </c>
      <c r="I117" s="31">
        <f t="shared" si="14"/>
        <v>72347.6689287303</v>
      </c>
    </row>
    <row r="118" spans="1:9" ht="13.5">
      <c r="A118" s="14">
        <f t="shared" si="15"/>
        <v>101</v>
      </c>
      <c r="B118" s="34">
        <f t="shared" si="16"/>
        <v>43221</v>
      </c>
      <c r="C118" s="31">
        <f t="shared" si="17"/>
        <v>72347.6689287303</v>
      </c>
      <c r="D118" s="31">
        <f t="shared" si="9"/>
        <v>462.36708731274854</v>
      </c>
      <c r="E118" s="32">
        <f t="shared" si="10"/>
        <v>0</v>
      </c>
      <c r="F118" s="31">
        <f t="shared" si="11"/>
        <v>462.36708731274854</v>
      </c>
      <c r="G118" s="31">
        <f t="shared" si="12"/>
        <v>296.5703460177416</v>
      </c>
      <c r="H118" s="31">
        <f t="shared" si="13"/>
        <v>165.79674129500694</v>
      </c>
      <c r="I118" s="31">
        <f t="shared" si="14"/>
        <v>72051.09858271256</v>
      </c>
    </row>
    <row r="119" spans="1:9" ht="13.5">
      <c r="A119" s="14">
        <f t="shared" si="15"/>
        <v>102</v>
      </c>
      <c r="B119" s="34">
        <f t="shared" si="16"/>
        <v>43252</v>
      </c>
      <c r="C119" s="31">
        <f t="shared" si="17"/>
        <v>72051.09858271256</v>
      </c>
      <c r="D119" s="31">
        <f t="shared" si="9"/>
        <v>462.36708731274854</v>
      </c>
      <c r="E119" s="32">
        <f t="shared" si="10"/>
        <v>0</v>
      </c>
      <c r="F119" s="31">
        <f t="shared" si="11"/>
        <v>462.36708731274854</v>
      </c>
      <c r="G119" s="31">
        <f t="shared" si="12"/>
        <v>297.24998639403225</v>
      </c>
      <c r="H119" s="31">
        <f t="shared" si="13"/>
        <v>165.11710091871626</v>
      </c>
      <c r="I119" s="31">
        <f t="shared" si="14"/>
        <v>71753.84859631852</v>
      </c>
    </row>
    <row r="120" spans="1:9" ht="13.5">
      <c r="A120" s="14">
        <f t="shared" si="15"/>
        <v>103</v>
      </c>
      <c r="B120" s="34">
        <f t="shared" si="16"/>
        <v>43282</v>
      </c>
      <c r="C120" s="31">
        <f t="shared" si="17"/>
        <v>71753.84859631852</v>
      </c>
      <c r="D120" s="31">
        <f t="shared" si="9"/>
        <v>462.36708731274854</v>
      </c>
      <c r="E120" s="32">
        <f t="shared" si="10"/>
        <v>0</v>
      </c>
      <c r="F120" s="31">
        <f t="shared" si="11"/>
        <v>462.36708731274854</v>
      </c>
      <c r="G120" s="31">
        <f t="shared" si="12"/>
        <v>297.93118427951856</v>
      </c>
      <c r="H120" s="31">
        <f t="shared" si="13"/>
        <v>164.43590303322995</v>
      </c>
      <c r="I120" s="31">
        <f t="shared" si="14"/>
        <v>71455.91741203901</v>
      </c>
    </row>
    <row r="121" spans="1:9" ht="13.5">
      <c r="A121" s="14">
        <f t="shared" si="15"/>
        <v>104</v>
      </c>
      <c r="B121" s="34">
        <f t="shared" si="16"/>
        <v>43313</v>
      </c>
      <c r="C121" s="31">
        <f t="shared" si="17"/>
        <v>71455.91741203901</v>
      </c>
      <c r="D121" s="31">
        <f t="shared" si="9"/>
        <v>462.36708731274854</v>
      </c>
      <c r="E121" s="32">
        <f t="shared" si="10"/>
        <v>0</v>
      </c>
      <c r="F121" s="31">
        <f t="shared" si="11"/>
        <v>462.36708731274854</v>
      </c>
      <c r="G121" s="31">
        <f t="shared" si="12"/>
        <v>298.6139432434925</v>
      </c>
      <c r="H121" s="31">
        <f t="shared" si="13"/>
        <v>163.75314406925608</v>
      </c>
      <c r="I121" s="31">
        <f t="shared" si="14"/>
        <v>71157.30346879552</v>
      </c>
    </row>
    <row r="122" spans="1:9" ht="13.5">
      <c r="A122" s="14">
        <f t="shared" si="15"/>
        <v>105</v>
      </c>
      <c r="B122" s="34">
        <f t="shared" si="16"/>
        <v>43344</v>
      </c>
      <c r="C122" s="31">
        <f t="shared" si="17"/>
        <v>71157.30346879552</v>
      </c>
      <c r="D122" s="31">
        <f t="shared" si="9"/>
        <v>462.36708731274854</v>
      </c>
      <c r="E122" s="32">
        <f t="shared" si="10"/>
        <v>0</v>
      </c>
      <c r="F122" s="31">
        <f t="shared" si="11"/>
        <v>462.36708731274854</v>
      </c>
      <c r="G122" s="31">
        <f t="shared" si="12"/>
        <v>299.2982668634255</v>
      </c>
      <c r="H122" s="31">
        <f t="shared" si="13"/>
        <v>163.06882044932306</v>
      </c>
      <c r="I122" s="31">
        <f t="shared" si="14"/>
        <v>70858.0052019321</v>
      </c>
    </row>
    <row r="123" spans="1:9" ht="13.5">
      <c r="A123" s="14">
        <f t="shared" si="15"/>
        <v>106</v>
      </c>
      <c r="B123" s="34">
        <f t="shared" si="16"/>
        <v>43374</v>
      </c>
      <c r="C123" s="31">
        <f t="shared" si="17"/>
        <v>70858.0052019321</v>
      </c>
      <c r="D123" s="31">
        <f t="shared" si="9"/>
        <v>462.36708731274854</v>
      </c>
      <c r="E123" s="32">
        <f t="shared" si="10"/>
        <v>0</v>
      </c>
      <c r="F123" s="31">
        <f t="shared" si="11"/>
        <v>462.36708731274854</v>
      </c>
      <c r="G123" s="31">
        <f t="shared" si="12"/>
        <v>299.9841587249875</v>
      </c>
      <c r="H123" s="31">
        <f t="shared" si="13"/>
        <v>162.38292858776106</v>
      </c>
      <c r="I123" s="31">
        <f t="shared" si="14"/>
        <v>70558.02104320712</v>
      </c>
    </row>
    <row r="124" spans="1:9" ht="13.5">
      <c r="A124" s="14">
        <f t="shared" si="15"/>
        <v>107</v>
      </c>
      <c r="B124" s="34">
        <f t="shared" si="16"/>
        <v>43405</v>
      </c>
      <c r="C124" s="31">
        <f t="shared" si="17"/>
        <v>70558.02104320712</v>
      </c>
      <c r="D124" s="31">
        <f t="shared" si="9"/>
        <v>462.36708731274854</v>
      </c>
      <c r="E124" s="32">
        <f t="shared" si="10"/>
        <v>0</v>
      </c>
      <c r="F124" s="31">
        <f t="shared" si="11"/>
        <v>462.36708731274854</v>
      </c>
      <c r="G124" s="31">
        <f t="shared" si="12"/>
        <v>300.6716224220655</v>
      </c>
      <c r="H124" s="31">
        <f t="shared" si="13"/>
        <v>161.69546489068298</v>
      </c>
      <c r="I124" s="31">
        <f t="shared" si="14"/>
        <v>70257.34942078505</v>
      </c>
    </row>
    <row r="125" spans="1:9" ht="13.5">
      <c r="A125" s="14">
        <f t="shared" si="15"/>
        <v>108</v>
      </c>
      <c r="B125" s="15">
        <f t="shared" si="16"/>
        <v>43435</v>
      </c>
      <c r="C125" s="16">
        <f t="shared" si="17"/>
        <v>70257.34942078505</v>
      </c>
      <c r="D125" s="31">
        <f t="shared" si="9"/>
        <v>462.36708731274854</v>
      </c>
      <c r="E125" s="32">
        <f t="shared" si="10"/>
        <v>0</v>
      </c>
      <c r="F125" s="31">
        <f t="shared" si="11"/>
        <v>462.36708731274854</v>
      </c>
      <c r="G125" s="31">
        <f t="shared" si="12"/>
        <v>301.3606615567828</v>
      </c>
      <c r="H125" s="31">
        <f t="shared" si="13"/>
        <v>161.00642575596572</v>
      </c>
      <c r="I125" s="31">
        <f t="shared" si="14"/>
        <v>69955.98875922826</v>
      </c>
    </row>
    <row r="126" spans="1:9" ht="13.5">
      <c r="A126" s="14">
        <f t="shared" si="15"/>
        <v>109</v>
      </c>
      <c r="B126" s="15">
        <f t="shared" si="16"/>
        <v>43466</v>
      </c>
      <c r="C126" s="16">
        <f t="shared" si="17"/>
        <v>69955.98875922826</v>
      </c>
      <c r="D126" s="31">
        <f t="shared" si="9"/>
        <v>462.36708731274854</v>
      </c>
      <c r="E126" s="32">
        <f t="shared" si="10"/>
        <v>0</v>
      </c>
      <c r="F126" s="31">
        <f t="shared" si="11"/>
        <v>462.36708731274854</v>
      </c>
      <c r="G126" s="31">
        <f t="shared" si="12"/>
        <v>302.0512797395171</v>
      </c>
      <c r="H126" s="31">
        <f t="shared" si="13"/>
        <v>160.31580757323144</v>
      </c>
      <c r="I126" s="31">
        <f t="shared" si="14"/>
        <v>69653.93747948874</v>
      </c>
    </row>
    <row r="127" spans="1:9" ht="13.5">
      <c r="A127" s="14">
        <f t="shared" si="15"/>
        <v>110</v>
      </c>
      <c r="B127" s="15">
        <f t="shared" si="16"/>
        <v>43497</v>
      </c>
      <c r="C127" s="16">
        <f t="shared" si="17"/>
        <v>69653.93747948874</v>
      </c>
      <c r="D127" s="31">
        <f t="shared" si="9"/>
        <v>462.36708731274854</v>
      </c>
      <c r="E127" s="32">
        <f t="shared" si="10"/>
        <v>0</v>
      </c>
      <c r="F127" s="31">
        <f t="shared" si="11"/>
        <v>462.36708731274854</v>
      </c>
      <c r="G127" s="31">
        <f t="shared" si="12"/>
        <v>302.7434805889202</v>
      </c>
      <c r="H127" s="31">
        <f t="shared" si="13"/>
        <v>159.62360672382837</v>
      </c>
      <c r="I127" s="31">
        <f t="shared" si="14"/>
        <v>69351.19399889982</v>
      </c>
    </row>
    <row r="128" spans="1:9" ht="13.5">
      <c r="A128" s="14">
        <f t="shared" si="15"/>
        <v>111</v>
      </c>
      <c r="B128" s="15">
        <f t="shared" si="16"/>
        <v>43525</v>
      </c>
      <c r="C128" s="16">
        <f t="shared" si="17"/>
        <v>69351.19399889982</v>
      </c>
      <c r="D128" s="31">
        <f t="shared" si="9"/>
        <v>462.36708731274854</v>
      </c>
      <c r="E128" s="32">
        <f t="shared" si="10"/>
        <v>0</v>
      </c>
      <c r="F128" s="31">
        <f t="shared" si="11"/>
        <v>462.36708731274854</v>
      </c>
      <c r="G128" s="31">
        <f t="shared" si="12"/>
        <v>303.43726773193646</v>
      </c>
      <c r="H128" s="31">
        <f t="shared" si="13"/>
        <v>158.92981958081208</v>
      </c>
      <c r="I128" s="31">
        <f t="shared" si="14"/>
        <v>69047.75673116789</v>
      </c>
    </row>
    <row r="129" spans="1:9" ht="13.5">
      <c r="A129" s="14">
        <f t="shared" si="15"/>
        <v>112</v>
      </c>
      <c r="B129" s="15">
        <f t="shared" si="16"/>
        <v>43556</v>
      </c>
      <c r="C129" s="16">
        <f t="shared" si="17"/>
        <v>69047.75673116789</v>
      </c>
      <c r="D129" s="31">
        <f t="shared" si="9"/>
        <v>462.36708731274854</v>
      </c>
      <c r="E129" s="32">
        <f t="shared" si="10"/>
        <v>0</v>
      </c>
      <c r="F129" s="31">
        <f t="shared" si="11"/>
        <v>462.36708731274854</v>
      </c>
      <c r="G129" s="31">
        <f t="shared" si="12"/>
        <v>304.13264480382213</v>
      </c>
      <c r="H129" s="31">
        <f t="shared" si="13"/>
        <v>158.2344425089264</v>
      </c>
      <c r="I129" s="31">
        <f t="shared" si="14"/>
        <v>68743.62408636407</v>
      </c>
    </row>
    <row r="130" spans="1:9" ht="13.5">
      <c r="A130" s="14">
        <f t="shared" si="15"/>
        <v>113</v>
      </c>
      <c r="B130" s="15">
        <f t="shared" si="16"/>
        <v>43586</v>
      </c>
      <c r="C130" s="16">
        <f t="shared" si="17"/>
        <v>68743.62408636407</v>
      </c>
      <c r="D130" s="31">
        <f t="shared" si="9"/>
        <v>462.36708731274854</v>
      </c>
      <c r="E130" s="32">
        <f t="shared" si="10"/>
        <v>0</v>
      </c>
      <c r="F130" s="31">
        <f t="shared" si="11"/>
        <v>462.36708731274854</v>
      </c>
      <c r="G130" s="31">
        <f t="shared" si="12"/>
        <v>304.8296154481642</v>
      </c>
      <c r="H130" s="31">
        <f t="shared" si="13"/>
        <v>157.53747186458432</v>
      </c>
      <c r="I130" s="31">
        <f t="shared" si="14"/>
        <v>68438.7944709159</v>
      </c>
    </row>
    <row r="131" spans="1:9" ht="13.5">
      <c r="A131" s="14">
        <f t="shared" si="15"/>
        <v>114</v>
      </c>
      <c r="B131" s="15">
        <f t="shared" si="16"/>
        <v>43617</v>
      </c>
      <c r="C131" s="16">
        <f t="shared" si="17"/>
        <v>68438.7944709159</v>
      </c>
      <c r="D131" s="31">
        <f t="shared" si="9"/>
        <v>462.36708731274854</v>
      </c>
      <c r="E131" s="32">
        <f t="shared" si="10"/>
        <v>0</v>
      </c>
      <c r="F131" s="31">
        <f t="shared" si="11"/>
        <v>462.36708731274854</v>
      </c>
      <c r="G131" s="31">
        <f t="shared" si="12"/>
        <v>305.5281833168996</v>
      </c>
      <c r="H131" s="31">
        <f t="shared" si="13"/>
        <v>156.83890399584894</v>
      </c>
      <c r="I131" s="31">
        <f t="shared" si="14"/>
        <v>68133.266287599</v>
      </c>
    </row>
    <row r="132" spans="1:9" ht="13.5">
      <c r="A132" s="14">
        <f t="shared" si="15"/>
        <v>115</v>
      </c>
      <c r="B132" s="15">
        <f t="shared" si="16"/>
        <v>43647</v>
      </c>
      <c r="C132" s="16">
        <f t="shared" si="17"/>
        <v>68133.266287599</v>
      </c>
      <c r="D132" s="31">
        <f t="shared" si="9"/>
        <v>462.36708731274854</v>
      </c>
      <c r="E132" s="32">
        <f t="shared" si="10"/>
        <v>0</v>
      </c>
      <c r="F132" s="31">
        <f t="shared" si="11"/>
        <v>462.36708731274854</v>
      </c>
      <c r="G132" s="31">
        <f t="shared" si="12"/>
        <v>306.22835207033415</v>
      </c>
      <c r="H132" s="31">
        <f t="shared" si="13"/>
        <v>156.13873524241438</v>
      </c>
      <c r="I132" s="31">
        <f t="shared" si="14"/>
        <v>67827.03793552867</v>
      </c>
    </row>
    <row r="133" spans="1:9" ht="13.5">
      <c r="A133" s="14">
        <f t="shared" si="15"/>
        <v>116</v>
      </c>
      <c r="B133" s="15">
        <f t="shared" si="16"/>
        <v>43678</v>
      </c>
      <c r="C133" s="16">
        <f t="shared" si="17"/>
        <v>67827.03793552867</v>
      </c>
      <c r="D133" s="31">
        <f t="shared" si="9"/>
        <v>462.36708731274854</v>
      </c>
      <c r="E133" s="32">
        <f t="shared" si="10"/>
        <v>0</v>
      </c>
      <c r="F133" s="31">
        <f t="shared" si="11"/>
        <v>462.36708731274854</v>
      </c>
      <c r="G133" s="31">
        <f t="shared" si="12"/>
        <v>306.93012537716197</v>
      </c>
      <c r="H133" s="31">
        <f t="shared" si="13"/>
        <v>155.43696193558654</v>
      </c>
      <c r="I133" s="31">
        <f t="shared" si="14"/>
        <v>67520.10781015152</v>
      </c>
    </row>
    <row r="134" spans="1:9" ht="13.5">
      <c r="A134" s="14">
        <f t="shared" si="15"/>
        <v>117</v>
      </c>
      <c r="B134" s="15">
        <f t="shared" si="16"/>
        <v>43709</v>
      </c>
      <c r="C134" s="16">
        <f t="shared" si="17"/>
        <v>67520.10781015152</v>
      </c>
      <c r="D134" s="31">
        <f t="shared" si="9"/>
        <v>462.36708731274854</v>
      </c>
      <c r="E134" s="32">
        <f t="shared" si="10"/>
        <v>0</v>
      </c>
      <c r="F134" s="31">
        <f t="shared" si="11"/>
        <v>462.36708731274854</v>
      </c>
      <c r="G134" s="31">
        <f t="shared" si="12"/>
        <v>307.63350691448466</v>
      </c>
      <c r="H134" s="31">
        <f t="shared" si="13"/>
        <v>154.73358039826388</v>
      </c>
      <c r="I134" s="31">
        <f t="shared" si="14"/>
        <v>67212.47430323703</v>
      </c>
    </row>
    <row r="135" spans="1:9" ht="13.5">
      <c r="A135" s="14">
        <f t="shared" si="15"/>
        <v>118</v>
      </c>
      <c r="B135" s="15">
        <f t="shared" si="16"/>
        <v>43739</v>
      </c>
      <c r="C135" s="16">
        <f t="shared" si="17"/>
        <v>67212.47430323703</v>
      </c>
      <c r="D135" s="31">
        <f t="shared" si="9"/>
        <v>462.36708731274854</v>
      </c>
      <c r="E135" s="32">
        <f t="shared" si="10"/>
        <v>0</v>
      </c>
      <c r="F135" s="31">
        <f t="shared" si="11"/>
        <v>462.36708731274854</v>
      </c>
      <c r="G135" s="31">
        <f t="shared" si="12"/>
        <v>308.3385003678303</v>
      </c>
      <c r="H135" s="31">
        <f t="shared" si="13"/>
        <v>154.0285869449182</v>
      </c>
      <c r="I135" s="31">
        <f t="shared" si="14"/>
        <v>66904.1358028692</v>
      </c>
    </row>
    <row r="136" spans="1:9" ht="13.5">
      <c r="A136" s="14">
        <f t="shared" si="15"/>
        <v>119</v>
      </c>
      <c r="B136" s="15">
        <f t="shared" si="16"/>
        <v>43770</v>
      </c>
      <c r="C136" s="16">
        <f t="shared" si="17"/>
        <v>66904.1358028692</v>
      </c>
      <c r="D136" s="31">
        <f t="shared" si="9"/>
        <v>462.36708731274854</v>
      </c>
      <c r="E136" s="32">
        <f t="shared" si="10"/>
        <v>0</v>
      </c>
      <c r="F136" s="31">
        <f t="shared" si="11"/>
        <v>462.36708731274854</v>
      </c>
      <c r="G136" s="31">
        <f t="shared" si="12"/>
        <v>309.0451094311733</v>
      </c>
      <c r="H136" s="31">
        <f t="shared" si="13"/>
        <v>153.32197788157526</v>
      </c>
      <c r="I136" s="31">
        <f t="shared" si="14"/>
        <v>66595.09069343803</v>
      </c>
    </row>
    <row r="137" spans="1:9" ht="13.5">
      <c r="A137" s="14">
        <f t="shared" si="15"/>
        <v>120</v>
      </c>
      <c r="B137" s="15">
        <f t="shared" si="16"/>
        <v>43800</v>
      </c>
      <c r="C137" s="16">
        <f t="shared" si="17"/>
        <v>66595.09069343803</v>
      </c>
      <c r="D137" s="31">
        <f t="shared" si="9"/>
        <v>462.36708731274854</v>
      </c>
      <c r="E137" s="32">
        <f t="shared" si="10"/>
        <v>0</v>
      </c>
      <c r="F137" s="31">
        <f t="shared" si="11"/>
        <v>462.36708731274854</v>
      </c>
      <c r="G137" s="31">
        <f t="shared" si="12"/>
        <v>309.753337806953</v>
      </c>
      <c r="H137" s="31">
        <f t="shared" si="13"/>
        <v>152.61374950579548</v>
      </c>
      <c r="I137" s="31">
        <f t="shared" si="14"/>
        <v>66285.33735563108</v>
      </c>
    </row>
    <row r="138" spans="1:9" ht="13.5">
      <c r="A138" s="14">
        <f t="shared" si="15"/>
        <v>121</v>
      </c>
      <c r="B138" s="15">
        <f t="shared" si="16"/>
        <v>43831</v>
      </c>
      <c r="C138" s="16">
        <f t="shared" si="17"/>
        <v>66285.33735563108</v>
      </c>
      <c r="D138" s="31">
        <f t="shared" si="9"/>
        <v>462.36708731274854</v>
      </c>
      <c r="E138" s="32">
        <f t="shared" si="10"/>
        <v>0</v>
      </c>
      <c r="F138" s="31">
        <f t="shared" si="11"/>
        <v>462.36708731274854</v>
      </c>
      <c r="G138" s="31">
        <f t="shared" si="12"/>
        <v>310.46318920609394</v>
      </c>
      <c r="H138" s="31">
        <f t="shared" si="13"/>
        <v>151.90389810665457</v>
      </c>
      <c r="I138" s="31">
        <f t="shared" si="14"/>
        <v>65974.87416642498</v>
      </c>
    </row>
    <row r="139" spans="1:9" ht="13.5">
      <c r="A139" s="14">
        <f t="shared" si="15"/>
        <v>122</v>
      </c>
      <c r="B139" s="15">
        <f t="shared" si="16"/>
        <v>43862</v>
      </c>
      <c r="C139" s="16">
        <f t="shared" si="17"/>
        <v>65974.87416642498</v>
      </c>
      <c r="D139" s="31">
        <f t="shared" si="9"/>
        <v>462.36708731274854</v>
      </c>
      <c r="E139" s="32">
        <f t="shared" si="10"/>
        <v>0</v>
      </c>
      <c r="F139" s="31">
        <f t="shared" si="11"/>
        <v>462.36708731274854</v>
      </c>
      <c r="G139" s="31">
        <f t="shared" si="12"/>
        <v>311.1746673480246</v>
      </c>
      <c r="H139" s="31">
        <f t="shared" si="13"/>
        <v>151.1924199647239</v>
      </c>
      <c r="I139" s="31">
        <f t="shared" si="14"/>
        <v>65663.69949907696</v>
      </c>
    </row>
    <row r="140" spans="1:9" ht="13.5">
      <c r="A140" s="14">
        <f t="shared" si="15"/>
        <v>123</v>
      </c>
      <c r="B140" s="15">
        <f t="shared" si="16"/>
        <v>43891</v>
      </c>
      <c r="C140" s="16">
        <f t="shared" si="17"/>
        <v>65663.69949907696</v>
      </c>
      <c r="D140" s="31">
        <f t="shared" si="9"/>
        <v>462.36708731274854</v>
      </c>
      <c r="E140" s="32">
        <f t="shared" si="10"/>
        <v>0</v>
      </c>
      <c r="F140" s="31">
        <f t="shared" si="11"/>
        <v>462.36708731274854</v>
      </c>
      <c r="G140" s="31">
        <f t="shared" si="12"/>
        <v>311.8877759606971</v>
      </c>
      <c r="H140" s="31">
        <f t="shared" si="13"/>
        <v>150.47931135205138</v>
      </c>
      <c r="I140" s="31">
        <f t="shared" si="14"/>
        <v>65351.81172311626</v>
      </c>
    </row>
    <row r="141" spans="1:9" ht="13.5">
      <c r="A141" s="14">
        <f t="shared" si="15"/>
        <v>124</v>
      </c>
      <c r="B141" s="15">
        <f t="shared" si="16"/>
        <v>43922</v>
      </c>
      <c r="C141" s="16">
        <f t="shared" si="17"/>
        <v>65351.81172311626</v>
      </c>
      <c r="D141" s="31">
        <f t="shared" si="9"/>
        <v>462.36708731274854</v>
      </c>
      <c r="E141" s="32">
        <f t="shared" si="10"/>
        <v>0</v>
      </c>
      <c r="F141" s="31">
        <f t="shared" si="11"/>
        <v>462.36708731274854</v>
      </c>
      <c r="G141" s="31">
        <f t="shared" si="12"/>
        <v>312.6025187806071</v>
      </c>
      <c r="H141" s="31">
        <f t="shared" si="13"/>
        <v>149.76456853214142</v>
      </c>
      <c r="I141" s="31">
        <f t="shared" si="14"/>
        <v>65039.20920433565</v>
      </c>
    </row>
    <row r="142" spans="1:9" ht="13.5">
      <c r="A142" s="14">
        <f t="shared" si="15"/>
        <v>125</v>
      </c>
      <c r="B142" s="15">
        <f t="shared" si="16"/>
        <v>43952</v>
      </c>
      <c r="C142" s="16">
        <f t="shared" si="17"/>
        <v>65039.20920433565</v>
      </c>
      <c r="D142" s="31">
        <f t="shared" si="9"/>
        <v>462.36708731274854</v>
      </c>
      <c r="E142" s="32">
        <f t="shared" si="10"/>
        <v>0</v>
      </c>
      <c r="F142" s="31">
        <f t="shared" si="11"/>
        <v>462.36708731274854</v>
      </c>
      <c r="G142" s="31">
        <f t="shared" si="12"/>
        <v>313.3188995528127</v>
      </c>
      <c r="H142" s="31">
        <f t="shared" si="13"/>
        <v>149.04818775993587</v>
      </c>
      <c r="I142" s="31">
        <f t="shared" si="14"/>
        <v>64725.89030478284</v>
      </c>
    </row>
    <row r="143" spans="1:9" ht="13.5">
      <c r="A143" s="14">
        <f t="shared" si="15"/>
        <v>126</v>
      </c>
      <c r="B143" s="15">
        <f t="shared" si="16"/>
        <v>43983</v>
      </c>
      <c r="C143" s="16">
        <f t="shared" si="17"/>
        <v>64725.89030478284</v>
      </c>
      <c r="D143" s="31">
        <f t="shared" si="9"/>
        <v>462.36708731274854</v>
      </c>
      <c r="E143" s="32">
        <f t="shared" si="10"/>
        <v>0</v>
      </c>
      <c r="F143" s="31">
        <f t="shared" si="11"/>
        <v>462.36708731274854</v>
      </c>
      <c r="G143" s="31">
        <f t="shared" si="12"/>
        <v>314.03692203095454</v>
      </c>
      <c r="H143" s="31">
        <f t="shared" si="13"/>
        <v>148.33016528179402</v>
      </c>
      <c r="I143" s="31">
        <f t="shared" si="14"/>
        <v>64411.85338275189</v>
      </c>
    </row>
    <row r="144" spans="1:9" ht="13.5">
      <c r="A144" s="14">
        <f t="shared" si="15"/>
        <v>127</v>
      </c>
      <c r="B144" s="15">
        <f t="shared" si="16"/>
        <v>44013</v>
      </c>
      <c r="C144" s="16">
        <f t="shared" si="17"/>
        <v>64411.85338275189</v>
      </c>
      <c r="D144" s="31">
        <f t="shared" si="9"/>
        <v>462.36708731274854</v>
      </c>
      <c r="E144" s="32">
        <f t="shared" si="10"/>
        <v>0</v>
      </c>
      <c r="F144" s="31">
        <f t="shared" si="11"/>
        <v>462.36708731274854</v>
      </c>
      <c r="G144" s="31">
        <f t="shared" si="12"/>
        <v>314.75658997727544</v>
      </c>
      <c r="H144" s="31">
        <f t="shared" si="13"/>
        <v>147.61049733547307</v>
      </c>
      <c r="I144" s="31">
        <f t="shared" si="14"/>
        <v>64097.09679277462</v>
      </c>
    </row>
    <row r="145" spans="1:9" ht="13.5">
      <c r="A145" s="14">
        <f t="shared" si="15"/>
        <v>128</v>
      </c>
      <c r="B145" s="15">
        <f t="shared" si="16"/>
        <v>44044</v>
      </c>
      <c r="C145" s="16">
        <f t="shared" si="17"/>
        <v>64097.09679277462</v>
      </c>
      <c r="D145" s="31">
        <f t="shared" si="9"/>
        <v>462.36708731274854</v>
      </c>
      <c r="E145" s="32">
        <f t="shared" si="10"/>
        <v>0</v>
      </c>
      <c r="F145" s="31">
        <f t="shared" si="11"/>
        <v>462.36708731274854</v>
      </c>
      <c r="G145" s="31">
        <f t="shared" si="12"/>
        <v>315.47790716264</v>
      </c>
      <c r="H145" s="31">
        <f t="shared" si="13"/>
        <v>146.8891801501085</v>
      </c>
      <c r="I145" s="31">
        <f t="shared" si="14"/>
        <v>63781.61888561198</v>
      </c>
    </row>
    <row r="146" spans="1:9" ht="13.5">
      <c r="A146" s="14">
        <f t="shared" si="15"/>
        <v>129</v>
      </c>
      <c r="B146" s="15">
        <f t="shared" si="16"/>
        <v>44075</v>
      </c>
      <c r="C146" s="16">
        <f t="shared" si="17"/>
        <v>63781.61888561198</v>
      </c>
      <c r="D146" s="31">
        <f aca="true" t="shared" si="18" ref="D146:D209">IF(Pay_Num&lt;&gt;"",Scheduled_Monthly_Payment,"")</f>
        <v>462.36708731274854</v>
      </c>
      <c r="E146" s="32">
        <f aca="true" t="shared" si="19" ref="E146:E209">IF(Pay_Num&lt;&gt;"",Scheduled_Extra_Payments,"")</f>
        <v>0</v>
      </c>
      <c r="F146" s="31">
        <f aca="true" t="shared" si="20" ref="F146:F209">IF(Pay_Num&lt;&gt;"",Sched_Pay+Extra_Pay,"")</f>
        <v>462.36708731274854</v>
      </c>
      <c r="G146" s="31">
        <f aca="true" t="shared" si="21" ref="G146:G209">IF(Pay_Num&lt;&gt;"",Total_Pay-Int,"")</f>
        <v>316.20087736655444</v>
      </c>
      <c r="H146" s="31">
        <f aca="true" t="shared" si="22" ref="H146:H209">IF(Pay_Num&lt;&gt;"",Beg_Bal*Interest_Rate/12,"")</f>
        <v>146.16620994619413</v>
      </c>
      <c r="I146" s="31">
        <f aca="true" t="shared" si="23" ref="I146:I209">IF(Pay_Num&lt;&gt;"",Beg_Bal-Princ,"")</f>
        <v>63465.418008245426</v>
      </c>
    </row>
    <row r="147" spans="1:9" ht="13.5">
      <c r="A147" s="14">
        <f aca="true" t="shared" si="24" ref="A147:A210">IF(Values_Entered,A146+1,"")</f>
        <v>130</v>
      </c>
      <c r="B147" s="15">
        <f aca="true" t="shared" si="25" ref="B147:B210">IF(Pay_Num&lt;&gt;"",DATE(YEAR(B146),MONTH(B146)+1,DAY(B146)),"")</f>
        <v>44105</v>
      </c>
      <c r="C147" s="16">
        <f aca="true" t="shared" si="26" ref="C147:C210">IF(Pay_Num&lt;&gt;"",I146,"")</f>
        <v>63465.418008245426</v>
      </c>
      <c r="D147" s="31">
        <f t="shared" si="18"/>
        <v>462.36708731274854</v>
      </c>
      <c r="E147" s="32">
        <f t="shared" si="19"/>
        <v>0</v>
      </c>
      <c r="F147" s="31">
        <f t="shared" si="20"/>
        <v>462.36708731274854</v>
      </c>
      <c r="G147" s="31">
        <f t="shared" si="21"/>
        <v>316.92550437718614</v>
      </c>
      <c r="H147" s="31">
        <f t="shared" si="22"/>
        <v>145.44158293556242</v>
      </c>
      <c r="I147" s="31">
        <f t="shared" si="23"/>
        <v>63148.49250386824</v>
      </c>
    </row>
    <row r="148" spans="1:9" ht="13.5">
      <c r="A148" s="14">
        <f t="shared" si="24"/>
        <v>131</v>
      </c>
      <c r="B148" s="15">
        <f t="shared" si="25"/>
        <v>44136</v>
      </c>
      <c r="C148" s="16">
        <f t="shared" si="26"/>
        <v>63148.49250386824</v>
      </c>
      <c r="D148" s="31">
        <f t="shared" si="18"/>
        <v>462.36708731274854</v>
      </c>
      <c r="E148" s="32">
        <f t="shared" si="19"/>
        <v>0</v>
      </c>
      <c r="F148" s="31">
        <f t="shared" si="20"/>
        <v>462.36708731274854</v>
      </c>
      <c r="G148" s="31">
        <f t="shared" si="21"/>
        <v>317.6517919913838</v>
      </c>
      <c r="H148" s="31">
        <f t="shared" si="22"/>
        <v>144.71529532136472</v>
      </c>
      <c r="I148" s="31">
        <f t="shared" si="23"/>
        <v>62830.84071187686</v>
      </c>
    </row>
    <row r="149" spans="1:9" ht="13.5">
      <c r="A149" s="14">
        <f t="shared" si="24"/>
        <v>132</v>
      </c>
      <c r="B149" s="15">
        <f t="shared" si="25"/>
        <v>44166</v>
      </c>
      <c r="C149" s="16">
        <f t="shared" si="26"/>
        <v>62830.84071187686</v>
      </c>
      <c r="D149" s="31">
        <f t="shared" si="18"/>
        <v>462.36708731274854</v>
      </c>
      <c r="E149" s="32">
        <f t="shared" si="19"/>
        <v>0</v>
      </c>
      <c r="F149" s="31">
        <f t="shared" si="20"/>
        <v>462.36708731274854</v>
      </c>
      <c r="G149" s="31">
        <f t="shared" si="21"/>
        <v>318.3797440146974</v>
      </c>
      <c r="H149" s="31">
        <f t="shared" si="22"/>
        <v>143.98734329805114</v>
      </c>
      <c r="I149" s="31">
        <f t="shared" si="23"/>
        <v>62512.460967862164</v>
      </c>
    </row>
    <row r="150" spans="1:9" ht="13.5">
      <c r="A150" s="14">
        <f t="shared" si="24"/>
        <v>133</v>
      </c>
      <c r="B150" s="15">
        <f t="shared" si="25"/>
        <v>44197</v>
      </c>
      <c r="C150" s="16">
        <f t="shared" si="26"/>
        <v>62512.460967862164</v>
      </c>
      <c r="D150" s="31">
        <f t="shared" si="18"/>
        <v>462.36708731274854</v>
      </c>
      <c r="E150" s="32">
        <f t="shared" si="19"/>
        <v>0</v>
      </c>
      <c r="F150" s="31">
        <f t="shared" si="20"/>
        <v>462.36708731274854</v>
      </c>
      <c r="G150" s="31">
        <f t="shared" si="21"/>
        <v>319.1093642613978</v>
      </c>
      <c r="H150" s="31">
        <f t="shared" si="22"/>
        <v>143.25772305135078</v>
      </c>
      <c r="I150" s="31">
        <f t="shared" si="23"/>
        <v>62193.351603600764</v>
      </c>
    </row>
    <row r="151" spans="1:9" ht="13.5">
      <c r="A151" s="14">
        <f t="shared" si="24"/>
        <v>134</v>
      </c>
      <c r="B151" s="15">
        <f t="shared" si="25"/>
        <v>44228</v>
      </c>
      <c r="C151" s="16">
        <f t="shared" si="26"/>
        <v>62193.351603600764</v>
      </c>
      <c r="D151" s="31">
        <f t="shared" si="18"/>
        <v>462.36708731274854</v>
      </c>
      <c r="E151" s="32">
        <f t="shared" si="19"/>
        <v>0</v>
      </c>
      <c r="F151" s="31">
        <f t="shared" si="20"/>
        <v>462.36708731274854</v>
      </c>
      <c r="G151" s="31">
        <f t="shared" si="21"/>
        <v>319.84065655449683</v>
      </c>
      <c r="H151" s="31">
        <f t="shared" si="22"/>
        <v>142.52643075825173</v>
      </c>
      <c r="I151" s="31">
        <f t="shared" si="23"/>
        <v>61873.51094704627</v>
      </c>
    </row>
    <row r="152" spans="1:9" ht="13.5">
      <c r="A152" s="14">
        <f t="shared" si="24"/>
        <v>135</v>
      </c>
      <c r="B152" s="15">
        <f t="shared" si="25"/>
        <v>44256</v>
      </c>
      <c r="C152" s="16">
        <f t="shared" si="26"/>
        <v>61873.51094704627</v>
      </c>
      <c r="D152" s="31">
        <f t="shared" si="18"/>
        <v>462.36708731274854</v>
      </c>
      <c r="E152" s="32">
        <f t="shared" si="19"/>
        <v>0</v>
      </c>
      <c r="F152" s="31">
        <f t="shared" si="20"/>
        <v>462.36708731274854</v>
      </c>
      <c r="G152" s="31">
        <f t="shared" si="21"/>
        <v>320.5736247257675</v>
      </c>
      <c r="H152" s="31">
        <f t="shared" si="22"/>
        <v>141.79346258698104</v>
      </c>
      <c r="I152" s="31">
        <f t="shared" si="23"/>
        <v>61552.937322320504</v>
      </c>
    </row>
    <row r="153" spans="1:9" ht="13.5">
      <c r="A153" s="14">
        <f t="shared" si="24"/>
        <v>136</v>
      </c>
      <c r="B153" s="15">
        <f t="shared" si="25"/>
        <v>44287</v>
      </c>
      <c r="C153" s="16">
        <f t="shared" si="26"/>
        <v>61552.937322320504</v>
      </c>
      <c r="D153" s="31">
        <f t="shared" si="18"/>
        <v>462.36708731274854</v>
      </c>
      <c r="E153" s="32">
        <f t="shared" si="19"/>
        <v>0</v>
      </c>
      <c r="F153" s="31">
        <f t="shared" si="20"/>
        <v>462.36708731274854</v>
      </c>
      <c r="G153" s="31">
        <f t="shared" si="21"/>
        <v>321.30827261576405</v>
      </c>
      <c r="H153" s="31">
        <f t="shared" si="22"/>
        <v>141.05881469698448</v>
      </c>
      <c r="I153" s="31">
        <f t="shared" si="23"/>
        <v>61231.62904970474</v>
      </c>
    </row>
    <row r="154" spans="1:9" ht="13.5">
      <c r="A154" s="14">
        <f t="shared" si="24"/>
        <v>137</v>
      </c>
      <c r="B154" s="15">
        <f t="shared" si="25"/>
        <v>44317</v>
      </c>
      <c r="C154" s="16">
        <f t="shared" si="26"/>
        <v>61231.62904970474</v>
      </c>
      <c r="D154" s="31">
        <f t="shared" si="18"/>
        <v>462.36708731274854</v>
      </c>
      <c r="E154" s="32">
        <f t="shared" si="19"/>
        <v>0</v>
      </c>
      <c r="F154" s="31">
        <f t="shared" si="20"/>
        <v>462.36708731274854</v>
      </c>
      <c r="G154" s="31">
        <f t="shared" si="21"/>
        <v>322.0446040738418</v>
      </c>
      <c r="H154" s="31">
        <f t="shared" si="22"/>
        <v>140.3224832389067</v>
      </c>
      <c r="I154" s="31">
        <f t="shared" si="23"/>
        <v>60909.5844456309</v>
      </c>
    </row>
    <row r="155" spans="1:9" ht="13.5">
      <c r="A155" s="14">
        <f t="shared" si="24"/>
        <v>138</v>
      </c>
      <c r="B155" s="15">
        <f t="shared" si="25"/>
        <v>44348</v>
      </c>
      <c r="C155" s="16">
        <f t="shared" si="26"/>
        <v>60909.5844456309</v>
      </c>
      <c r="D155" s="31">
        <f t="shared" si="18"/>
        <v>462.36708731274854</v>
      </c>
      <c r="E155" s="32">
        <f t="shared" si="19"/>
        <v>0</v>
      </c>
      <c r="F155" s="31">
        <f t="shared" si="20"/>
        <v>462.36708731274854</v>
      </c>
      <c r="G155" s="31">
        <f t="shared" si="21"/>
        <v>322.78262295817774</v>
      </c>
      <c r="H155" s="31">
        <f t="shared" si="22"/>
        <v>139.58446435457083</v>
      </c>
      <c r="I155" s="31">
        <f t="shared" si="23"/>
        <v>60586.80182267272</v>
      </c>
    </row>
    <row r="156" spans="1:9" ht="13.5">
      <c r="A156" s="14">
        <f t="shared" si="24"/>
        <v>139</v>
      </c>
      <c r="B156" s="15">
        <f t="shared" si="25"/>
        <v>44378</v>
      </c>
      <c r="C156" s="16">
        <f t="shared" si="26"/>
        <v>60586.80182267272</v>
      </c>
      <c r="D156" s="31">
        <f t="shared" si="18"/>
        <v>462.36708731274854</v>
      </c>
      <c r="E156" s="32">
        <f t="shared" si="19"/>
        <v>0</v>
      </c>
      <c r="F156" s="31">
        <f t="shared" si="20"/>
        <v>462.36708731274854</v>
      </c>
      <c r="G156" s="31">
        <f t="shared" si="21"/>
        <v>323.5223331357902</v>
      </c>
      <c r="H156" s="31">
        <f t="shared" si="22"/>
        <v>138.84475417695833</v>
      </c>
      <c r="I156" s="31">
        <f t="shared" si="23"/>
        <v>60263.27948953693</v>
      </c>
    </row>
    <row r="157" spans="1:9" ht="13.5">
      <c r="A157" s="14">
        <f t="shared" si="24"/>
        <v>140</v>
      </c>
      <c r="B157" s="15">
        <f t="shared" si="25"/>
        <v>44409</v>
      </c>
      <c r="C157" s="16">
        <f t="shared" si="26"/>
        <v>60263.27948953693</v>
      </c>
      <c r="D157" s="31">
        <f t="shared" si="18"/>
        <v>462.36708731274854</v>
      </c>
      <c r="E157" s="32">
        <f t="shared" si="19"/>
        <v>0</v>
      </c>
      <c r="F157" s="31">
        <f t="shared" si="20"/>
        <v>462.36708731274854</v>
      </c>
      <c r="G157" s="31">
        <f t="shared" si="21"/>
        <v>324.26373848255975</v>
      </c>
      <c r="H157" s="31">
        <f t="shared" si="22"/>
        <v>138.1033488301888</v>
      </c>
      <c r="I157" s="31">
        <f t="shared" si="23"/>
        <v>59939.01575105437</v>
      </c>
    </row>
    <row r="158" spans="1:9" ht="13.5">
      <c r="A158" s="14">
        <f t="shared" si="24"/>
        <v>141</v>
      </c>
      <c r="B158" s="15">
        <f t="shared" si="25"/>
        <v>44440</v>
      </c>
      <c r="C158" s="16">
        <f t="shared" si="26"/>
        <v>59939.01575105437</v>
      </c>
      <c r="D158" s="31">
        <f t="shared" si="18"/>
        <v>462.36708731274854</v>
      </c>
      <c r="E158" s="32">
        <f t="shared" si="19"/>
        <v>0</v>
      </c>
      <c r="F158" s="31">
        <f t="shared" si="20"/>
        <v>462.36708731274854</v>
      </c>
      <c r="G158" s="31">
        <f t="shared" si="21"/>
        <v>325.00684288324896</v>
      </c>
      <c r="H158" s="31">
        <f t="shared" si="22"/>
        <v>137.3602444294996</v>
      </c>
      <c r="I158" s="31">
        <f t="shared" si="23"/>
        <v>59614.00890817113</v>
      </c>
    </row>
    <row r="159" spans="1:9" ht="13.5">
      <c r="A159" s="14">
        <f t="shared" si="24"/>
        <v>142</v>
      </c>
      <c r="B159" s="15">
        <f t="shared" si="25"/>
        <v>44470</v>
      </c>
      <c r="C159" s="16">
        <f t="shared" si="26"/>
        <v>59614.00890817113</v>
      </c>
      <c r="D159" s="31">
        <f t="shared" si="18"/>
        <v>462.36708731274854</v>
      </c>
      <c r="E159" s="32">
        <f t="shared" si="19"/>
        <v>0</v>
      </c>
      <c r="F159" s="31">
        <f t="shared" si="20"/>
        <v>462.36708731274854</v>
      </c>
      <c r="G159" s="31">
        <f t="shared" si="21"/>
        <v>325.75165023152306</v>
      </c>
      <c r="H159" s="31">
        <f t="shared" si="22"/>
        <v>136.6154370812255</v>
      </c>
      <c r="I159" s="31">
        <f t="shared" si="23"/>
        <v>59288.2572579396</v>
      </c>
    </row>
    <row r="160" spans="1:9" ht="13.5">
      <c r="A160" s="14">
        <f t="shared" si="24"/>
        <v>143</v>
      </c>
      <c r="B160" s="15">
        <f t="shared" si="25"/>
        <v>44501</v>
      </c>
      <c r="C160" s="16">
        <f t="shared" si="26"/>
        <v>59288.2572579396</v>
      </c>
      <c r="D160" s="31">
        <f t="shared" si="18"/>
        <v>462.36708731274854</v>
      </c>
      <c r="E160" s="32">
        <f t="shared" si="19"/>
        <v>0</v>
      </c>
      <c r="F160" s="31">
        <f t="shared" si="20"/>
        <v>462.36708731274854</v>
      </c>
      <c r="G160" s="31">
        <f t="shared" si="21"/>
        <v>326.4981644299703</v>
      </c>
      <c r="H160" s="31">
        <f t="shared" si="22"/>
        <v>135.86892288277826</v>
      </c>
      <c r="I160" s="31">
        <f t="shared" si="23"/>
        <v>58961.75909350963</v>
      </c>
    </row>
    <row r="161" spans="1:9" ht="13.5">
      <c r="A161" s="14">
        <f t="shared" si="24"/>
        <v>144</v>
      </c>
      <c r="B161" s="15">
        <f t="shared" si="25"/>
        <v>44531</v>
      </c>
      <c r="C161" s="16">
        <f t="shared" si="26"/>
        <v>58961.75909350963</v>
      </c>
      <c r="D161" s="31">
        <f t="shared" si="18"/>
        <v>462.36708731274854</v>
      </c>
      <c r="E161" s="32">
        <f t="shared" si="19"/>
        <v>0</v>
      </c>
      <c r="F161" s="31">
        <f t="shared" si="20"/>
        <v>462.36708731274854</v>
      </c>
      <c r="G161" s="31">
        <f t="shared" si="21"/>
        <v>327.2463893901223</v>
      </c>
      <c r="H161" s="31">
        <f t="shared" si="22"/>
        <v>135.12069792262625</v>
      </c>
      <c r="I161" s="31">
        <f t="shared" si="23"/>
        <v>58634.51270411951</v>
      </c>
    </row>
    <row r="162" spans="1:9" ht="13.5">
      <c r="A162" s="14">
        <f t="shared" si="24"/>
        <v>145</v>
      </c>
      <c r="B162" s="15">
        <f t="shared" si="25"/>
        <v>44562</v>
      </c>
      <c r="C162" s="16">
        <f t="shared" si="26"/>
        <v>58634.51270411951</v>
      </c>
      <c r="D162" s="31">
        <f t="shared" si="18"/>
        <v>462.36708731274854</v>
      </c>
      <c r="E162" s="32">
        <f t="shared" si="19"/>
        <v>0</v>
      </c>
      <c r="F162" s="31">
        <f t="shared" si="20"/>
        <v>462.36708731274854</v>
      </c>
      <c r="G162" s="31">
        <f t="shared" si="21"/>
        <v>327.9963290324747</v>
      </c>
      <c r="H162" s="31">
        <f t="shared" si="22"/>
        <v>134.37075828027386</v>
      </c>
      <c r="I162" s="31">
        <f t="shared" si="23"/>
        <v>58306.516375087034</v>
      </c>
    </row>
    <row r="163" spans="1:9" ht="13.5">
      <c r="A163" s="14">
        <f t="shared" si="24"/>
        <v>146</v>
      </c>
      <c r="B163" s="15">
        <f t="shared" si="25"/>
        <v>44593</v>
      </c>
      <c r="C163" s="16">
        <f t="shared" si="26"/>
        <v>58306.516375087034</v>
      </c>
      <c r="D163" s="31">
        <f t="shared" si="18"/>
        <v>462.36708731274854</v>
      </c>
      <c r="E163" s="32">
        <f t="shared" si="19"/>
        <v>0</v>
      </c>
      <c r="F163" s="31">
        <f t="shared" si="20"/>
        <v>462.36708731274854</v>
      </c>
      <c r="G163" s="31">
        <f t="shared" si="21"/>
        <v>328.7479872865074</v>
      </c>
      <c r="H163" s="31">
        <f t="shared" si="22"/>
        <v>133.6191000262411</v>
      </c>
      <c r="I163" s="31">
        <f t="shared" si="23"/>
        <v>57977.76838780053</v>
      </c>
    </row>
    <row r="164" spans="1:9" ht="13.5">
      <c r="A164" s="14">
        <f t="shared" si="24"/>
        <v>147</v>
      </c>
      <c r="B164" s="15">
        <f t="shared" si="25"/>
        <v>44621</v>
      </c>
      <c r="C164" s="16">
        <f t="shared" si="26"/>
        <v>57977.76838780053</v>
      </c>
      <c r="D164" s="31">
        <f t="shared" si="18"/>
        <v>462.36708731274854</v>
      </c>
      <c r="E164" s="32">
        <f t="shared" si="19"/>
        <v>0</v>
      </c>
      <c r="F164" s="31">
        <f t="shared" si="20"/>
        <v>462.36708731274854</v>
      </c>
      <c r="G164" s="31">
        <f t="shared" si="21"/>
        <v>329.5013680907057</v>
      </c>
      <c r="H164" s="31">
        <f t="shared" si="22"/>
        <v>132.86571922204288</v>
      </c>
      <c r="I164" s="31">
        <f t="shared" si="23"/>
        <v>57648.26701970982</v>
      </c>
    </row>
    <row r="165" spans="1:9" ht="13.5">
      <c r="A165" s="14">
        <f t="shared" si="24"/>
        <v>148</v>
      </c>
      <c r="B165" s="15">
        <f t="shared" si="25"/>
        <v>44652</v>
      </c>
      <c r="C165" s="16">
        <f t="shared" si="26"/>
        <v>57648.26701970982</v>
      </c>
      <c r="D165" s="31">
        <f t="shared" si="18"/>
        <v>462.36708731274854</v>
      </c>
      <c r="E165" s="32">
        <f t="shared" si="19"/>
        <v>0</v>
      </c>
      <c r="F165" s="31">
        <f t="shared" si="20"/>
        <v>462.36708731274854</v>
      </c>
      <c r="G165" s="31">
        <f t="shared" si="21"/>
        <v>330.2564753925802</v>
      </c>
      <c r="H165" s="31">
        <f t="shared" si="22"/>
        <v>132.11061192016834</v>
      </c>
      <c r="I165" s="31">
        <f t="shared" si="23"/>
        <v>57318.010544317236</v>
      </c>
    </row>
    <row r="166" spans="1:9" ht="13.5">
      <c r="A166" s="14">
        <f t="shared" si="24"/>
        <v>149</v>
      </c>
      <c r="B166" s="15">
        <f t="shared" si="25"/>
        <v>44682</v>
      </c>
      <c r="C166" s="16">
        <f t="shared" si="26"/>
        <v>57318.010544317236</v>
      </c>
      <c r="D166" s="31">
        <f t="shared" si="18"/>
        <v>462.36708731274854</v>
      </c>
      <c r="E166" s="32">
        <f t="shared" si="19"/>
        <v>0</v>
      </c>
      <c r="F166" s="31">
        <f t="shared" si="20"/>
        <v>462.36708731274854</v>
      </c>
      <c r="G166" s="31">
        <f t="shared" si="21"/>
        <v>331.0133131486882</v>
      </c>
      <c r="H166" s="31">
        <f t="shared" si="22"/>
        <v>131.35377416406033</v>
      </c>
      <c r="I166" s="31">
        <f t="shared" si="23"/>
        <v>56986.99723116855</v>
      </c>
    </row>
    <row r="167" spans="1:9" ht="13.5">
      <c r="A167" s="14">
        <f t="shared" si="24"/>
        <v>150</v>
      </c>
      <c r="B167" s="15">
        <f t="shared" si="25"/>
        <v>44713</v>
      </c>
      <c r="C167" s="16">
        <f t="shared" si="26"/>
        <v>56986.99723116855</v>
      </c>
      <c r="D167" s="31">
        <f t="shared" si="18"/>
        <v>462.36708731274854</v>
      </c>
      <c r="E167" s="32">
        <f t="shared" si="19"/>
        <v>0</v>
      </c>
      <c r="F167" s="31">
        <f t="shared" si="20"/>
        <v>462.36708731274854</v>
      </c>
      <c r="G167" s="31">
        <f t="shared" si="21"/>
        <v>331.7718853246539</v>
      </c>
      <c r="H167" s="31">
        <f t="shared" si="22"/>
        <v>130.5952019880946</v>
      </c>
      <c r="I167" s="31">
        <f t="shared" si="23"/>
        <v>56655.22534584389</v>
      </c>
    </row>
    <row r="168" spans="1:9" ht="13.5">
      <c r="A168" s="14">
        <f t="shared" si="24"/>
        <v>151</v>
      </c>
      <c r="B168" s="15">
        <f t="shared" si="25"/>
        <v>44743</v>
      </c>
      <c r="C168" s="16">
        <f t="shared" si="26"/>
        <v>56655.22534584389</v>
      </c>
      <c r="D168" s="31">
        <f t="shared" si="18"/>
        <v>462.36708731274854</v>
      </c>
      <c r="E168" s="32">
        <f t="shared" si="19"/>
        <v>0</v>
      </c>
      <c r="F168" s="31">
        <f t="shared" si="20"/>
        <v>462.36708731274854</v>
      </c>
      <c r="G168" s="31">
        <f t="shared" si="21"/>
        <v>332.5321958951896</v>
      </c>
      <c r="H168" s="31">
        <f t="shared" si="22"/>
        <v>129.8348914175589</v>
      </c>
      <c r="I168" s="31">
        <f t="shared" si="23"/>
        <v>56322.693149948704</v>
      </c>
    </row>
    <row r="169" spans="1:9" ht="13.5">
      <c r="A169" s="14">
        <f t="shared" si="24"/>
        <v>152</v>
      </c>
      <c r="B169" s="15">
        <f t="shared" si="25"/>
        <v>44774</v>
      </c>
      <c r="C169" s="16">
        <f t="shared" si="26"/>
        <v>56322.693149948704</v>
      </c>
      <c r="D169" s="31">
        <f t="shared" si="18"/>
        <v>462.36708731274854</v>
      </c>
      <c r="E169" s="32">
        <f t="shared" si="19"/>
        <v>0</v>
      </c>
      <c r="F169" s="31">
        <f t="shared" si="20"/>
        <v>462.36708731274854</v>
      </c>
      <c r="G169" s="31">
        <f t="shared" si="21"/>
        <v>333.29424884411605</v>
      </c>
      <c r="H169" s="31">
        <f t="shared" si="22"/>
        <v>129.07283846863245</v>
      </c>
      <c r="I169" s="31">
        <f t="shared" si="23"/>
        <v>55989.398901104585</v>
      </c>
    </row>
    <row r="170" spans="1:9" ht="13.5">
      <c r="A170" s="14">
        <f t="shared" si="24"/>
        <v>153</v>
      </c>
      <c r="B170" s="15">
        <f t="shared" si="25"/>
        <v>44805</v>
      </c>
      <c r="C170" s="16">
        <f t="shared" si="26"/>
        <v>55989.398901104585</v>
      </c>
      <c r="D170" s="31">
        <f t="shared" si="18"/>
        <v>462.36708731274854</v>
      </c>
      <c r="E170" s="32">
        <f t="shared" si="19"/>
        <v>0</v>
      </c>
      <c r="F170" s="31">
        <f t="shared" si="20"/>
        <v>462.36708731274854</v>
      </c>
      <c r="G170" s="31">
        <f t="shared" si="21"/>
        <v>334.0580481643839</v>
      </c>
      <c r="H170" s="31">
        <f t="shared" si="22"/>
        <v>128.3090391483647</v>
      </c>
      <c r="I170" s="31">
        <f t="shared" si="23"/>
        <v>55655.3408529402</v>
      </c>
    </row>
    <row r="171" spans="1:9" ht="13.5">
      <c r="A171" s="14">
        <f t="shared" si="24"/>
        <v>154</v>
      </c>
      <c r="B171" s="15">
        <f t="shared" si="25"/>
        <v>44835</v>
      </c>
      <c r="C171" s="16">
        <f t="shared" si="26"/>
        <v>55655.3408529402</v>
      </c>
      <c r="D171" s="31">
        <f t="shared" si="18"/>
        <v>462.36708731274854</v>
      </c>
      <c r="E171" s="32">
        <f t="shared" si="19"/>
        <v>0</v>
      </c>
      <c r="F171" s="31">
        <f t="shared" si="20"/>
        <v>462.36708731274854</v>
      </c>
      <c r="G171" s="31">
        <f t="shared" si="21"/>
        <v>334.82359785809393</v>
      </c>
      <c r="H171" s="31">
        <f t="shared" si="22"/>
        <v>127.54348945465462</v>
      </c>
      <c r="I171" s="31">
        <f t="shared" si="23"/>
        <v>55320.51725508211</v>
      </c>
    </row>
    <row r="172" spans="1:9" ht="13.5">
      <c r="A172" s="14">
        <f t="shared" si="24"/>
        <v>155</v>
      </c>
      <c r="B172" s="15">
        <f t="shared" si="25"/>
        <v>44866</v>
      </c>
      <c r="C172" s="16">
        <f t="shared" si="26"/>
        <v>55320.51725508211</v>
      </c>
      <c r="D172" s="31">
        <f t="shared" si="18"/>
        <v>462.36708731274854</v>
      </c>
      <c r="E172" s="32">
        <f t="shared" si="19"/>
        <v>0</v>
      </c>
      <c r="F172" s="31">
        <f t="shared" si="20"/>
        <v>462.36708731274854</v>
      </c>
      <c r="G172" s="31">
        <f t="shared" si="21"/>
        <v>335.5909019365187</v>
      </c>
      <c r="H172" s="31">
        <f t="shared" si="22"/>
        <v>126.77618537622983</v>
      </c>
      <c r="I172" s="31">
        <f t="shared" si="23"/>
        <v>54984.92635314559</v>
      </c>
    </row>
    <row r="173" spans="1:9" ht="13.5">
      <c r="A173" s="14">
        <f t="shared" si="24"/>
        <v>156</v>
      </c>
      <c r="B173" s="15">
        <f t="shared" si="25"/>
        <v>44896</v>
      </c>
      <c r="C173" s="16">
        <f t="shared" si="26"/>
        <v>54984.92635314559</v>
      </c>
      <c r="D173" s="31">
        <f t="shared" si="18"/>
        <v>462.36708731274854</v>
      </c>
      <c r="E173" s="32">
        <f t="shared" si="19"/>
        <v>0</v>
      </c>
      <c r="F173" s="31">
        <f t="shared" si="20"/>
        <v>462.36708731274854</v>
      </c>
      <c r="G173" s="31">
        <f t="shared" si="21"/>
        <v>336.3599644201232</v>
      </c>
      <c r="H173" s="31">
        <f t="shared" si="22"/>
        <v>126.0071228926253</v>
      </c>
      <c r="I173" s="31">
        <f t="shared" si="23"/>
        <v>54648.56638872546</v>
      </c>
    </row>
    <row r="174" spans="1:9" ht="13.5">
      <c r="A174" s="14">
        <f t="shared" si="24"/>
        <v>157</v>
      </c>
      <c r="B174" s="15">
        <f t="shared" si="25"/>
        <v>44927</v>
      </c>
      <c r="C174" s="16">
        <f t="shared" si="26"/>
        <v>54648.56638872546</v>
      </c>
      <c r="D174" s="31">
        <f t="shared" si="18"/>
        <v>462.36708731274854</v>
      </c>
      <c r="E174" s="32">
        <f t="shared" si="19"/>
        <v>0</v>
      </c>
      <c r="F174" s="31">
        <f t="shared" si="20"/>
        <v>462.36708731274854</v>
      </c>
      <c r="G174" s="31">
        <f t="shared" si="21"/>
        <v>337.130789338586</v>
      </c>
      <c r="H174" s="31">
        <f t="shared" si="22"/>
        <v>125.23629797416253</v>
      </c>
      <c r="I174" s="31">
        <f t="shared" si="23"/>
        <v>54311.435599386874</v>
      </c>
    </row>
    <row r="175" spans="1:9" ht="13.5">
      <c r="A175" s="14">
        <f t="shared" si="24"/>
        <v>158</v>
      </c>
      <c r="B175" s="15">
        <f t="shared" si="25"/>
        <v>44958</v>
      </c>
      <c r="C175" s="16">
        <f t="shared" si="26"/>
        <v>54311.435599386874</v>
      </c>
      <c r="D175" s="31">
        <f t="shared" si="18"/>
        <v>462.36708731274854</v>
      </c>
      <c r="E175" s="32">
        <f t="shared" si="19"/>
        <v>0</v>
      </c>
      <c r="F175" s="31">
        <f t="shared" si="20"/>
        <v>462.36708731274854</v>
      </c>
      <c r="G175" s="31">
        <f t="shared" si="21"/>
        <v>337.9033807308203</v>
      </c>
      <c r="H175" s="31">
        <f t="shared" si="22"/>
        <v>124.46370658192825</v>
      </c>
      <c r="I175" s="31">
        <f t="shared" si="23"/>
        <v>53973.53221865605</v>
      </c>
    </row>
    <row r="176" spans="1:9" ht="13.5">
      <c r="A176" s="14">
        <f t="shared" si="24"/>
        <v>159</v>
      </c>
      <c r="B176" s="15">
        <f t="shared" si="25"/>
        <v>44986</v>
      </c>
      <c r="C176" s="16">
        <f t="shared" si="26"/>
        <v>53973.53221865605</v>
      </c>
      <c r="D176" s="31">
        <f t="shared" si="18"/>
        <v>462.36708731274854</v>
      </c>
      <c r="E176" s="32">
        <f t="shared" si="19"/>
        <v>0</v>
      </c>
      <c r="F176" s="31">
        <f t="shared" si="20"/>
        <v>462.36708731274854</v>
      </c>
      <c r="G176" s="31">
        <f t="shared" si="21"/>
        <v>338.6777426449951</v>
      </c>
      <c r="H176" s="31">
        <f t="shared" si="22"/>
        <v>123.68934466775346</v>
      </c>
      <c r="I176" s="31">
        <f t="shared" si="23"/>
        <v>53634.85447601106</v>
      </c>
    </row>
    <row r="177" spans="1:9" ht="13.5">
      <c r="A177" s="14">
        <f t="shared" si="24"/>
        <v>160</v>
      </c>
      <c r="B177" s="15">
        <f t="shared" si="25"/>
        <v>45017</v>
      </c>
      <c r="C177" s="16">
        <f t="shared" si="26"/>
        <v>53634.85447601106</v>
      </c>
      <c r="D177" s="31">
        <f t="shared" si="18"/>
        <v>462.36708731274854</v>
      </c>
      <c r="E177" s="32">
        <f t="shared" si="19"/>
        <v>0</v>
      </c>
      <c r="F177" s="31">
        <f t="shared" si="20"/>
        <v>462.36708731274854</v>
      </c>
      <c r="G177" s="31">
        <f t="shared" si="21"/>
        <v>339.45387913855654</v>
      </c>
      <c r="H177" s="31">
        <f t="shared" si="22"/>
        <v>122.91320817419201</v>
      </c>
      <c r="I177" s="31">
        <f t="shared" si="23"/>
        <v>53295.4005968725</v>
      </c>
    </row>
    <row r="178" spans="1:9" ht="13.5">
      <c r="A178" s="14">
        <f t="shared" si="24"/>
        <v>161</v>
      </c>
      <c r="B178" s="15">
        <f t="shared" si="25"/>
        <v>45047</v>
      </c>
      <c r="C178" s="16">
        <f t="shared" si="26"/>
        <v>53295.4005968725</v>
      </c>
      <c r="D178" s="31">
        <f t="shared" si="18"/>
        <v>462.36708731274854</v>
      </c>
      <c r="E178" s="32">
        <f t="shared" si="19"/>
        <v>0</v>
      </c>
      <c r="F178" s="31">
        <f t="shared" si="20"/>
        <v>462.36708731274854</v>
      </c>
      <c r="G178" s="31">
        <f t="shared" si="21"/>
        <v>340.231794278249</v>
      </c>
      <c r="H178" s="31">
        <f t="shared" si="22"/>
        <v>122.1352930344995</v>
      </c>
      <c r="I178" s="31">
        <f t="shared" si="23"/>
        <v>52955.16880259426</v>
      </c>
    </row>
    <row r="179" spans="1:9" ht="13.5">
      <c r="A179" s="14">
        <f t="shared" si="24"/>
        <v>162</v>
      </c>
      <c r="B179" s="15">
        <f t="shared" si="25"/>
        <v>45078</v>
      </c>
      <c r="C179" s="16">
        <f t="shared" si="26"/>
        <v>52955.16880259426</v>
      </c>
      <c r="D179" s="31">
        <f t="shared" si="18"/>
        <v>462.36708731274854</v>
      </c>
      <c r="E179" s="32">
        <f t="shared" si="19"/>
        <v>0</v>
      </c>
      <c r="F179" s="31">
        <f t="shared" si="20"/>
        <v>462.36708731274854</v>
      </c>
      <c r="G179" s="31">
        <f t="shared" si="21"/>
        <v>341.0114921401367</v>
      </c>
      <c r="H179" s="31">
        <f t="shared" si="22"/>
        <v>121.35559517261184</v>
      </c>
      <c r="I179" s="31">
        <f t="shared" si="23"/>
        <v>52614.15731045412</v>
      </c>
    </row>
    <row r="180" spans="1:9" ht="13.5">
      <c r="A180" s="14">
        <f t="shared" si="24"/>
        <v>163</v>
      </c>
      <c r="B180" s="15">
        <f t="shared" si="25"/>
        <v>45108</v>
      </c>
      <c r="C180" s="16">
        <f t="shared" si="26"/>
        <v>52614.15731045412</v>
      </c>
      <c r="D180" s="31">
        <f t="shared" si="18"/>
        <v>462.36708731274854</v>
      </c>
      <c r="E180" s="32">
        <f t="shared" si="19"/>
        <v>0</v>
      </c>
      <c r="F180" s="31">
        <f t="shared" si="20"/>
        <v>462.36708731274854</v>
      </c>
      <c r="G180" s="31">
        <f t="shared" si="21"/>
        <v>341.7929768096245</v>
      </c>
      <c r="H180" s="31">
        <f t="shared" si="22"/>
        <v>120.57411050312402</v>
      </c>
      <c r="I180" s="31">
        <f t="shared" si="23"/>
        <v>52272.364333644495</v>
      </c>
    </row>
    <row r="181" spans="1:9" ht="13.5">
      <c r="A181" s="14">
        <f t="shared" si="24"/>
        <v>164</v>
      </c>
      <c r="B181" s="15">
        <f t="shared" si="25"/>
        <v>45139</v>
      </c>
      <c r="C181" s="16">
        <f t="shared" si="26"/>
        <v>52272.364333644495</v>
      </c>
      <c r="D181" s="31">
        <f t="shared" si="18"/>
        <v>462.36708731274854</v>
      </c>
      <c r="E181" s="32">
        <f t="shared" si="19"/>
        <v>0</v>
      </c>
      <c r="F181" s="31">
        <f t="shared" si="20"/>
        <v>462.36708731274854</v>
      </c>
      <c r="G181" s="31">
        <f t="shared" si="21"/>
        <v>342.5762523814799</v>
      </c>
      <c r="H181" s="31">
        <f t="shared" si="22"/>
        <v>119.79083493126863</v>
      </c>
      <c r="I181" s="31">
        <f t="shared" si="23"/>
        <v>51929.78808126302</v>
      </c>
    </row>
    <row r="182" spans="1:9" ht="13.5">
      <c r="A182" s="14">
        <f t="shared" si="24"/>
        <v>165</v>
      </c>
      <c r="B182" s="15">
        <f t="shared" si="25"/>
        <v>45170</v>
      </c>
      <c r="C182" s="16">
        <f t="shared" si="26"/>
        <v>51929.78808126302</v>
      </c>
      <c r="D182" s="31">
        <f t="shared" si="18"/>
        <v>462.36708731274854</v>
      </c>
      <c r="E182" s="32">
        <f t="shared" si="19"/>
        <v>0</v>
      </c>
      <c r="F182" s="31">
        <f t="shared" si="20"/>
        <v>462.36708731274854</v>
      </c>
      <c r="G182" s="31">
        <f t="shared" si="21"/>
        <v>343.36132295985414</v>
      </c>
      <c r="H182" s="31">
        <f t="shared" si="22"/>
        <v>119.00576435289442</v>
      </c>
      <c r="I182" s="31">
        <f t="shared" si="23"/>
        <v>51586.42675830316</v>
      </c>
    </row>
    <row r="183" spans="1:9" ht="13.5">
      <c r="A183" s="14">
        <f t="shared" si="24"/>
        <v>166</v>
      </c>
      <c r="B183" s="15">
        <f t="shared" si="25"/>
        <v>45200</v>
      </c>
      <c r="C183" s="16">
        <f t="shared" si="26"/>
        <v>51586.42675830316</v>
      </c>
      <c r="D183" s="31">
        <f t="shared" si="18"/>
        <v>462.36708731274854</v>
      </c>
      <c r="E183" s="32">
        <f t="shared" si="19"/>
        <v>0</v>
      </c>
      <c r="F183" s="31">
        <f t="shared" si="20"/>
        <v>462.36708731274854</v>
      </c>
      <c r="G183" s="31">
        <f t="shared" si="21"/>
        <v>344.1481926583038</v>
      </c>
      <c r="H183" s="31">
        <f t="shared" si="22"/>
        <v>118.21889465444474</v>
      </c>
      <c r="I183" s="31">
        <f t="shared" si="23"/>
        <v>51242.278565644854</v>
      </c>
    </row>
    <row r="184" spans="1:9" ht="13.5">
      <c r="A184" s="14">
        <f t="shared" si="24"/>
        <v>167</v>
      </c>
      <c r="B184" s="15">
        <f t="shared" si="25"/>
        <v>45231</v>
      </c>
      <c r="C184" s="16">
        <f t="shared" si="26"/>
        <v>51242.278565644854</v>
      </c>
      <c r="D184" s="31">
        <f t="shared" si="18"/>
        <v>462.36708731274854</v>
      </c>
      <c r="E184" s="32">
        <f t="shared" si="19"/>
        <v>0</v>
      </c>
      <c r="F184" s="31">
        <f t="shared" si="20"/>
        <v>462.36708731274854</v>
      </c>
      <c r="G184" s="31">
        <f t="shared" si="21"/>
        <v>344.9368655998124</v>
      </c>
      <c r="H184" s="31">
        <f t="shared" si="22"/>
        <v>117.43022171293613</v>
      </c>
      <c r="I184" s="31">
        <f t="shared" si="23"/>
        <v>50897.34170004504</v>
      </c>
    </row>
    <row r="185" spans="1:9" ht="13.5">
      <c r="A185" s="14">
        <f t="shared" si="24"/>
        <v>168</v>
      </c>
      <c r="B185" s="15">
        <f t="shared" si="25"/>
        <v>45261</v>
      </c>
      <c r="C185" s="16">
        <f t="shared" si="26"/>
        <v>50897.34170004504</v>
      </c>
      <c r="D185" s="31">
        <f t="shared" si="18"/>
        <v>462.36708731274854</v>
      </c>
      <c r="E185" s="32">
        <f t="shared" si="19"/>
        <v>0</v>
      </c>
      <c r="F185" s="31">
        <f t="shared" si="20"/>
        <v>462.36708731274854</v>
      </c>
      <c r="G185" s="31">
        <f t="shared" si="21"/>
        <v>345.727345916812</v>
      </c>
      <c r="H185" s="31">
        <f t="shared" si="22"/>
        <v>116.63974139593655</v>
      </c>
      <c r="I185" s="31">
        <f t="shared" si="23"/>
        <v>50551.61435412823</v>
      </c>
    </row>
    <row r="186" spans="1:9" ht="13.5">
      <c r="A186" s="14">
        <f t="shared" si="24"/>
        <v>169</v>
      </c>
      <c r="B186" s="15">
        <f t="shared" si="25"/>
        <v>45292</v>
      </c>
      <c r="C186" s="16">
        <f t="shared" si="26"/>
        <v>50551.61435412823</v>
      </c>
      <c r="D186" s="31">
        <f t="shared" si="18"/>
        <v>462.36708731274854</v>
      </c>
      <c r="E186" s="32">
        <f t="shared" si="19"/>
        <v>0</v>
      </c>
      <c r="F186" s="31">
        <f t="shared" si="20"/>
        <v>462.36708731274854</v>
      </c>
      <c r="G186" s="31">
        <f t="shared" si="21"/>
        <v>346.5196377512047</v>
      </c>
      <c r="H186" s="31">
        <f t="shared" si="22"/>
        <v>115.84744956154385</v>
      </c>
      <c r="I186" s="31">
        <f t="shared" si="23"/>
        <v>50205.094716377025</v>
      </c>
    </row>
    <row r="187" spans="1:9" ht="13.5">
      <c r="A187" s="14">
        <f t="shared" si="24"/>
        <v>170</v>
      </c>
      <c r="B187" s="15">
        <f t="shared" si="25"/>
        <v>45323</v>
      </c>
      <c r="C187" s="16">
        <f t="shared" si="26"/>
        <v>50205.094716377025</v>
      </c>
      <c r="D187" s="31">
        <f t="shared" si="18"/>
        <v>462.36708731274854</v>
      </c>
      <c r="E187" s="32">
        <f t="shared" si="19"/>
        <v>0</v>
      </c>
      <c r="F187" s="31">
        <f t="shared" si="20"/>
        <v>462.36708731274854</v>
      </c>
      <c r="G187" s="31">
        <f t="shared" si="21"/>
        <v>347.3137452543845</v>
      </c>
      <c r="H187" s="31">
        <f t="shared" si="22"/>
        <v>115.05334205836402</v>
      </c>
      <c r="I187" s="31">
        <f t="shared" si="23"/>
        <v>49857.780971122644</v>
      </c>
    </row>
    <row r="188" spans="1:9" ht="13.5">
      <c r="A188" s="14">
        <f t="shared" si="24"/>
        <v>171</v>
      </c>
      <c r="B188" s="15">
        <f t="shared" si="25"/>
        <v>45352</v>
      </c>
      <c r="C188" s="16">
        <f t="shared" si="26"/>
        <v>49857.780971122644</v>
      </c>
      <c r="D188" s="31">
        <f t="shared" si="18"/>
        <v>462.36708731274854</v>
      </c>
      <c r="E188" s="32">
        <f t="shared" si="19"/>
        <v>0</v>
      </c>
      <c r="F188" s="31">
        <f t="shared" si="20"/>
        <v>462.36708731274854</v>
      </c>
      <c r="G188" s="31">
        <f t="shared" si="21"/>
        <v>348.1096725872591</v>
      </c>
      <c r="H188" s="31">
        <f t="shared" si="22"/>
        <v>114.2574147254894</v>
      </c>
      <c r="I188" s="31">
        <f t="shared" si="23"/>
        <v>49509.67129853539</v>
      </c>
    </row>
    <row r="189" spans="1:9" ht="13.5">
      <c r="A189" s="14">
        <f t="shared" si="24"/>
        <v>172</v>
      </c>
      <c r="B189" s="15">
        <f t="shared" si="25"/>
        <v>45383</v>
      </c>
      <c r="C189" s="16">
        <f t="shared" si="26"/>
        <v>49509.67129853539</v>
      </c>
      <c r="D189" s="31">
        <f t="shared" si="18"/>
        <v>462.36708731274854</v>
      </c>
      <c r="E189" s="32">
        <f t="shared" si="19"/>
        <v>0</v>
      </c>
      <c r="F189" s="31">
        <f t="shared" si="20"/>
        <v>462.36708731274854</v>
      </c>
      <c r="G189" s="31">
        <f t="shared" si="21"/>
        <v>348.9074239202716</v>
      </c>
      <c r="H189" s="31">
        <f t="shared" si="22"/>
        <v>113.45966339247694</v>
      </c>
      <c r="I189" s="31">
        <f t="shared" si="23"/>
        <v>49160.76387461511</v>
      </c>
    </row>
    <row r="190" spans="1:9" ht="13.5">
      <c r="A190" s="14">
        <f t="shared" si="24"/>
        <v>173</v>
      </c>
      <c r="B190" s="15">
        <f t="shared" si="25"/>
        <v>45413</v>
      </c>
      <c r="C190" s="16">
        <f t="shared" si="26"/>
        <v>49160.76387461511</v>
      </c>
      <c r="D190" s="31">
        <f t="shared" si="18"/>
        <v>462.36708731274854</v>
      </c>
      <c r="E190" s="32">
        <f t="shared" si="19"/>
        <v>0</v>
      </c>
      <c r="F190" s="31">
        <f t="shared" si="20"/>
        <v>462.36708731274854</v>
      </c>
      <c r="G190" s="31">
        <f t="shared" si="21"/>
        <v>349.70700343342224</v>
      </c>
      <c r="H190" s="31">
        <f t="shared" si="22"/>
        <v>112.6600838793263</v>
      </c>
      <c r="I190" s="31">
        <f t="shared" si="23"/>
        <v>48811.05687118169</v>
      </c>
    </row>
    <row r="191" spans="1:9" ht="13.5">
      <c r="A191" s="14">
        <f t="shared" si="24"/>
        <v>174</v>
      </c>
      <c r="B191" s="15">
        <f t="shared" si="25"/>
        <v>45444</v>
      </c>
      <c r="C191" s="16">
        <f t="shared" si="26"/>
        <v>48811.05687118169</v>
      </c>
      <c r="D191" s="31">
        <f t="shared" si="18"/>
        <v>462.36708731274854</v>
      </c>
      <c r="E191" s="32">
        <f t="shared" si="19"/>
        <v>0</v>
      </c>
      <c r="F191" s="31">
        <f t="shared" si="20"/>
        <v>462.36708731274854</v>
      </c>
      <c r="G191" s="31">
        <f t="shared" si="21"/>
        <v>350.5084153162905</v>
      </c>
      <c r="H191" s="31">
        <f t="shared" si="22"/>
        <v>111.85867199645804</v>
      </c>
      <c r="I191" s="31">
        <f t="shared" si="23"/>
        <v>48460.5484558654</v>
      </c>
    </row>
    <row r="192" spans="1:9" ht="13.5">
      <c r="A192" s="14">
        <f t="shared" si="24"/>
        <v>175</v>
      </c>
      <c r="B192" s="15">
        <f t="shared" si="25"/>
        <v>45474</v>
      </c>
      <c r="C192" s="16">
        <f t="shared" si="26"/>
        <v>48460.5484558654</v>
      </c>
      <c r="D192" s="31">
        <f t="shared" si="18"/>
        <v>462.36708731274854</v>
      </c>
      <c r="E192" s="32">
        <f t="shared" si="19"/>
        <v>0</v>
      </c>
      <c r="F192" s="31">
        <f t="shared" si="20"/>
        <v>462.36708731274854</v>
      </c>
      <c r="G192" s="31">
        <f t="shared" si="21"/>
        <v>351.311663768057</v>
      </c>
      <c r="H192" s="31">
        <f t="shared" si="22"/>
        <v>111.05542354469155</v>
      </c>
      <c r="I192" s="31">
        <f t="shared" si="23"/>
        <v>48109.23679209734</v>
      </c>
    </row>
    <row r="193" spans="1:9" ht="13.5">
      <c r="A193" s="14">
        <f t="shared" si="24"/>
        <v>176</v>
      </c>
      <c r="B193" s="15">
        <f t="shared" si="25"/>
        <v>45505</v>
      </c>
      <c r="C193" s="16">
        <f t="shared" si="26"/>
        <v>48109.23679209734</v>
      </c>
      <c r="D193" s="31">
        <f t="shared" si="18"/>
        <v>462.36708731274854</v>
      </c>
      <c r="E193" s="32">
        <f t="shared" si="19"/>
        <v>0</v>
      </c>
      <c r="F193" s="31">
        <f t="shared" si="20"/>
        <v>462.36708731274854</v>
      </c>
      <c r="G193" s="31">
        <f t="shared" si="21"/>
        <v>352.11675299752545</v>
      </c>
      <c r="H193" s="31">
        <f t="shared" si="22"/>
        <v>110.25033431522307</v>
      </c>
      <c r="I193" s="31">
        <f t="shared" si="23"/>
        <v>47757.12003909981</v>
      </c>
    </row>
    <row r="194" spans="1:9" ht="13.5">
      <c r="A194" s="14">
        <f t="shared" si="24"/>
        <v>177</v>
      </c>
      <c r="B194" s="15">
        <f t="shared" si="25"/>
        <v>45536</v>
      </c>
      <c r="C194" s="16">
        <f t="shared" si="26"/>
        <v>47757.12003909981</v>
      </c>
      <c r="D194" s="31">
        <f t="shared" si="18"/>
        <v>462.36708731274854</v>
      </c>
      <c r="E194" s="32">
        <f t="shared" si="19"/>
        <v>0</v>
      </c>
      <c r="F194" s="31">
        <f t="shared" si="20"/>
        <v>462.36708731274854</v>
      </c>
      <c r="G194" s="31">
        <f t="shared" si="21"/>
        <v>352.9236872231448</v>
      </c>
      <c r="H194" s="31">
        <f t="shared" si="22"/>
        <v>109.44340008960374</v>
      </c>
      <c r="I194" s="31">
        <f t="shared" si="23"/>
        <v>47404.19635187667</v>
      </c>
    </row>
    <row r="195" spans="1:9" ht="13.5">
      <c r="A195" s="14">
        <f t="shared" si="24"/>
        <v>178</v>
      </c>
      <c r="B195" s="15">
        <f t="shared" si="25"/>
        <v>45566</v>
      </c>
      <c r="C195" s="16">
        <f t="shared" si="26"/>
        <v>47404.19635187667</v>
      </c>
      <c r="D195" s="31">
        <f t="shared" si="18"/>
        <v>462.36708731274854</v>
      </c>
      <c r="E195" s="32">
        <f t="shared" si="19"/>
        <v>0</v>
      </c>
      <c r="F195" s="31">
        <f t="shared" si="20"/>
        <v>462.36708731274854</v>
      </c>
      <c r="G195" s="31">
        <f t="shared" si="21"/>
        <v>353.7324706730312</v>
      </c>
      <c r="H195" s="31">
        <f t="shared" si="22"/>
        <v>108.63461663971736</v>
      </c>
      <c r="I195" s="31">
        <f t="shared" si="23"/>
        <v>47050.46388120364</v>
      </c>
    </row>
    <row r="196" spans="1:9" ht="13.5">
      <c r="A196" s="14">
        <f t="shared" si="24"/>
        <v>179</v>
      </c>
      <c r="B196" s="15">
        <f t="shared" si="25"/>
        <v>45597</v>
      </c>
      <c r="C196" s="16">
        <f t="shared" si="26"/>
        <v>47050.46388120364</v>
      </c>
      <c r="D196" s="31">
        <f t="shared" si="18"/>
        <v>462.36708731274854</v>
      </c>
      <c r="E196" s="32">
        <f t="shared" si="19"/>
        <v>0</v>
      </c>
      <c r="F196" s="31">
        <f t="shared" si="20"/>
        <v>462.36708731274854</v>
      </c>
      <c r="G196" s="31">
        <f t="shared" si="21"/>
        <v>354.5431075849902</v>
      </c>
      <c r="H196" s="31">
        <f t="shared" si="22"/>
        <v>107.82397972775834</v>
      </c>
      <c r="I196" s="31">
        <f t="shared" si="23"/>
        <v>46695.92077361865</v>
      </c>
    </row>
    <row r="197" spans="1:9" ht="13.5">
      <c r="A197" s="14">
        <f t="shared" si="24"/>
        <v>180</v>
      </c>
      <c r="B197" s="15">
        <f t="shared" si="25"/>
        <v>45627</v>
      </c>
      <c r="C197" s="16">
        <f t="shared" si="26"/>
        <v>46695.92077361865</v>
      </c>
      <c r="D197" s="31">
        <f t="shared" si="18"/>
        <v>462.36708731274854</v>
      </c>
      <c r="E197" s="32">
        <f t="shared" si="19"/>
        <v>0</v>
      </c>
      <c r="F197" s="31">
        <f t="shared" si="20"/>
        <v>462.36708731274854</v>
      </c>
      <c r="G197" s="31">
        <f t="shared" si="21"/>
        <v>355.3556022065391</v>
      </c>
      <c r="H197" s="31">
        <f t="shared" si="22"/>
        <v>107.0114851062094</v>
      </c>
      <c r="I197" s="31">
        <f t="shared" si="23"/>
        <v>46340.56517141211</v>
      </c>
    </row>
    <row r="198" spans="1:9" ht="13.5">
      <c r="A198" s="14">
        <f t="shared" si="24"/>
        <v>181</v>
      </c>
      <c r="B198" s="15">
        <f t="shared" si="25"/>
        <v>45658</v>
      </c>
      <c r="C198" s="16">
        <f t="shared" si="26"/>
        <v>46340.56517141211</v>
      </c>
      <c r="D198" s="31">
        <f t="shared" si="18"/>
        <v>462.36708731274854</v>
      </c>
      <c r="E198" s="32">
        <f t="shared" si="19"/>
        <v>0</v>
      </c>
      <c r="F198" s="31">
        <f t="shared" si="20"/>
        <v>462.36708731274854</v>
      </c>
      <c r="G198" s="31">
        <f t="shared" si="21"/>
        <v>356.16995879492913</v>
      </c>
      <c r="H198" s="31">
        <f t="shared" si="22"/>
        <v>106.19712851781942</v>
      </c>
      <c r="I198" s="31">
        <f t="shared" si="23"/>
        <v>45984.395212617186</v>
      </c>
    </row>
    <row r="199" spans="1:9" ht="13.5">
      <c r="A199" s="14">
        <f t="shared" si="24"/>
        <v>182</v>
      </c>
      <c r="B199" s="15">
        <f t="shared" si="25"/>
        <v>45689</v>
      </c>
      <c r="C199" s="16">
        <f t="shared" si="26"/>
        <v>45984.395212617186</v>
      </c>
      <c r="D199" s="31">
        <f t="shared" si="18"/>
        <v>462.36708731274854</v>
      </c>
      <c r="E199" s="32">
        <f t="shared" si="19"/>
        <v>0</v>
      </c>
      <c r="F199" s="31">
        <f t="shared" si="20"/>
        <v>462.36708731274854</v>
      </c>
      <c r="G199" s="31">
        <f t="shared" si="21"/>
        <v>356.98618161716746</v>
      </c>
      <c r="H199" s="31">
        <f t="shared" si="22"/>
        <v>105.38090569558106</v>
      </c>
      <c r="I199" s="31">
        <f t="shared" si="23"/>
        <v>45627.40903100002</v>
      </c>
    </row>
    <row r="200" spans="1:9" ht="13.5">
      <c r="A200" s="14">
        <f t="shared" si="24"/>
        <v>183</v>
      </c>
      <c r="B200" s="15">
        <f t="shared" si="25"/>
        <v>45717</v>
      </c>
      <c r="C200" s="16">
        <f t="shared" si="26"/>
        <v>45627.40903100002</v>
      </c>
      <c r="D200" s="31">
        <f t="shared" si="18"/>
        <v>462.36708731274854</v>
      </c>
      <c r="E200" s="32">
        <f t="shared" si="19"/>
        <v>0</v>
      </c>
      <c r="F200" s="31">
        <f t="shared" si="20"/>
        <v>462.36708731274854</v>
      </c>
      <c r="G200" s="31">
        <f t="shared" si="21"/>
        <v>357.80427495004017</v>
      </c>
      <c r="H200" s="31">
        <f t="shared" si="22"/>
        <v>104.56281236270837</v>
      </c>
      <c r="I200" s="31">
        <f t="shared" si="23"/>
        <v>45269.60475604998</v>
      </c>
    </row>
    <row r="201" spans="1:9" ht="13.5">
      <c r="A201" s="14">
        <f t="shared" si="24"/>
        <v>184</v>
      </c>
      <c r="B201" s="15">
        <f t="shared" si="25"/>
        <v>45748</v>
      </c>
      <c r="C201" s="16">
        <f t="shared" si="26"/>
        <v>45269.60475604998</v>
      </c>
      <c r="D201" s="31">
        <f t="shared" si="18"/>
        <v>462.36708731274854</v>
      </c>
      <c r="E201" s="32">
        <f t="shared" si="19"/>
        <v>0</v>
      </c>
      <c r="F201" s="31">
        <f t="shared" si="20"/>
        <v>462.36708731274854</v>
      </c>
      <c r="G201" s="31">
        <f t="shared" si="21"/>
        <v>358.624243080134</v>
      </c>
      <c r="H201" s="31">
        <f t="shared" si="22"/>
        <v>103.74284423261453</v>
      </c>
      <c r="I201" s="31">
        <f t="shared" si="23"/>
        <v>44910.98051296984</v>
      </c>
    </row>
    <row r="202" spans="1:9" ht="13.5">
      <c r="A202" s="14">
        <f t="shared" si="24"/>
        <v>185</v>
      </c>
      <c r="B202" s="15">
        <f t="shared" si="25"/>
        <v>45778</v>
      </c>
      <c r="C202" s="16">
        <f t="shared" si="26"/>
        <v>44910.98051296984</v>
      </c>
      <c r="D202" s="31">
        <f t="shared" si="18"/>
        <v>462.36708731274854</v>
      </c>
      <c r="E202" s="32">
        <f t="shared" si="19"/>
        <v>0</v>
      </c>
      <c r="F202" s="31">
        <f t="shared" si="20"/>
        <v>462.36708731274854</v>
      </c>
      <c r="G202" s="31">
        <f t="shared" si="21"/>
        <v>359.4460903038593</v>
      </c>
      <c r="H202" s="31">
        <f t="shared" si="22"/>
        <v>102.92099700888923</v>
      </c>
      <c r="I202" s="31">
        <f t="shared" si="23"/>
        <v>44551.53442266599</v>
      </c>
    </row>
    <row r="203" spans="1:9" ht="13.5">
      <c r="A203" s="14">
        <f t="shared" si="24"/>
        <v>186</v>
      </c>
      <c r="B203" s="15">
        <f t="shared" si="25"/>
        <v>45809</v>
      </c>
      <c r="C203" s="16">
        <f t="shared" si="26"/>
        <v>44551.53442266599</v>
      </c>
      <c r="D203" s="31">
        <f t="shared" si="18"/>
        <v>462.36708731274854</v>
      </c>
      <c r="E203" s="32">
        <f t="shared" si="19"/>
        <v>0</v>
      </c>
      <c r="F203" s="31">
        <f t="shared" si="20"/>
        <v>462.36708731274854</v>
      </c>
      <c r="G203" s="31">
        <f t="shared" si="21"/>
        <v>360.2698209274723</v>
      </c>
      <c r="H203" s="31">
        <f t="shared" si="22"/>
        <v>102.09726638527621</v>
      </c>
      <c r="I203" s="31">
        <f t="shared" si="23"/>
        <v>44191.26460173851</v>
      </c>
    </row>
    <row r="204" spans="1:9" ht="13.5">
      <c r="A204" s="14">
        <f t="shared" si="24"/>
        <v>187</v>
      </c>
      <c r="B204" s="15">
        <f t="shared" si="25"/>
        <v>45839</v>
      </c>
      <c r="C204" s="16">
        <f t="shared" si="26"/>
        <v>44191.26460173851</v>
      </c>
      <c r="D204" s="31">
        <f t="shared" si="18"/>
        <v>462.36708731274854</v>
      </c>
      <c r="E204" s="32">
        <f t="shared" si="19"/>
        <v>0</v>
      </c>
      <c r="F204" s="31">
        <f t="shared" si="20"/>
        <v>462.36708731274854</v>
      </c>
      <c r="G204" s="31">
        <f t="shared" si="21"/>
        <v>361.0954392670978</v>
      </c>
      <c r="H204" s="31">
        <f t="shared" si="22"/>
        <v>101.27164804565075</v>
      </c>
      <c r="I204" s="31">
        <f t="shared" si="23"/>
        <v>43830.169162471415</v>
      </c>
    </row>
    <row r="205" spans="1:9" ht="13.5">
      <c r="A205" s="14">
        <f t="shared" si="24"/>
        <v>188</v>
      </c>
      <c r="B205" s="15">
        <f t="shared" si="25"/>
        <v>45870</v>
      </c>
      <c r="C205" s="16">
        <f t="shared" si="26"/>
        <v>43830.169162471415</v>
      </c>
      <c r="D205" s="31">
        <f t="shared" si="18"/>
        <v>462.36708731274854</v>
      </c>
      <c r="E205" s="32">
        <f t="shared" si="19"/>
        <v>0</v>
      </c>
      <c r="F205" s="31">
        <f t="shared" si="20"/>
        <v>462.36708731274854</v>
      </c>
      <c r="G205" s="31">
        <f t="shared" si="21"/>
        <v>361.92294964875157</v>
      </c>
      <c r="H205" s="31">
        <f t="shared" si="22"/>
        <v>100.44413766399698</v>
      </c>
      <c r="I205" s="31">
        <f t="shared" si="23"/>
        <v>43468.24621282266</v>
      </c>
    </row>
    <row r="206" spans="1:9" ht="13.5">
      <c r="A206" s="14">
        <f t="shared" si="24"/>
        <v>189</v>
      </c>
      <c r="B206" s="15">
        <f t="shared" si="25"/>
        <v>45901</v>
      </c>
      <c r="C206" s="16">
        <f t="shared" si="26"/>
        <v>43468.24621282266</v>
      </c>
      <c r="D206" s="31">
        <f t="shared" si="18"/>
        <v>462.36708731274854</v>
      </c>
      <c r="E206" s="32">
        <f t="shared" si="19"/>
        <v>0</v>
      </c>
      <c r="F206" s="31">
        <f t="shared" si="20"/>
        <v>462.36708731274854</v>
      </c>
      <c r="G206" s="31">
        <f t="shared" si="21"/>
        <v>362.75235640836326</v>
      </c>
      <c r="H206" s="31">
        <f t="shared" si="22"/>
        <v>99.61473090438527</v>
      </c>
      <c r="I206" s="31">
        <f t="shared" si="23"/>
        <v>43105.4938564143</v>
      </c>
    </row>
    <row r="207" spans="1:9" ht="13.5">
      <c r="A207" s="14">
        <f t="shared" si="24"/>
        <v>190</v>
      </c>
      <c r="B207" s="15">
        <f t="shared" si="25"/>
        <v>45931</v>
      </c>
      <c r="C207" s="16">
        <f t="shared" si="26"/>
        <v>43105.4938564143</v>
      </c>
      <c r="D207" s="31">
        <f t="shared" si="18"/>
        <v>462.36708731274854</v>
      </c>
      <c r="E207" s="32">
        <f t="shared" si="19"/>
        <v>0</v>
      </c>
      <c r="F207" s="31">
        <f t="shared" si="20"/>
        <v>462.36708731274854</v>
      </c>
      <c r="G207" s="31">
        <f t="shared" si="21"/>
        <v>363.5836638917991</v>
      </c>
      <c r="H207" s="31">
        <f t="shared" si="22"/>
        <v>98.78342342094943</v>
      </c>
      <c r="I207" s="31">
        <f t="shared" si="23"/>
        <v>42741.910192522504</v>
      </c>
    </row>
    <row r="208" spans="1:9" ht="13.5">
      <c r="A208" s="14">
        <f t="shared" si="24"/>
        <v>191</v>
      </c>
      <c r="B208" s="15">
        <f t="shared" si="25"/>
        <v>45962</v>
      </c>
      <c r="C208" s="16">
        <f t="shared" si="26"/>
        <v>42741.910192522504</v>
      </c>
      <c r="D208" s="31">
        <f t="shared" si="18"/>
        <v>462.36708731274854</v>
      </c>
      <c r="E208" s="32">
        <f t="shared" si="19"/>
        <v>0</v>
      </c>
      <c r="F208" s="31">
        <f t="shared" si="20"/>
        <v>462.36708731274854</v>
      </c>
      <c r="G208" s="31">
        <f t="shared" si="21"/>
        <v>364.41687645488446</v>
      </c>
      <c r="H208" s="31">
        <f t="shared" si="22"/>
        <v>97.95021085786408</v>
      </c>
      <c r="I208" s="31">
        <f t="shared" si="23"/>
        <v>42377.49331606762</v>
      </c>
    </row>
    <row r="209" spans="1:9" ht="13.5">
      <c r="A209" s="14">
        <f t="shared" si="24"/>
        <v>192</v>
      </c>
      <c r="B209" s="15">
        <f t="shared" si="25"/>
        <v>45992</v>
      </c>
      <c r="C209" s="16">
        <f t="shared" si="26"/>
        <v>42377.49331606762</v>
      </c>
      <c r="D209" s="31">
        <f t="shared" si="18"/>
        <v>462.36708731274854</v>
      </c>
      <c r="E209" s="32">
        <f t="shared" si="19"/>
        <v>0</v>
      </c>
      <c r="F209" s="31">
        <f t="shared" si="20"/>
        <v>462.36708731274854</v>
      </c>
      <c r="G209" s="31">
        <f t="shared" si="21"/>
        <v>365.2519984634269</v>
      </c>
      <c r="H209" s="31">
        <f t="shared" si="22"/>
        <v>97.11508884932164</v>
      </c>
      <c r="I209" s="31">
        <f t="shared" si="23"/>
        <v>42012.241317604196</v>
      </c>
    </row>
    <row r="210" spans="1:9" ht="13.5">
      <c r="A210" s="14">
        <f t="shared" si="24"/>
        <v>193</v>
      </c>
      <c r="B210" s="15">
        <f t="shared" si="25"/>
        <v>46023</v>
      </c>
      <c r="C210" s="16">
        <f t="shared" si="26"/>
        <v>42012.241317604196</v>
      </c>
      <c r="D210" s="31">
        <f aca="true" t="shared" si="27" ref="D210:D273">IF(Pay_Num&lt;&gt;"",Scheduled_Monthly_Payment,"")</f>
        <v>462.36708731274854</v>
      </c>
      <c r="E210" s="32">
        <f aca="true" t="shared" si="28" ref="E210:E273">IF(Pay_Num&lt;&gt;"",Scheduled_Extra_Payments,"")</f>
        <v>0</v>
      </c>
      <c r="F210" s="31">
        <f aca="true" t="shared" si="29" ref="F210:F273">IF(Pay_Num&lt;&gt;"",Sched_Pay+Extra_Pay,"")</f>
        <v>462.36708731274854</v>
      </c>
      <c r="G210" s="31">
        <f aca="true" t="shared" si="30" ref="G210:G273">IF(Pay_Num&lt;&gt;"",Total_Pay-Int,"")</f>
        <v>366.0890342932389</v>
      </c>
      <c r="H210" s="31">
        <f aca="true" t="shared" si="31" ref="H210:H273">IF(Pay_Num&lt;&gt;"",Beg_Bal*Interest_Rate/12,"")</f>
        <v>96.27805301950961</v>
      </c>
      <c r="I210" s="31">
        <f aca="true" t="shared" si="32" ref="I210:I273">IF(Pay_Num&lt;&gt;"",Beg_Bal-Princ,"")</f>
        <v>41646.152283310956</v>
      </c>
    </row>
    <row r="211" spans="1:9" ht="13.5">
      <c r="A211" s="14">
        <f aca="true" t="shared" si="33" ref="A211:A274">IF(Values_Entered,A210+1,"")</f>
        <v>194</v>
      </c>
      <c r="B211" s="15">
        <f aca="true" t="shared" si="34" ref="B211:B274">IF(Pay_Num&lt;&gt;"",DATE(YEAR(B210),MONTH(B210)+1,DAY(B210)),"")</f>
        <v>46054</v>
      </c>
      <c r="C211" s="16">
        <f aca="true" t="shared" si="35" ref="C211:C274">IF(Pay_Num&lt;&gt;"",I210,"")</f>
        <v>41646.152283310956</v>
      </c>
      <c r="D211" s="31">
        <f t="shared" si="27"/>
        <v>462.36708731274854</v>
      </c>
      <c r="E211" s="32">
        <f t="shared" si="28"/>
        <v>0</v>
      </c>
      <c r="F211" s="31">
        <f t="shared" si="29"/>
        <v>462.36708731274854</v>
      </c>
      <c r="G211" s="31">
        <f t="shared" si="30"/>
        <v>366.92798833016093</v>
      </c>
      <c r="H211" s="31">
        <f t="shared" si="31"/>
        <v>95.43909898258761</v>
      </c>
      <c r="I211" s="31">
        <f t="shared" si="32"/>
        <v>41279.22429498079</v>
      </c>
    </row>
    <row r="212" spans="1:9" ht="13.5">
      <c r="A212" s="14">
        <f t="shared" si="33"/>
        <v>195</v>
      </c>
      <c r="B212" s="15">
        <f t="shared" si="34"/>
        <v>46082</v>
      </c>
      <c r="C212" s="16">
        <f t="shared" si="35"/>
        <v>41279.22429498079</v>
      </c>
      <c r="D212" s="31">
        <f t="shared" si="27"/>
        <v>462.36708731274854</v>
      </c>
      <c r="E212" s="32">
        <f t="shared" si="28"/>
        <v>0</v>
      </c>
      <c r="F212" s="31">
        <f t="shared" si="29"/>
        <v>462.36708731274854</v>
      </c>
      <c r="G212" s="31">
        <f t="shared" si="30"/>
        <v>367.7688649700842</v>
      </c>
      <c r="H212" s="31">
        <f t="shared" si="31"/>
        <v>94.59822234266431</v>
      </c>
      <c r="I212" s="31">
        <f t="shared" si="32"/>
        <v>40911.455430010705</v>
      </c>
    </row>
    <row r="213" spans="1:9" ht="13.5">
      <c r="A213" s="14">
        <f t="shared" si="33"/>
        <v>196</v>
      </c>
      <c r="B213" s="15">
        <f t="shared" si="34"/>
        <v>46113</v>
      </c>
      <c r="C213" s="16">
        <f t="shared" si="35"/>
        <v>40911.455430010705</v>
      </c>
      <c r="D213" s="31">
        <f t="shared" si="27"/>
        <v>462.36708731274854</v>
      </c>
      <c r="E213" s="32">
        <f t="shared" si="28"/>
        <v>0</v>
      </c>
      <c r="F213" s="31">
        <f t="shared" si="29"/>
        <v>462.36708731274854</v>
      </c>
      <c r="G213" s="31">
        <f t="shared" si="30"/>
        <v>368.611668618974</v>
      </c>
      <c r="H213" s="31">
        <f t="shared" si="31"/>
        <v>93.75541869377453</v>
      </c>
      <c r="I213" s="31">
        <f t="shared" si="32"/>
        <v>40542.843761391734</v>
      </c>
    </row>
    <row r="214" spans="1:9" ht="13.5">
      <c r="A214" s="14">
        <f t="shared" si="33"/>
        <v>197</v>
      </c>
      <c r="B214" s="15">
        <f t="shared" si="34"/>
        <v>46143</v>
      </c>
      <c r="C214" s="16">
        <f t="shared" si="35"/>
        <v>40542.843761391734</v>
      </c>
      <c r="D214" s="31">
        <f t="shared" si="27"/>
        <v>462.36708731274854</v>
      </c>
      <c r="E214" s="32">
        <f t="shared" si="28"/>
        <v>0</v>
      </c>
      <c r="F214" s="31">
        <f t="shared" si="29"/>
        <v>462.36708731274854</v>
      </c>
      <c r="G214" s="31">
        <f t="shared" si="30"/>
        <v>369.4564036928925</v>
      </c>
      <c r="H214" s="31">
        <f t="shared" si="31"/>
        <v>92.91068361985606</v>
      </c>
      <c r="I214" s="31">
        <f t="shared" si="32"/>
        <v>40173.38735769884</v>
      </c>
    </row>
    <row r="215" spans="1:9" ht="13.5">
      <c r="A215" s="14">
        <f t="shared" si="33"/>
        <v>198</v>
      </c>
      <c r="B215" s="15">
        <f t="shared" si="34"/>
        <v>46174</v>
      </c>
      <c r="C215" s="16">
        <f t="shared" si="35"/>
        <v>40173.38735769884</v>
      </c>
      <c r="D215" s="31">
        <f t="shared" si="27"/>
        <v>462.36708731274854</v>
      </c>
      <c r="E215" s="32">
        <f t="shared" si="28"/>
        <v>0</v>
      </c>
      <c r="F215" s="31">
        <f t="shared" si="29"/>
        <v>462.36708731274854</v>
      </c>
      <c r="G215" s="31">
        <f t="shared" si="30"/>
        <v>370.30307461802204</v>
      </c>
      <c r="H215" s="31">
        <f t="shared" si="31"/>
        <v>92.06401269472651</v>
      </c>
      <c r="I215" s="31">
        <f t="shared" si="32"/>
        <v>39803.08428308082</v>
      </c>
    </row>
    <row r="216" spans="1:9" ht="13.5">
      <c r="A216" s="14">
        <f t="shared" si="33"/>
        <v>199</v>
      </c>
      <c r="B216" s="15">
        <f t="shared" si="34"/>
        <v>46204</v>
      </c>
      <c r="C216" s="16">
        <f t="shared" si="35"/>
        <v>39803.08428308082</v>
      </c>
      <c r="D216" s="31">
        <f t="shared" si="27"/>
        <v>462.36708731274854</v>
      </c>
      <c r="E216" s="32">
        <f t="shared" si="28"/>
        <v>0</v>
      </c>
      <c r="F216" s="31">
        <f t="shared" si="29"/>
        <v>462.36708731274854</v>
      </c>
      <c r="G216" s="31">
        <f t="shared" si="30"/>
        <v>371.15168583068834</v>
      </c>
      <c r="H216" s="31">
        <f t="shared" si="31"/>
        <v>91.2154014820602</v>
      </c>
      <c r="I216" s="31">
        <f t="shared" si="32"/>
        <v>39431.93259725013</v>
      </c>
    </row>
    <row r="217" spans="1:9" ht="13.5">
      <c r="A217" s="14">
        <f t="shared" si="33"/>
        <v>200</v>
      </c>
      <c r="B217" s="15">
        <f t="shared" si="34"/>
        <v>46235</v>
      </c>
      <c r="C217" s="16">
        <f t="shared" si="35"/>
        <v>39431.93259725013</v>
      </c>
      <c r="D217" s="31">
        <f t="shared" si="27"/>
        <v>462.36708731274854</v>
      </c>
      <c r="E217" s="32">
        <f t="shared" si="28"/>
        <v>0</v>
      </c>
      <c r="F217" s="31">
        <f t="shared" si="29"/>
        <v>462.36708731274854</v>
      </c>
      <c r="G217" s="31">
        <f t="shared" si="30"/>
        <v>372.00224177738363</v>
      </c>
      <c r="H217" s="31">
        <f t="shared" si="31"/>
        <v>90.36484553536489</v>
      </c>
      <c r="I217" s="31">
        <f t="shared" si="32"/>
        <v>39059.930355472745</v>
      </c>
    </row>
    <row r="218" spans="1:9" ht="13.5">
      <c r="A218" s="14">
        <f t="shared" si="33"/>
        <v>201</v>
      </c>
      <c r="B218" s="15">
        <f t="shared" si="34"/>
        <v>46266</v>
      </c>
      <c r="C218" s="16">
        <f t="shared" si="35"/>
        <v>39059.930355472745</v>
      </c>
      <c r="D218" s="31">
        <f t="shared" si="27"/>
        <v>462.36708731274854</v>
      </c>
      <c r="E218" s="32">
        <f t="shared" si="28"/>
        <v>0</v>
      </c>
      <c r="F218" s="31">
        <f t="shared" si="29"/>
        <v>462.36708731274854</v>
      </c>
      <c r="G218" s="31">
        <f t="shared" si="30"/>
        <v>372.85474691479016</v>
      </c>
      <c r="H218" s="31">
        <f t="shared" si="31"/>
        <v>89.51234039795838</v>
      </c>
      <c r="I218" s="31">
        <f t="shared" si="32"/>
        <v>38687.075608557956</v>
      </c>
    </row>
    <row r="219" spans="1:9" ht="13.5">
      <c r="A219" s="14">
        <f t="shared" si="33"/>
        <v>202</v>
      </c>
      <c r="B219" s="15">
        <f t="shared" si="34"/>
        <v>46296</v>
      </c>
      <c r="C219" s="16">
        <f t="shared" si="35"/>
        <v>38687.075608557956</v>
      </c>
      <c r="D219" s="31">
        <f t="shared" si="27"/>
        <v>462.36708731274854</v>
      </c>
      <c r="E219" s="32">
        <f t="shared" si="28"/>
        <v>0</v>
      </c>
      <c r="F219" s="31">
        <f t="shared" si="29"/>
        <v>462.36708731274854</v>
      </c>
      <c r="G219" s="31">
        <f t="shared" si="30"/>
        <v>373.7092057098032</v>
      </c>
      <c r="H219" s="31">
        <f t="shared" si="31"/>
        <v>88.65788160294532</v>
      </c>
      <c r="I219" s="31">
        <f t="shared" si="32"/>
        <v>38313.36640284815</v>
      </c>
    </row>
    <row r="220" spans="1:9" ht="13.5">
      <c r="A220" s="14">
        <f t="shared" si="33"/>
        <v>203</v>
      </c>
      <c r="B220" s="15">
        <f t="shared" si="34"/>
        <v>46327</v>
      </c>
      <c r="C220" s="16">
        <f t="shared" si="35"/>
        <v>38313.36640284815</v>
      </c>
      <c r="D220" s="31">
        <f t="shared" si="27"/>
        <v>462.36708731274854</v>
      </c>
      <c r="E220" s="32">
        <f t="shared" si="28"/>
        <v>0</v>
      </c>
      <c r="F220" s="31">
        <f t="shared" si="29"/>
        <v>462.36708731274854</v>
      </c>
      <c r="G220" s="31">
        <f t="shared" si="30"/>
        <v>374.5656226395549</v>
      </c>
      <c r="H220" s="31">
        <f t="shared" si="31"/>
        <v>87.80146467319368</v>
      </c>
      <c r="I220" s="31">
        <f t="shared" si="32"/>
        <v>37938.8007802086</v>
      </c>
    </row>
    <row r="221" spans="1:9" ht="13.5">
      <c r="A221" s="14">
        <f t="shared" si="33"/>
        <v>204</v>
      </c>
      <c r="B221" s="15">
        <f t="shared" si="34"/>
        <v>46357</v>
      </c>
      <c r="C221" s="16">
        <f t="shared" si="35"/>
        <v>37938.8007802086</v>
      </c>
      <c r="D221" s="31">
        <f t="shared" si="27"/>
        <v>462.36708731274854</v>
      </c>
      <c r="E221" s="32">
        <f t="shared" si="28"/>
        <v>0</v>
      </c>
      <c r="F221" s="31">
        <f t="shared" si="29"/>
        <v>462.36708731274854</v>
      </c>
      <c r="G221" s="31">
        <f t="shared" si="30"/>
        <v>375.4240021914372</v>
      </c>
      <c r="H221" s="31">
        <f t="shared" si="31"/>
        <v>86.94308512131137</v>
      </c>
      <c r="I221" s="31">
        <f t="shared" si="32"/>
        <v>37563.37677801716</v>
      </c>
    </row>
    <row r="222" spans="1:9" ht="13.5">
      <c r="A222" s="14">
        <f t="shared" si="33"/>
        <v>205</v>
      </c>
      <c r="B222" s="15">
        <f t="shared" si="34"/>
        <v>46388</v>
      </c>
      <c r="C222" s="16">
        <f t="shared" si="35"/>
        <v>37563.37677801716</v>
      </c>
      <c r="D222" s="31">
        <f t="shared" si="27"/>
        <v>462.36708731274854</v>
      </c>
      <c r="E222" s="32">
        <f t="shared" si="28"/>
        <v>0</v>
      </c>
      <c r="F222" s="31">
        <f t="shared" si="29"/>
        <v>462.36708731274854</v>
      </c>
      <c r="G222" s="31">
        <f t="shared" si="30"/>
        <v>376.2843488631259</v>
      </c>
      <c r="H222" s="31">
        <f t="shared" si="31"/>
        <v>86.08273844962265</v>
      </c>
      <c r="I222" s="31">
        <f t="shared" si="32"/>
        <v>37187.092429154036</v>
      </c>
    </row>
    <row r="223" spans="1:9" ht="13.5">
      <c r="A223" s="14">
        <f t="shared" si="33"/>
        <v>206</v>
      </c>
      <c r="B223" s="15">
        <f t="shared" si="34"/>
        <v>46419</v>
      </c>
      <c r="C223" s="16">
        <f t="shared" si="35"/>
        <v>37187.092429154036</v>
      </c>
      <c r="D223" s="31">
        <f t="shared" si="27"/>
        <v>462.36708731274854</v>
      </c>
      <c r="E223" s="32">
        <f t="shared" si="28"/>
        <v>0</v>
      </c>
      <c r="F223" s="31">
        <f t="shared" si="29"/>
        <v>462.36708731274854</v>
      </c>
      <c r="G223" s="31">
        <f t="shared" si="30"/>
        <v>377.1466671626039</v>
      </c>
      <c r="H223" s="31">
        <f t="shared" si="31"/>
        <v>85.22042015014466</v>
      </c>
      <c r="I223" s="31">
        <f t="shared" si="32"/>
        <v>36809.94576199143</v>
      </c>
    </row>
    <row r="224" spans="1:9" ht="13.5">
      <c r="A224" s="14">
        <f t="shared" si="33"/>
        <v>207</v>
      </c>
      <c r="B224" s="15">
        <f t="shared" si="34"/>
        <v>46447</v>
      </c>
      <c r="C224" s="16">
        <f t="shared" si="35"/>
        <v>36809.94576199143</v>
      </c>
      <c r="D224" s="31">
        <f t="shared" si="27"/>
        <v>462.36708731274854</v>
      </c>
      <c r="E224" s="32">
        <f t="shared" si="28"/>
        <v>0</v>
      </c>
      <c r="F224" s="31">
        <f t="shared" si="29"/>
        <v>462.36708731274854</v>
      </c>
      <c r="G224" s="31">
        <f t="shared" si="30"/>
        <v>378.01096160818486</v>
      </c>
      <c r="H224" s="31">
        <f t="shared" si="31"/>
        <v>84.3561257045637</v>
      </c>
      <c r="I224" s="31">
        <f t="shared" si="32"/>
        <v>36431.93480038325</v>
      </c>
    </row>
    <row r="225" spans="1:9" ht="13.5">
      <c r="A225" s="14">
        <f t="shared" si="33"/>
        <v>208</v>
      </c>
      <c r="B225" s="15">
        <f t="shared" si="34"/>
        <v>46478</v>
      </c>
      <c r="C225" s="16">
        <f t="shared" si="35"/>
        <v>36431.93480038325</v>
      </c>
      <c r="D225" s="31">
        <f t="shared" si="27"/>
        <v>462.36708731274854</v>
      </c>
      <c r="E225" s="32">
        <f t="shared" si="28"/>
        <v>0</v>
      </c>
      <c r="F225" s="31">
        <f t="shared" si="29"/>
        <v>462.36708731274854</v>
      </c>
      <c r="G225" s="31">
        <f t="shared" si="30"/>
        <v>378.8772367285369</v>
      </c>
      <c r="H225" s="31">
        <f t="shared" si="31"/>
        <v>83.48985058421161</v>
      </c>
      <c r="I225" s="31">
        <f t="shared" si="32"/>
        <v>36053.057563654715</v>
      </c>
    </row>
    <row r="226" spans="1:9" ht="13.5">
      <c r="A226" s="14">
        <f t="shared" si="33"/>
        <v>209</v>
      </c>
      <c r="B226" s="15">
        <f t="shared" si="34"/>
        <v>46508</v>
      </c>
      <c r="C226" s="16">
        <f t="shared" si="35"/>
        <v>36053.057563654715</v>
      </c>
      <c r="D226" s="31">
        <f t="shared" si="27"/>
        <v>462.36708731274854</v>
      </c>
      <c r="E226" s="32">
        <f t="shared" si="28"/>
        <v>0</v>
      </c>
      <c r="F226" s="31">
        <f t="shared" si="29"/>
        <v>462.36708731274854</v>
      </c>
      <c r="G226" s="31">
        <f t="shared" si="30"/>
        <v>379.7454970627065</v>
      </c>
      <c r="H226" s="31">
        <f t="shared" si="31"/>
        <v>82.62159025004205</v>
      </c>
      <c r="I226" s="31">
        <f t="shared" si="32"/>
        <v>35673.31206659201</v>
      </c>
    </row>
    <row r="227" spans="1:9" ht="13.5">
      <c r="A227" s="14">
        <f t="shared" si="33"/>
        <v>210</v>
      </c>
      <c r="B227" s="15">
        <f t="shared" si="34"/>
        <v>46539</v>
      </c>
      <c r="C227" s="16">
        <f t="shared" si="35"/>
        <v>35673.31206659201</v>
      </c>
      <c r="D227" s="31">
        <f t="shared" si="27"/>
        <v>462.36708731274854</v>
      </c>
      <c r="E227" s="32">
        <f t="shared" si="28"/>
        <v>0</v>
      </c>
      <c r="F227" s="31">
        <f t="shared" si="29"/>
        <v>462.36708731274854</v>
      </c>
      <c r="G227" s="31">
        <f t="shared" si="30"/>
        <v>380.61574716014184</v>
      </c>
      <c r="H227" s="31">
        <f t="shared" si="31"/>
        <v>81.75134015260669</v>
      </c>
      <c r="I227" s="31">
        <f t="shared" si="32"/>
        <v>35292.69631943187</v>
      </c>
    </row>
    <row r="228" spans="1:9" ht="13.5">
      <c r="A228" s="14">
        <f t="shared" si="33"/>
        <v>211</v>
      </c>
      <c r="B228" s="15">
        <f t="shared" si="34"/>
        <v>46569</v>
      </c>
      <c r="C228" s="16">
        <f t="shared" si="35"/>
        <v>35292.69631943187</v>
      </c>
      <c r="D228" s="31">
        <f t="shared" si="27"/>
        <v>462.36708731274854</v>
      </c>
      <c r="E228" s="32">
        <f t="shared" si="28"/>
        <v>0</v>
      </c>
      <c r="F228" s="31">
        <f t="shared" si="29"/>
        <v>462.36708731274854</v>
      </c>
      <c r="G228" s="31">
        <f t="shared" si="30"/>
        <v>381.48799158071716</v>
      </c>
      <c r="H228" s="31">
        <f t="shared" si="31"/>
        <v>80.87909573203136</v>
      </c>
      <c r="I228" s="31">
        <f t="shared" si="32"/>
        <v>34911.20832785115</v>
      </c>
    </row>
    <row r="229" spans="1:9" ht="13.5">
      <c r="A229" s="14">
        <f t="shared" si="33"/>
        <v>212</v>
      </c>
      <c r="B229" s="15">
        <f t="shared" si="34"/>
        <v>46600</v>
      </c>
      <c r="C229" s="16">
        <f t="shared" si="35"/>
        <v>34911.20832785115</v>
      </c>
      <c r="D229" s="31">
        <f t="shared" si="27"/>
        <v>462.36708731274854</v>
      </c>
      <c r="E229" s="32">
        <f t="shared" si="28"/>
        <v>0</v>
      </c>
      <c r="F229" s="31">
        <f t="shared" si="29"/>
        <v>462.36708731274854</v>
      </c>
      <c r="G229" s="31">
        <f t="shared" si="30"/>
        <v>382.36223489475634</v>
      </c>
      <c r="H229" s="31">
        <f t="shared" si="31"/>
        <v>80.00485241799221</v>
      </c>
      <c r="I229" s="31">
        <f t="shared" si="32"/>
        <v>34528.846092956395</v>
      </c>
    </row>
    <row r="230" spans="1:9" ht="13.5">
      <c r="A230" s="14">
        <f t="shared" si="33"/>
        <v>213</v>
      </c>
      <c r="B230" s="15">
        <f t="shared" si="34"/>
        <v>46631</v>
      </c>
      <c r="C230" s="16">
        <f t="shared" si="35"/>
        <v>34528.846092956395</v>
      </c>
      <c r="D230" s="31">
        <f t="shared" si="27"/>
        <v>462.36708731274854</v>
      </c>
      <c r="E230" s="32">
        <f t="shared" si="28"/>
        <v>0</v>
      </c>
      <c r="F230" s="31">
        <f t="shared" si="29"/>
        <v>462.36708731274854</v>
      </c>
      <c r="G230" s="31">
        <f t="shared" si="30"/>
        <v>383.2384816830568</v>
      </c>
      <c r="H230" s="31">
        <f t="shared" si="31"/>
        <v>79.12860562969173</v>
      </c>
      <c r="I230" s="31">
        <f t="shared" si="32"/>
        <v>34145.607611273335</v>
      </c>
    </row>
    <row r="231" spans="1:9" ht="13.5">
      <c r="A231" s="14">
        <f t="shared" si="33"/>
        <v>214</v>
      </c>
      <c r="B231" s="15">
        <f t="shared" si="34"/>
        <v>46661</v>
      </c>
      <c r="C231" s="16">
        <f t="shared" si="35"/>
        <v>34145.607611273335</v>
      </c>
      <c r="D231" s="31">
        <f t="shared" si="27"/>
        <v>462.36708731274854</v>
      </c>
      <c r="E231" s="32">
        <f t="shared" si="28"/>
        <v>0</v>
      </c>
      <c r="F231" s="31">
        <f t="shared" si="29"/>
        <v>462.36708731274854</v>
      </c>
      <c r="G231" s="31">
        <f t="shared" si="30"/>
        <v>384.11673653691383</v>
      </c>
      <c r="H231" s="31">
        <f t="shared" si="31"/>
        <v>78.25035077583472</v>
      </c>
      <c r="I231" s="31">
        <f t="shared" si="32"/>
        <v>33761.490874736424</v>
      </c>
    </row>
    <row r="232" spans="1:9" ht="13.5">
      <c r="A232" s="14">
        <f t="shared" si="33"/>
        <v>215</v>
      </c>
      <c r="B232" s="15">
        <f t="shared" si="34"/>
        <v>46692</v>
      </c>
      <c r="C232" s="16">
        <f t="shared" si="35"/>
        <v>33761.490874736424</v>
      </c>
      <c r="D232" s="31">
        <f t="shared" si="27"/>
        <v>462.36708731274854</v>
      </c>
      <c r="E232" s="32">
        <f t="shared" si="28"/>
        <v>0</v>
      </c>
      <c r="F232" s="31">
        <f t="shared" si="29"/>
        <v>462.36708731274854</v>
      </c>
      <c r="G232" s="31">
        <f t="shared" si="30"/>
        <v>384.9970040581442</v>
      </c>
      <c r="H232" s="31">
        <f t="shared" si="31"/>
        <v>77.37008325460431</v>
      </c>
      <c r="I232" s="31">
        <f t="shared" si="32"/>
        <v>33376.49387067828</v>
      </c>
    </row>
    <row r="233" spans="1:9" ht="13.5">
      <c r="A233" s="14">
        <f t="shared" si="33"/>
        <v>216</v>
      </c>
      <c r="B233" s="15">
        <f t="shared" si="34"/>
        <v>46722</v>
      </c>
      <c r="C233" s="16">
        <f t="shared" si="35"/>
        <v>33376.49387067828</v>
      </c>
      <c r="D233" s="31">
        <f t="shared" si="27"/>
        <v>462.36708731274854</v>
      </c>
      <c r="E233" s="32">
        <f t="shared" si="28"/>
        <v>0</v>
      </c>
      <c r="F233" s="31">
        <f t="shared" si="29"/>
        <v>462.36708731274854</v>
      </c>
      <c r="G233" s="31">
        <f t="shared" si="30"/>
        <v>385.87928885911083</v>
      </c>
      <c r="H233" s="31">
        <f t="shared" si="31"/>
        <v>76.48779845363772</v>
      </c>
      <c r="I233" s="31">
        <f t="shared" si="32"/>
        <v>32990.614581819165</v>
      </c>
    </row>
    <row r="234" spans="1:9" ht="13.5">
      <c r="A234" s="14">
        <f t="shared" si="33"/>
        <v>217</v>
      </c>
      <c r="B234" s="15">
        <f t="shared" si="34"/>
        <v>46753</v>
      </c>
      <c r="C234" s="16">
        <f t="shared" si="35"/>
        <v>32990.614581819165</v>
      </c>
      <c r="D234" s="31">
        <f t="shared" si="27"/>
        <v>462.36708731274854</v>
      </c>
      <c r="E234" s="32">
        <f t="shared" si="28"/>
        <v>0</v>
      </c>
      <c r="F234" s="31">
        <f t="shared" si="29"/>
        <v>462.36708731274854</v>
      </c>
      <c r="G234" s="31">
        <f t="shared" si="30"/>
        <v>386.7635955627463</v>
      </c>
      <c r="H234" s="31">
        <f t="shared" si="31"/>
        <v>75.60349175000225</v>
      </c>
      <c r="I234" s="31">
        <f t="shared" si="32"/>
        <v>32603.85098625642</v>
      </c>
    </row>
    <row r="235" spans="1:9" ht="13.5">
      <c r="A235" s="14">
        <f t="shared" si="33"/>
        <v>218</v>
      </c>
      <c r="B235" s="15">
        <f t="shared" si="34"/>
        <v>46784</v>
      </c>
      <c r="C235" s="16">
        <f t="shared" si="35"/>
        <v>32603.85098625642</v>
      </c>
      <c r="D235" s="31">
        <f t="shared" si="27"/>
        <v>462.36708731274854</v>
      </c>
      <c r="E235" s="32">
        <f t="shared" si="28"/>
        <v>0</v>
      </c>
      <c r="F235" s="31">
        <f t="shared" si="29"/>
        <v>462.36708731274854</v>
      </c>
      <c r="G235" s="31">
        <f t="shared" si="30"/>
        <v>387.64992880257756</v>
      </c>
      <c r="H235" s="31">
        <f t="shared" si="31"/>
        <v>74.71715851017096</v>
      </c>
      <c r="I235" s="31">
        <f t="shared" si="32"/>
        <v>32216.201057453844</v>
      </c>
    </row>
    <row r="236" spans="1:9" ht="13.5">
      <c r="A236" s="14">
        <f t="shared" si="33"/>
        <v>219</v>
      </c>
      <c r="B236" s="15">
        <f t="shared" si="34"/>
        <v>46813</v>
      </c>
      <c r="C236" s="16">
        <f t="shared" si="35"/>
        <v>32216.201057453844</v>
      </c>
      <c r="D236" s="31">
        <f t="shared" si="27"/>
        <v>462.36708731274854</v>
      </c>
      <c r="E236" s="32">
        <f t="shared" si="28"/>
        <v>0</v>
      </c>
      <c r="F236" s="31">
        <f t="shared" si="29"/>
        <v>462.36708731274854</v>
      </c>
      <c r="G236" s="31">
        <f t="shared" si="30"/>
        <v>388.53829322275016</v>
      </c>
      <c r="H236" s="31">
        <f t="shared" si="31"/>
        <v>73.8287940899984</v>
      </c>
      <c r="I236" s="31">
        <f t="shared" si="32"/>
        <v>31827.662764231092</v>
      </c>
    </row>
    <row r="237" spans="1:9" ht="13.5">
      <c r="A237" s="14">
        <f t="shared" si="33"/>
        <v>220</v>
      </c>
      <c r="B237" s="15">
        <f t="shared" si="34"/>
        <v>46844</v>
      </c>
      <c r="C237" s="16">
        <f t="shared" si="35"/>
        <v>31827.662764231092</v>
      </c>
      <c r="D237" s="31">
        <f t="shared" si="27"/>
        <v>462.36708731274854</v>
      </c>
      <c r="E237" s="32">
        <f t="shared" si="28"/>
        <v>0</v>
      </c>
      <c r="F237" s="31">
        <f t="shared" si="29"/>
        <v>462.36708731274854</v>
      </c>
      <c r="G237" s="31">
        <f t="shared" si="30"/>
        <v>389.4286934780523</v>
      </c>
      <c r="H237" s="31">
        <f t="shared" si="31"/>
        <v>72.93839383469626</v>
      </c>
      <c r="I237" s="31">
        <f t="shared" si="32"/>
        <v>31438.23407075304</v>
      </c>
    </row>
    <row r="238" spans="1:9" ht="13.5">
      <c r="A238" s="14">
        <f t="shared" si="33"/>
        <v>221</v>
      </c>
      <c r="B238" s="15">
        <f t="shared" si="34"/>
        <v>46874</v>
      </c>
      <c r="C238" s="16">
        <f t="shared" si="35"/>
        <v>31438.23407075304</v>
      </c>
      <c r="D238" s="31">
        <f t="shared" si="27"/>
        <v>462.36708731274854</v>
      </c>
      <c r="E238" s="32">
        <f t="shared" si="28"/>
        <v>0</v>
      </c>
      <c r="F238" s="31">
        <f t="shared" si="29"/>
        <v>462.36708731274854</v>
      </c>
      <c r="G238" s="31">
        <f t="shared" si="30"/>
        <v>390.32113423393946</v>
      </c>
      <c r="H238" s="31">
        <f t="shared" si="31"/>
        <v>72.04595307880905</v>
      </c>
      <c r="I238" s="31">
        <f t="shared" si="32"/>
        <v>31047.9129365191</v>
      </c>
    </row>
    <row r="239" spans="1:9" ht="13.5">
      <c r="A239" s="14">
        <f t="shared" si="33"/>
        <v>222</v>
      </c>
      <c r="B239" s="15">
        <f t="shared" si="34"/>
        <v>46905</v>
      </c>
      <c r="C239" s="16">
        <f t="shared" si="35"/>
        <v>31047.9129365191</v>
      </c>
      <c r="D239" s="31">
        <f t="shared" si="27"/>
        <v>462.36708731274854</v>
      </c>
      <c r="E239" s="32">
        <f t="shared" si="28"/>
        <v>0</v>
      </c>
      <c r="F239" s="31">
        <f t="shared" si="29"/>
        <v>462.36708731274854</v>
      </c>
      <c r="G239" s="31">
        <f t="shared" si="30"/>
        <v>391.21562016655895</v>
      </c>
      <c r="H239" s="31">
        <f t="shared" si="31"/>
        <v>71.1514671461896</v>
      </c>
      <c r="I239" s="31">
        <f t="shared" si="32"/>
        <v>30656.69731635254</v>
      </c>
    </row>
    <row r="240" spans="1:9" ht="13.5">
      <c r="A240" s="14">
        <f t="shared" si="33"/>
        <v>223</v>
      </c>
      <c r="B240" s="15">
        <f t="shared" si="34"/>
        <v>46935</v>
      </c>
      <c r="C240" s="16">
        <f t="shared" si="35"/>
        <v>30656.69731635254</v>
      </c>
      <c r="D240" s="31">
        <f t="shared" si="27"/>
        <v>462.36708731274854</v>
      </c>
      <c r="E240" s="32">
        <f t="shared" si="28"/>
        <v>0</v>
      </c>
      <c r="F240" s="31">
        <f t="shared" si="29"/>
        <v>462.36708731274854</v>
      </c>
      <c r="G240" s="31">
        <f t="shared" si="30"/>
        <v>392.11215596277395</v>
      </c>
      <c r="H240" s="31">
        <f t="shared" si="31"/>
        <v>70.25493134997457</v>
      </c>
      <c r="I240" s="31">
        <f t="shared" si="32"/>
        <v>30264.585160389764</v>
      </c>
    </row>
    <row r="241" spans="1:9" ht="13.5">
      <c r="A241" s="14">
        <f t="shared" si="33"/>
        <v>224</v>
      </c>
      <c r="B241" s="15">
        <f t="shared" si="34"/>
        <v>46966</v>
      </c>
      <c r="C241" s="16">
        <f t="shared" si="35"/>
        <v>30264.585160389764</v>
      </c>
      <c r="D241" s="31">
        <f t="shared" si="27"/>
        <v>462.36708731274854</v>
      </c>
      <c r="E241" s="32">
        <f t="shared" si="28"/>
        <v>0</v>
      </c>
      <c r="F241" s="31">
        <f t="shared" si="29"/>
        <v>462.36708731274854</v>
      </c>
      <c r="G241" s="31">
        <f t="shared" si="30"/>
        <v>393.0107463201887</v>
      </c>
      <c r="H241" s="31">
        <f t="shared" si="31"/>
        <v>69.35634099255988</v>
      </c>
      <c r="I241" s="31">
        <f t="shared" si="32"/>
        <v>29871.574414069575</v>
      </c>
    </row>
    <row r="242" spans="1:9" ht="13.5">
      <c r="A242" s="14">
        <f t="shared" si="33"/>
        <v>225</v>
      </c>
      <c r="B242" s="15">
        <f t="shared" si="34"/>
        <v>46997</v>
      </c>
      <c r="C242" s="16">
        <f t="shared" si="35"/>
        <v>29871.574414069575</v>
      </c>
      <c r="D242" s="31">
        <f t="shared" si="27"/>
        <v>462.36708731274854</v>
      </c>
      <c r="E242" s="32">
        <f t="shared" si="28"/>
        <v>0</v>
      </c>
      <c r="F242" s="31">
        <f t="shared" si="29"/>
        <v>462.36708731274854</v>
      </c>
      <c r="G242" s="31">
        <f t="shared" si="30"/>
        <v>393.9113959471724</v>
      </c>
      <c r="H242" s="31">
        <f t="shared" si="31"/>
        <v>68.4556913655761</v>
      </c>
      <c r="I242" s="31">
        <f t="shared" si="32"/>
        <v>29477.663018122403</v>
      </c>
    </row>
    <row r="243" spans="1:9" ht="13.5">
      <c r="A243" s="14">
        <f t="shared" si="33"/>
        <v>226</v>
      </c>
      <c r="B243" s="15">
        <f t="shared" si="34"/>
        <v>47027</v>
      </c>
      <c r="C243" s="16">
        <f t="shared" si="35"/>
        <v>29477.663018122403</v>
      </c>
      <c r="D243" s="31">
        <f t="shared" si="27"/>
        <v>462.36708731274854</v>
      </c>
      <c r="E243" s="32">
        <f t="shared" si="28"/>
        <v>0</v>
      </c>
      <c r="F243" s="31">
        <f t="shared" si="29"/>
        <v>462.36708731274854</v>
      </c>
      <c r="G243" s="31">
        <f t="shared" si="30"/>
        <v>394.8141095628847</v>
      </c>
      <c r="H243" s="31">
        <f t="shared" si="31"/>
        <v>67.55297774986384</v>
      </c>
      <c r="I243" s="31">
        <f t="shared" si="32"/>
        <v>29082.848908559517</v>
      </c>
    </row>
    <row r="244" spans="1:9" ht="13.5">
      <c r="A244" s="14">
        <f t="shared" si="33"/>
        <v>227</v>
      </c>
      <c r="B244" s="15">
        <f t="shared" si="34"/>
        <v>47058</v>
      </c>
      <c r="C244" s="16">
        <f t="shared" si="35"/>
        <v>29082.848908559517</v>
      </c>
      <c r="D244" s="31">
        <f t="shared" si="27"/>
        <v>462.36708731274854</v>
      </c>
      <c r="E244" s="32">
        <f t="shared" si="28"/>
        <v>0</v>
      </c>
      <c r="F244" s="31">
        <f t="shared" si="29"/>
        <v>462.36708731274854</v>
      </c>
      <c r="G244" s="31">
        <f t="shared" si="30"/>
        <v>395.7188918972996</v>
      </c>
      <c r="H244" s="31">
        <f t="shared" si="31"/>
        <v>66.6481954154489</v>
      </c>
      <c r="I244" s="31">
        <f t="shared" si="32"/>
        <v>28687.130016662217</v>
      </c>
    </row>
    <row r="245" spans="1:9" ht="13.5">
      <c r="A245" s="14">
        <f t="shared" si="33"/>
        <v>228</v>
      </c>
      <c r="B245" s="15">
        <f t="shared" si="34"/>
        <v>47088</v>
      </c>
      <c r="C245" s="16">
        <f t="shared" si="35"/>
        <v>28687.130016662217</v>
      </c>
      <c r="D245" s="31">
        <f t="shared" si="27"/>
        <v>462.36708731274854</v>
      </c>
      <c r="E245" s="32">
        <f t="shared" si="28"/>
        <v>0</v>
      </c>
      <c r="F245" s="31">
        <f t="shared" si="29"/>
        <v>462.36708731274854</v>
      </c>
      <c r="G245" s="31">
        <f t="shared" si="30"/>
        <v>396.62574769123097</v>
      </c>
      <c r="H245" s="31">
        <f t="shared" si="31"/>
        <v>65.74133962151758</v>
      </c>
      <c r="I245" s="31">
        <f t="shared" si="32"/>
        <v>28290.504268970984</v>
      </c>
    </row>
    <row r="246" spans="1:9" ht="13.5">
      <c r="A246" s="14">
        <f t="shared" si="33"/>
        <v>229</v>
      </c>
      <c r="B246" s="15">
        <f t="shared" si="34"/>
        <v>47119</v>
      </c>
      <c r="C246" s="16">
        <f t="shared" si="35"/>
        <v>28290.504268970984</v>
      </c>
      <c r="D246" s="31">
        <f t="shared" si="27"/>
        <v>462.36708731274854</v>
      </c>
      <c r="E246" s="32">
        <f t="shared" si="28"/>
        <v>0</v>
      </c>
      <c r="F246" s="31">
        <f t="shared" si="29"/>
        <v>462.36708731274854</v>
      </c>
      <c r="G246" s="31">
        <f t="shared" si="30"/>
        <v>397.5346816963567</v>
      </c>
      <c r="H246" s="31">
        <f t="shared" si="31"/>
        <v>64.83240561639184</v>
      </c>
      <c r="I246" s="31">
        <f t="shared" si="32"/>
        <v>27892.969587274627</v>
      </c>
    </row>
    <row r="247" spans="1:9" ht="13.5">
      <c r="A247" s="14">
        <f t="shared" si="33"/>
        <v>230</v>
      </c>
      <c r="B247" s="15">
        <f t="shared" si="34"/>
        <v>47150</v>
      </c>
      <c r="C247" s="16">
        <f t="shared" si="35"/>
        <v>27892.969587274627</v>
      </c>
      <c r="D247" s="31">
        <f t="shared" si="27"/>
        <v>462.36708731274854</v>
      </c>
      <c r="E247" s="32">
        <f t="shared" si="28"/>
        <v>0</v>
      </c>
      <c r="F247" s="31">
        <f t="shared" si="29"/>
        <v>462.36708731274854</v>
      </c>
      <c r="G247" s="31">
        <f t="shared" si="30"/>
        <v>398.4456986752442</v>
      </c>
      <c r="H247" s="31">
        <f t="shared" si="31"/>
        <v>63.92138863750435</v>
      </c>
      <c r="I247" s="31">
        <f t="shared" si="32"/>
        <v>27494.523888599382</v>
      </c>
    </row>
    <row r="248" spans="1:9" ht="13.5">
      <c r="A248" s="14">
        <f t="shared" si="33"/>
        <v>231</v>
      </c>
      <c r="B248" s="15">
        <f t="shared" si="34"/>
        <v>47178</v>
      </c>
      <c r="C248" s="16">
        <f t="shared" si="35"/>
        <v>27494.523888599382</v>
      </c>
      <c r="D248" s="31">
        <f t="shared" si="27"/>
        <v>462.36708731274854</v>
      </c>
      <c r="E248" s="32">
        <f t="shared" si="28"/>
        <v>0</v>
      </c>
      <c r="F248" s="31">
        <f t="shared" si="29"/>
        <v>462.36708731274854</v>
      </c>
      <c r="G248" s="31">
        <f t="shared" si="30"/>
        <v>399.358803401375</v>
      </c>
      <c r="H248" s="31">
        <f t="shared" si="31"/>
        <v>63.00828391137358</v>
      </c>
      <c r="I248" s="31">
        <f t="shared" si="32"/>
        <v>27095.16508519801</v>
      </c>
    </row>
    <row r="249" spans="1:9" ht="13.5">
      <c r="A249" s="14">
        <f t="shared" si="33"/>
        <v>232</v>
      </c>
      <c r="B249" s="15">
        <f t="shared" si="34"/>
        <v>47209</v>
      </c>
      <c r="C249" s="16">
        <f t="shared" si="35"/>
        <v>27095.16508519801</v>
      </c>
      <c r="D249" s="31">
        <f t="shared" si="27"/>
        <v>462.36708731274854</v>
      </c>
      <c r="E249" s="32">
        <f t="shared" si="28"/>
        <v>0</v>
      </c>
      <c r="F249" s="31">
        <f t="shared" si="29"/>
        <v>462.36708731274854</v>
      </c>
      <c r="G249" s="31">
        <f t="shared" si="30"/>
        <v>400.27400065916976</v>
      </c>
      <c r="H249" s="31">
        <f t="shared" si="31"/>
        <v>62.09308665357877</v>
      </c>
      <c r="I249" s="31">
        <f t="shared" si="32"/>
        <v>26694.89108453884</v>
      </c>
    </row>
    <row r="250" spans="1:9" ht="13.5">
      <c r="A250" s="14">
        <f t="shared" si="33"/>
        <v>233</v>
      </c>
      <c r="B250" s="15">
        <f t="shared" si="34"/>
        <v>47239</v>
      </c>
      <c r="C250" s="17">
        <f t="shared" si="35"/>
        <v>26694.89108453884</v>
      </c>
      <c r="D250" s="31">
        <f t="shared" si="27"/>
        <v>462.36708731274854</v>
      </c>
      <c r="E250" s="32">
        <f t="shared" si="28"/>
        <v>0</v>
      </c>
      <c r="F250" s="31">
        <f t="shared" si="29"/>
        <v>462.36708731274854</v>
      </c>
      <c r="G250" s="31">
        <f t="shared" si="30"/>
        <v>401.1912952440137</v>
      </c>
      <c r="H250" s="31">
        <f t="shared" si="31"/>
        <v>61.175792068734836</v>
      </c>
      <c r="I250" s="31">
        <f t="shared" si="32"/>
        <v>26293.699789294824</v>
      </c>
    </row>
    <row r="251" spans="1:9" ht="13.5">
      <c r="A251" s="18">
        <f t="shared" si="33"/>
        <v>234</v>
      </c>
      <c r="B251" s="15">
        <f t="shared" si="34"/>
        <v>47270</v>
      </c>
      <c r="C251" s="17">
        <f t="shared" si="35"/>
        <v>26293.699789294824</v>
      </c>
      <c r="D251" s="31">
        <f t="shared" si="27"/>
        <v>462.36708731274854</v>
      </c>
      <c r="E251" s="32">
        <f t="shared" si="28"/>
        <v>0</v>
      </c>
      <c r="F251" s="31">
        <f t="shared" si="29"/>
        <v>462.36708731274854</v>
      </c>
      <c r="G251" s="31">
        <f t="shared" si="30"/>
        <v>402.11069196228124</v>
      </c>
      <c r="H251" s="31">
        <f t="shared" si="31"/>
        <v>60.2563953504673</v>
      </c>
      <c r="I251" s="31">
        <f t="shared" si="32"/>
        <v>25891.589097332544</v>
      </c>
    </row>
    <row r="252" spans="1:9" ht="13.5">
      <c r="A252" s="18">
        <f t="shared" si="33"/>
        <v>235</v>
      </c>
      <c r="B252" s="15">
        <f t="shared" si="34"/>
        <v>47300</v>
      </c>
      <c r="C252" s="17">
        <f t="shared" si="35"/>
        <v>25891.589097332544</v>
      </c>
      <c r="D252" s="31">
        <f t="shared" si="27"/>
        <v>462.36708731274854</v>
      </c>
      <c r="E252" s="32">
        <f t="shared" si="28"/>
        <v>0</v>
      </c>
      <c r="F252" s="31">
        <f t="shared" si="29"/>
        <v>462.36708731274854</v>
      </c>
      <c r="G252" s="31">
        <f t="shared" si="30"/>
        <v>403.03219563136145</v>
      </c>
      <c r="H252" s="31">
        <f t="shared" si="31"/>
        <v>59.334891681387084</v>
      </c>
      <c r="I252" s="31">
        <f t="shared" si="32"/>
        <v>25488.556901701184</v>
      </c>
    </row>
    <row r="253" spans="1:9" ht="13.5">
      <c r="A253" s="18">
        <f t="shared" si="33"/>
        <v>236</v>
      </c>
      <c r="B253" s="15">
        <f t="shared" si="34"/>
        <v>47331</v>
      </c>
      <c r="C253" s="17">
        <f t="shared" si="35"/>
        <v>25488.556901701184</v>
      </c>
      <c r="D253" s="31">
        <f t="shared" si="27"/>
        <v>462.36708731274854</v>
      </c>
      <c r="E253" s="32">
        <f t="shared" si="28"/>
        <v>0</v>
      </c>
      <c r="F253" s="31">
        <f t="shared" si="29"/>
        <v>462.36708731274854</v>
      </c>
      <c r="G253" s="31">
        <f t="shared" si="30"/>
        <v>403.9558110796833</v>
      </c>
      <c r="H253" s="31">
        <f t="shared" si="31"/>
        <v>58.411276233065216</v>
      </c>
      <c r="I253" s="31">
        <f t="shared" si="32"/>
        <v>25084.6010906215</v>
      </c>
    </row>
    <row r="254" spans="1:9" ht="13.5">
      <c r="A254" s="18">
        <f t="shared" si="33"/>
        <v>237</v>
      </c>
      <c r="B254" s="15">
        <f t="shared" si="34"/>
        <v>47362</v>
      </c>
      <c r="C254" s="17">
        <f t="shared" si="35"/>
        <v>25084.6010906215</v>
      </c>
      <c r="D254" s="31">
        <f t="shared" si="27"/>
        <v>462.36708731274854</v>
      </c>
      <c r="E254" s="32">
        <f t="shared" si="28"/>
        <v>0</v>
      </c>
      <c r="F254" s="31">
        <f t="shared" si="29"/>
        <v>462.36708731274854</v>
      </c>
      <c r="G254" s="31">
        <f t="shared" si="30"/>
        <v>404.8815431467409</v>
      </c>
      <c r="H254" s="31">
        <f t="shared" si="31"/>
        <v>57.48554416600761</v>
      </c>
      <c r="I254" s="31">
        <f t="shared" si="32"/>
        <v>24679.71954747476</v>
      </c>
    </row>
    <row r="255" spans="1:9" ht="13.5">
      <c r="A255" s="18">
        <f t="shared" si="33"/>
        <v>238</v>
      </c>
      <c r="B255" s="15">
        <f t="shared" si="34"/>
        <v>47392</v>
      </c>
      <c r="C255" s="17">
        <f t="shared" si="35"/>
        <v>24679.71954747476</v>
      </c>
      <c r="D255" s="31">
        <f t="shared" si="27"/>
        <v>462.36708731274854</v>
      </c>
      <c r="E255" s="32">
        <f t="shared" si="28"/>
        <v>0</v>
      </c>
      <c r="F255" s="31">
        <f t="shared" si="29"/>
        <v>462.36708731274854</v>
      </c>
      <c r="G255" s="31">
        <f t="shared" si="30"/>
        <v>405.80939668311885</v>
      </c>
      <c r="H255" s="31">
        <f t="shared" si="31"/>
        <v>56.55769062962966</v>
      </c>
      <c r="I255" s="31">
        <f t="shared" si="32"/>
        <v>24273.910150791642</v>
      </c>
    </row>
    <row r="256" spans="1:9" ht="13.5">
      <c r="A256" s="18">
        <f t="shared" si="33"/>
        <v>239</v>
      </c>
      <c r="B256" s="15">
        <f t="shared" si="34"/>
        <v>47423</v>
      </c>
      <c r="C256" s="17">
        <f t="shared" si="35"/>
        <v>24273.910150791642</v>
      </c>
      <c r="D256" s="31">
        <f t="shared" si="27"/>
        <v>462.36708731274854</v>
      </c>
      <c r="E256" s="32">
        <f t="shared" si="28"/>
        <v>0</v>
      </c>
      <c r="F256" s="31">
        <f t="shared" si="29"/>
        <v>462.36708731274854</v>
      </c>
      <c r="G256" s="31">
        <f t="shared" si="30"/>
        <v>406.7393765505177</v>
      </c>
      <c r="H256" s="31">
        <f t="shared" si="31"/>
        <v>55.62771076223084</v>
      </c>
      <c r="I256" s="31">
        <f t="shared" si="32"/>
        <v>23867.170774241124</v>
      </c>
    </row>
    <row r="257" spans="1:9" ht="13.5">
      <c r="A257" s="18">
        <f t="shared" si="33"/>
        <v>240</v>
      </c>
      <c r="B257" s="15">
        <f t="shared" si="34"/>
        <v>47453</v>
      </c>
      <c r="C257" s="17">
        <f t="shared" si="35"/>
        <v>23867.170774241124</v>
      </c>
      <c r="D257" s="31">
        <f t="shared" si="27"/>
        <v>462.36708731274854</v>
      </c>
      <c r="E257" s="32">
        <f t="shared" si="28"/>
        <v>0</v>
      </c>
      <c r="F257" s="31">
        <f t="shared" si="29"/>
        <v>462.36708731274854</v>
      </c>
      <c r="G257" s="31">
        <f t="shared" si="30"/>
        <v>407.6714876217793</v>
      </c>
      <c r="H257" s="31">
        <f t="shared" si="31"/>
        <v>54.69559969096924</v>
      </c>
      <c r="I257" s="31">
        <f t="shared" si="32"/>
        <v>23459.499286619342</v>
      </c>
    </row>
    <row r="258" spans="1:9" ht="13.5">
      <c r="A258" s="18">
        <f t="shared" si="33"/>
        <v>241</v>
      </c>
      <c r="B258" s="15">
        <f t="shared" si="34"/>
        <v>47484</v>
      </c>
      <c r="C258" s="17">
        <f t="shared" si="35"/>
        <v>23459.499286619342</v>
      </c>
      <c r="D258" s="31">
        <f t="shared" si="27"/>
        <v>462.36708731274854</v>
      </c>
      <c r="E258" s="32">
        <f t="shared" si="28"/>
        <v>0</v>
      </c>
      <c r="F258" s="31">
        <f t="shared" si="29"/>
        <v>462.36708731274854</v>
      </c>
      <c r="G258" s="31">
        <f t="shared" si="30"/>
        <v>408.60573478091254</v>
      </c>
      <c r="H258" s="31">
        <f t="shared" si="31"/>
        <v>53.761352531835996</v>
      </c>
      <c r="I258" s="31">
        <f t="shared" si="32"/>
        <v>23050.89355183843</v>
      </c>
    </row>
    <row r="259" spans="1:9" ht="13.5">
      <c r="A259" s="18">
        <f t="shared" si="33"/>
        <v>242</v>
      </c>
      <c r="B259" s="15">
        <f t="shared" si="34"/>
        <v>47515</v>
      </c>
      <c r="C259" s="17">
        <f t="shared" si="35"/>
        <v>23050.89355183843</v>
      </c>
      <c r="D259" s="31">
        <f t="shared" si="27"/>
        <v>462.36708731274854</v>
      </c>
      <c r="E259" s="32">
        <f t="shared" si="28"/>
        <v>0</v>
      </c>
      <c r="F259" s="31">
        <f t="shared" si="29"/>
        <v>462.36708731274854</v>
      </c>
      <c r="G259" s="31">
        <f t="shared" si="30"/>
        <v>409.54212292311877</v>
      </c>
      <c r="H259" s="31">
        <f t="shared" si="31"/>
        <v>52.82496438962974</v>
      </c>
      <c r="I259" s="31">
        <f t="shared" si="32"/>
        <v>22641.351428915314</v>
      </c>
    </row>
    <row r="260" spans="1:9" ht="13.5">
      <c r="A260" s="18">
        <f t="shared" si="33"/>
        <v>243</v>
      </c>
      <c r="B260" s="15">
        <f t="shared" si="34"/>
        <v>47543</v>
      </c>
      <c r="C260" s="17">
        <f t="shared" si="35"/>
        <v>22641.351428915314</v>
      </c>
      <c r="D260" s="31">
        <f t="shared" si="27"/>
        <v>462.36708731274854</v>
      </c>
      <c r="E260" s="32">
        <f t="shared" si="28"/>
        <v>0</v>
      </c>
      <c r="F260" s="31">
        <f t="shared" si="29"/>
        <v>462.36708731274854</v>
      </c>
      <c r="G260" s="31">
        <f t="shared" si="30"/>
        <v>410.4806569548176</v>
      </c>
      <c r="H260" s="31">
        <f t="shared" si="31"/>
        <v>51.88643035793093</v>
      </c>
      <c r="I260" s="31">
        <f t="shared" si="32"/>
        <v>22230.870771960497</v>
      </c>
    </row>
    <row r="261" spans="1:9" ht="13.5">
      <c r="A261" s="18">
        <f t="shared" si="33"/>
        <v>244</v>
      </c>
      <c r="B261" s="15">
        <f t="shared" si="34"/>
        <v>47574</v>
      </c>
      <c r="C261" s="17">
        <f t="shared" si="35"/>
        <v>22230.870771960497</v>
      </c>
      <c r="D261" s="31">
        <f t="shared" si="27"/>
        <v>462.36708731274854</v>
      </c>
      <c r="E261" s="32">
        <f t="shared" si="28"/>
        <v>0</v>
      </c>
      <c r="F261" s="31">
        <f t="shared" si="29"/>
        <v>462.36708731274854</v>
      </c>
      <c r="G261" s="31">
        <f t="shared" si="30"/>
        <v>411.4213417936724</v>
      </c>
      <c r="H261" s="31">
        <f t="shared" si="31"/>
        <v>50.945745519076134</v>
      </c>
      <c r="I261" s="31">
        <f t="shared" si="32"/>
        <v>21819.449430166824</v>
      </c>
    </row>
    <row r="262" spans="1:9" ht="13.5">
      <c r="A262" s="18">
        <f t="shared" si="33"/>
        <v>245</v>
      </c>
      <c r="B262" s="15">
        <f t="shared" si="34"/>
        <v>47604</v>
      </c>
      <c r="C262" s="17">
        <f t="shared" si="35"/>
        <v>21819.449430166824</v>
      </c>
      <c r="D262" s="31">
        <f t="shared" si="27"/>
        <v>462.36708731274854</v>
      </c>
      <c r="E262" s="32">
        <f t="shared" si="28"/>
        <v>0</v>
      </c>
      <c r="F262" s="31">
        <f t="shared" si="29"/>
        <v>462.36708731274854</v>
      </c>
      <c r="G262" s="31">
        <f t="shared" si="30"/>
        <v>412.36418236861624</v>
      </c>
      <c r="H262" s="31">
        <f t="shared" si="31"/>
        <v>50.002904944132304</v>
      </c>
      <c r="I262" s="31">
        <f t="shared" si="32"/>
        <v>21407.085247798208</v>
      </c>
    </row>
    <row r="263" spans="1:9" ht="13.5">
      <c r="A263" s="18">
        <f t="shared" si="33"/>
        <v>246</v>
      </c>
      <c r="B263" s="15">
        <f t="shared" si="34"/>
        <v>47635</v>
      </c>
      <c r="C263" s="17">
        <f t="shared" si="35"/>
        <v>21407.085247798208</v>
      </c>
      <c r="D263" s="31">
        <f t="shared" si="27"/>
        <v>462.36708731274854</v>
      </c>
      <c r="E263" s="32">
        <f t="shared" si="28"/>
        <v>0</v>
      </c>
      <c r="F263" s="31">
        <f t="shared" si="29"/>
        <v>462.36708731274854</v>
      </c>
      <c r="G263" s="31">
        <f t="shared" si="30"/>
        <v>413.3091836198777</v>
      </c>
      <c r="H263" s="31">
        <f t="shared" si="31"/>
        <v>49.057903692870894</v>
      </c>
      <c r="I263" s="31">
        <f t="shared" si="32"/>
        <v>20993.77606417833</v>
      </c>
    </row>
    <row r="264" spans="1:9" ht="13.5">
      <c r="A264" s="18">
        <f t="shared" si="33"/>
        <v>247</v>
      </c>
      <c r="B264" s="15">
        <f t="shared" si="34"/>
        <v>47665</v>
      </c>
      <c r="C264" s="17">
        <f t="shared" si="35"/>
        <v>20993.77606417833</v>
      </c>
      <c r="D264" s="31">
        <f t="shared" si="27"/>
        <v>462.36708731274854</v>
      </c>
      <c r="E264" s="32">
        <f t="shared" si="28"/>
        <v>0</v>
      </c>
      <c r="F264" s="31">
        <f t="shared" si="29"/>
        <v>462.36708731274854</v>
      </c>
      <c r="G264" s="31">
        <f t="shared" si="30"/>
        <v>414.25635049900654</v>
      </c>
      <c r="H264" s="31">
        <f t="shared" si="31"/>
        <v>48.110736813742015</v>
      </c>
      <c r="I264" s="31">
        <f t="shared" si="32"/>
        <v>20579.519713679325</v>
      </c>
    </row>
    <row r="265" spans="1:9" ht="13.5">
      <c r="A265" s="18">
        <f t="shared" si="33"/>
        <v>248</v>
      </c>
      <c r="B265" s="15">
        <f t="shared" si="34"/>
        <v>47696</v>
      </c>
      <c r="C265" s="17">
        <f t="shared" si="35"/>
        <v>20579.519713679325</v>
      </c>
      <c r="D265" s="31">
        <f t="shared" si="27"/>
        <v>462.36708731274854</v>
      </c>
      <c r="E265" s="32">
        <f t="shared" si="28"/>
        <v>0</v>
      </c>
      <c r="F265" s="31">
        <f t="shared" si="29"/>
        <v>462.36708731274854</v>
      </c>
      <c r="G265" s="31">
        <f t="shared" si="30"/>
        <v>415.20568796890007</v>
      </c>
      <c r="H265" s="31">
        <f t="shared" si="31"/>
        <v>47.16139934384845</v>
      </c>
      <c r="I265" s="31">
        <f t="shared" si="32"/>
        <v>20164.314025710424</v>
      </c>
    </row>
    <row r="266" spans="1:9" ht="13.5">
      <c r="A266" s="18">
        <f t="shared" si="33"/>
        <v>249</v>
      </c>
      <c r="B266" s="15">
        <f t="shared" si="34"/>
        <v>47727</v>
      </c>
      <c r="C266" s="17">
        <f t="shared" si="35"/>
        <v>20164.314025710424</v>
      </c>
      <c r="D266" s="31">
        <f t="shared" si="27"/>
        <v>462.36708731274854</v>
      </c>
      <c r="E266" s="32">
        <f t="shared" si="28"/>
        <v>0</v>
      </c>
      <c r="F266" s="31">
        <f t="shared" si="29"/>
        <v>462.36708731274854</v>
      </c>
      <c r="G266" s="31">
        <f t="shared" si="30"/>
        <v>416.15720100382885</v>
      </c>
      <c r="H266" s="31">
        <f t="shared" si="31"/>
        <v>46.20988630891972</v>
      </c>
      <c r="I266" s="31">
        <f t="shared" si="32"/>
        <v>19748.156824706595</v>
      </c>
    </row>
    <row r="267" spans="1:9" ht="13.5">
      <c r="A267" s="18">
        <f t="shared" si="33"/>
        <v>250</v>
      </c>
      <c r="B267" s="15">
        <f t="shared" si="34"/>
        <v>47757</v>
      </c>
      <c r="C267" s="17">
        <f t="shared" si="35"/>
        <v>19748.156824706595</v>
      </c>
      <c r="D267" s="31">
        <f t="shared" si="27"/>
        <v>462.36708731274854</v>
      </c>
      <c r="E267" s="32">
        <f t="shared" si="28"/>
        <v>0</v>
      </c>
      <c r="F267" s="31">
        <f t="shared" si="29"/>
        <v>462.36708731274854</v>
      </c>
      <c r="G267" s="31">
        <f t="shared" si="30"/>
        <v>417.1108945894626</v>
      </c>
      <c r="H267" s="31">
        <f t="shared" si="31"/>
        <v>45.25619272328595</v>
      </c>
      <c r="I267" s="31">
        <f t="shared" si="32"/>
        <v>19331.045930117132</v>
      </c>
    </row>
    <row r="268" spans="1:9" ht="13.5">
      <c r="A268" s="18">
        <f t="shared" si="33"/>
        <v>251</v>
      </c>
      <c r="B268" s="15">
        <f t="shared" si="34"/>
        <v>47788</v>
      </c>
      <c r="C268" s="17">
        <f t="shared" si="35"/>
        <v>19331.045930117132</v>
      </c>
      <c r="D268" s="31">
        <f t="shared" si="27"/>
        <v>462.36708731274854</v>
      </c>
      <c r="E268" s="32">
        <f t="shared" si="28"/>
        <v>0</v>
      </c>
      <c r="F268" s="31">
        <f t="shared" si="29"/>
        <v>462.36708731274854</v>
      </c>
      <c r="G268" s="31">
        <f t="shared" si="30"/>
        <v>418.06677372289676</v>
      </c>
      <c r="H268" s="31">
        <f t="shared" si="31"/>
        <v>44.30031358985176</v>
      </c>
      <c r="I268" s="31">
        <f t="shared" si="32"/>
        <v>18912.979156394234</v>
      </c>
    </row>
    <row r="269" spans="1:9" ht="13.5">
      <c r="A269" s="18">
        <f t="shared" si="33"/>
        <v>252</v>
      </c>
      <c r="B269" s="15">
        <f t="shared" si="34"/>
        <v>47818</v>
      </c>
      <c r="C269" s="17">
        <f t="shared" si="35"/>
        <v>18912.979156394234</v>
      </c>
      <c r="D269" s="31">
        <f t="shared" si="27"/>
        <v>462.36708731274854</v>
      </c>
      <c r="E269" s="32">
        <f t="shared" si="28"/>
        <v>0</v>
      </c>
      <c r="F269" s="31">
        <f t="shared" si="29"/>
        <v>462.36708731274854</v>
      </c>
      <c r="G269" s="31">
        <f t="shared" si="30"/>
        <v>419.0248434126784</v>
      </c>
      <c r="H269" s="31">
        <f t="shared" si="31"/>
        <v>43.34224390007012</v>
      </c>
      <c r="I269" s="31">
        <f t="shared" si="32"/>
        <v>18493.954312981557</v>
      </c>
    </row>
    <row r="270" spans="1:9" ht="13.5">
      <c r="A270" s="18">
        <f t="shared" si="33"/>
        <v>253</v>
      </c>
      <c r="B270" s="15">
        <f t="shared" si="34"/>
        <v>47849</v>
      </c>
      <c r="C270" s="17">
        <f t="shared" si="35"/>
        <v>18493.954312981557</v>
      </c>
      <c r="D270" s="31">
        <f t="shared" si="27"/>
        <v>462.36708731274854</v>
      </c>
      <c r="E270" s="32">
        <f t="shared" si="28"/>
        <v>0</v>
      </c>
      <c r="F270" s="31">
        <f t="shared" si="29"/>
        <v>462.36708731274854</v>
      </c>
      <c r="G270" s="31">
        <f t="shared" si="30"/>
        <v>419.9851086788325</v>
      </c>
      <c r="H270" s="31">
        <f t="shared" si="31"/>
        <v>42.38197863391607</v>
      </c>
      <c r="I270" s="31">
        <f t="shared" si="32"/>
        <v>18073.969204302724</v>
      </c>
    </row>
    <row r="271" spans="1:9" ht="13.5">
      <c r="A271" s="18">
        <f t="shared" si="33"/>
        <v>254</v>
      </c>
      <c r="B271" s="15">
        <f t="shared" si="34"/>
        <v>47880</v>
      </c>
      <c r="C271" s="17">
        <f t="shared" si="35"/>
        <v>18073.969204302724</v>
      </c>
      <c r="D271" s="31">
        <f t="shared" si="27"/>
        <v>462.36708731274854</v>
      </c>
      <c r="E271" s="32">
        <f t="shared" si="28"/>
        <v>0</v>
      </c>
      <c r="F271" s="31">
        <f t="shared" si="29"/>
        <v>462.36708731274854</v>
      </c>
      <c r="G271" s="31">
        <f t="shared" si="30"/>
        <v>420.9475745528881</v>
      </c>
      <c r="H271" s="31">
        <f t="shared" si="31"/>
        <v>41.41951275986041</v>
      </c>
      <c r="I271" s="31">
        <f t="shared" si="32"/>
        <v>17653.021629749837</v>
      </c>
    </row>
    <row r="272" spans="1:9" ht="13.5">
      <c r="A272" s="18">
        <f t="shared" si="33"/>
        <v>255</v>
      </c>
      <c r="B272" s="15">
        <f t="shared" si="34"/>
        <v>47908</v>
      </c>
      <c r="C272" s="17">
        <f t="shared" si="35"/>
        <v>17653.021629749837</v>
      </c>
      <c r="D272" s="31">
        <f t="shared" si="27"/>
        <v>462.36708731274854</v>
      </c>
      <c r="E272" s="32">
        <f t="shared" si="28"/>
        <v>0</v>
      </c>
      <c r="F272" s="31">
        <f t="shared" si="29"/>
        <v>462.36708731274854</v>
      </c>
      <c r="G272" s="31">
        <f t="shared" si="30"/>
        <v>421.91224607790514</v>
      </c>
      <c r="H272" s="31">
        <f t="shared" si="31"/>
        <v>40.45484123484338</v>
      </c>
      <c r="I272" s="31">
        <f t="shared" si="32"/>
        <v>17231.109383671934</v>
      </c>
    </row>
    <row r="273" spans="1:9" ht="13.5">
      <c r="A273" s="18">
        <f t="shared" si="33"/>
        <v>256</v>
      </c>
      <c r="B273" s="15">
        <f t="shared" si="34"/>
        <v>47939</v>
      </c>
      <c r="C273" s="17">
        <f t="shared" si="35"/>
        <v>17231.109383671934</v>
      </c>
      <c r="D273" s="31">
        <f t="shared" si="27"/>
        <v>462.36708731274854</v>
      </c>
      <c r="E273" s="32">
        <f t="shared" si="28"/>
        <v>0</v>
      </c>
      <c r="F273" s="31">
        <f t="shared" si="29"/>
        <v>462.36708731274854</v>
      </c>
      <c r="G273" s="31">
        <f t="shared" si="30"/>
        <v>422.87912830850036</v>
      </c>
      <c r="H273" s="31">
        <f t="shared" si="31"/>
        <v>39.48795900424818</v>
      </c>
      <c r="I273" s="31">
        <f t="shared" si="32"/>
        <v>16808.230255363433</v>
      </c>
    </row>
    <row r="274" spans="1:9" ht="13.5">
      <c r="A274" s="18">
        <f t="shared" si="33"/>
        <v>257</v>
      </c>
      <c r="B274" s="15">
        <f t="shared" si="34"/>
        <v>47969</v>
      </c>
      <c r="C274" s="17">
        <f t="shared" si="35"/>
        <v>16808.230255363433</v>
      </c>
      <c r="D274" s="31">
        <f aca="true" t="shared" si="36" ref="D274:D337">IF(Pay_Num&lt;&gt;"",Scheduled_Monthly_Payment,"")</f>
        <v>462.36708731274854</v>
      </c>
      <c r="E274" s="32">
        <f aca="true" t="shared" si="37" ref="E274:E337">IF(Pay_Num&lt;&gt;"",Scheduled_Extra_Payments,"")</f>
        <v>0</v>
      </c>
      <c r="F274" s="31">
        <f aca="true" t="shared" si="38" ref="F274:F337">IF(Pay_Num&lt;&gt;"",Sched_Pay+Extra_Pay,"")</f>
        <v>462.36708731274854</v>
      </c>
      <c r="G274" s="31">
        <f aca="true" t="shared" si="39" ref="G274:G337">IF(Pay_Num&lt;&gt;"",Total_Pay-Int,"")</f>
        <v>423.848226310874</v>
      </c>
      <c r="H274" s="31">
        <f aca="true" t="shared" si="40" ref="H274:H337">IF(Pay_Num&lt;&gt;"",Beg_Bal*Interest_Rate/12,"")</f>
        <v>38.518861001874534</v>
      </c>
      <c r="I274" s="31">
        <f aca="true" t="shared" si="41" ref="I274:I337">IF(Pay_Num&lt;&gt;"",Beg_Bal-Princ,"")</f>
        <v>16384.38202905256</v>
      </c>
    </row>
    <row r="275" spans="1:9" ht="13.5">
      <c r="A275" s="18">
        <f aca="true" t="shared" si="42" ref="A275:A338">IF(Values_Entered,A274+1,"")</f>
        <v>258</v>
      </c>
      <c r="B275" s="15">
        <f aca="true" t="shared" si="43" ref="B275:B338">IF(Pay_Num&lt;&gt;"",DATE(YEAR(B274),MONTH(B274)+1,DAY(B274)),"")</f>
        <v>48000</v>
      </c>
      <c r="C275" s="17">
        <f aca="true" t="shared" si="44" ref="C275:C338">IF(Pay_Num&lt;&gt;"",I274,"")</f>
        <v>16384.38202905256</v>
      </c>
      <c r="D275" s="31">
        <f t="shared" si="36"/>
        <v>462.36708731274854</v>
      </c>
      <c r="E275" s="32">
        <f t="shared" si="37"/>
        <v>0</v>
      </c>
      <c r="F275" s="31">
        <f t="shared" si="38"/>
        <v>462.36708731274854</v>
      </c>
      <c r="G275" s="31">
        <f t="shared" si="39"/>
        <v>424.81954516283645</v>
      </c>
      <c r="H275" s="31">
        <f t="shared" si="40"/>
        <v>37.54754214991211</v>
      </c>
      <c r="I275" s="31">
        <f t="shared" si="41"/>
        <v>15959.562483889722</v>
      </c>
    </row>
    <row r="276" spans="1:9" ht="13.5">
      <c r="A276" s="18">
        <f t="shared" si="42"/>
        <v>259</v>
      </c>
      <c r="B276" s="15">
        <f t="shared" si="43"/>
        <v>48030</v>
      </c>
      <c r="C276" s="17">
        <f t="shared" si="44"/>
        <v>15959.562483889722</v>
      </c>
      <c r="D276" s="31">
        <f t="shared" si="36"/>
        <v>462.36708731274854</v>
      </c>
      <c r="E276" s="32">
        <f t="shared" si="37"/>
        <v>0</v>
      </c>
      <c r="F276" s="31">
        <f t="shared" si="38"/>
        <v>462.36708731274854</v>
      </c>
      <c r="G276" s="31">
        <f t="shared" si="39"/>
        <v>425.79308995383457</v>
      </c>
      <c r="H276" s="31">
        <f t="shared" si="40"/>
        <v>36.57399735891395</v>
      </c>
      <c r="I276" s="31">
        <f t="shared" si="41"/>
        <v>15533.769393935887</v>
      </c>
    </row>
    <row r="277" spans="1:9" ht="13.5">
      <c r="A277" s="18">
        <f t="shared" si="42"/>
        <v>260</v>
      </c>
      <c r="B277" s="15">
        <f t="shared" si="43"/>
        <v>48061</v>
      </c>
      <c r="C277" s="17">
        <f t="shared" si="44"/>
        <v>15533.769393935887</v>
      </c>
      <c r="D277" s="31">
        <f t="shared" si="36"/>
        <v>462.36708731274854</v>
      </c>
      <c r="E277" s="32">
        <f t="shared" si="37"/>
        <v>0</v>
      </c>
      <c r="F277" s="31">
        <f t="shared" si="38"/>
        <v>462.36708731274854</v>
      </c>
      <c r="G277" s="31">
        <f t="shared" si="39"/>
        <v>426.7688657849788</v>
      </c>
      <c r="H277" s="31">
        <f t="shared" si="40"/>
        <v>35.598221527769745</v>
      </c>
      <c r="I277" s="31">
        <f t="shared" si="41"/>
        <v>15107.000528150907</v>
      </c>
    </row>
    <row r="278" spans="1:9" ht="13.5">
      <c r="A278" s="18">
        <f t="shared" si="42"/>
        <v>261</v>
      </c>
      <c r="B278" s="15">
        <f t="shared" si="43"/>
        <v>48092</v>
      </c>
      <c r="C278" s="17">
        <f t="shared" si="44"/>
        <v>15107.000528150907</v>
      </c>
      <c r="D278" s="31">
        <f t="shared" si="36"/>
        <v>462.36708731274854</v>
      </c>
      <c r="E278" s="32">
        <f t="shared" si="37"/>
        <v>0</v>
      </c>
      <c r="F278" s="31">
        <f t="shared" si="38"/>
        <v>462.36708731274854</v>
      </c>
      <c r="G278" s="31">
        <f t="shared" si="39"/>
        <v>427.7468777690694</v>
      </c>
      <c r="H278" s="31">
        <f t="shared" si="40"/>
        <v>34.62020954367916</v>
      </c>
      <c r="I278" s="31">
        <f t="shared" si="41"/>
        <v>14679.253650381837</v>
      </c>
    </row>
    <row r="279" spans="1:9" ht="13.5">
      <c r="A279" s="18">
        <f t="shared" si="42"/>
        <v>262</v>
      </c>
      <c r="B279" s="15">
        <f t="shared" si="43"/>
        <v>48122</v>
      </c>
      <c r="C279" s="17">
        <f t="shared" si="44"/>
        <v>14679.253650381837</v>
      </c>
      <c r="D279" s="31">
        <f t="shared" si="36"/>
        <v>462.36708731274854</v>
      </c>
      <c r="E279" s="32">
        <f t="shared" si="37"/>
        <v>0</v>
      </c>
      <c r="F279" s="31">
        <f t="shared" si="38"/>
        <v>462.36708731274854</v>
      </c>
      <c r="G279" s="31">
        <f t="shared" si="39"/>
        <v>428.72713103062347</v>
      </c>
      <c r="H279" s="31">
        <f t="shared" si="40"/>
        <v>33.63995628212505</v>
      </c>
      <c r="I279" s="31">
        <f t="shared" si="41"/>
        <v>14250.526519351213</v>
      </c>
    </row>
    <row r="280" spans="1:9" ht="13.5">
      <c r="A280" s="18">
        <f t="shared" si="42"/>
        <v>263</v>
      </c>
      <c r="B280" s="15">
        <f t="shared" si="43"/>
        <v>48153</v>
      </c>
      <c r="C280" s="17">
        <f t="shared" si="44"/>
        <v>14250.526519351213</v>
      </c>
      <c r="D280" s="31">
        <f t="shared" si="36"/>
        <v>462.36708731274854</v>
      </c>
      <c r="E280" s="32">
        <f t="shared" si="37"/>
        <v>0</v>
      </c>
      <c r="F280" s="31">
        <f t="shared" si="38"/>
        <v>462.36708731274854</v>
      </c>
      <c r="G280" s="31">
        <f t="shared" si="39"/>
        <v>429.709630705902</v>
      </c>
      <c r="H280" s="31">
        <f t="shared" si="40"/>
        <v>32.65745660684653</v>
      </c>
      <c r="I280" s="31">
        <f t="shared" si="41"/>
        <v>13820.816888645311</v>
      </c>
    </row>
    <row r="281" spans="1:9" ht="13.5">
      <c r="A281" s="18">
        <f t="shared" si="42"/>
        <v>264</v>
      </c>
      <c r="B281" s="15">
        <f t="shared" si="43"/>
        <v>48183</v>
      </c>
      <c r="C281" s="17">
        <f t="shared" si="44"/>
        <v>13820.816888645311</v>
      </c>
      <c r="D281" s="31">
        <f t="shared" si="36"/>
        <v>462.36708731274854</v>
      </c>
      <c r="E281" s="32">
        <f t="shared" si="37"/>
        <v>0</v>
      </c>
      <c r="F281" s="31">
        <f t="shared" si="38"/>
        <v>462.36708731274854</v>
      </c>
      <c r="G281" s="31">
        <f t="shared" si="39"/>
        <v>430.6943819429364</v>
      </c>
      <c r="H281" s="31">
        <f t="shared" si="40"/>
        <v>31.672705369812174</v>
      </c>
      <c r="I281" s="31">
        <f t="shared" si="41"/>
        <v>13390.122506702375</v>
      </c>
    </row>
    <row r="282" spans="1:9" ht="13.5">
      <c r="A282" s="18">
        <f t="shared" si="42"/>
        <v>265</v>
      </c>
      <c r="B282" s="15">
        <f t="shared" si="43"/>
        <v>48214</v>
      </c>
      <c r="C282" s="17">
        <f t="shared" si="44"/>
        <v>13390.122506702375</v>
      </c>
      <c r="D282" s="31">
        <f t="shared" si="36"/>
        <v>462.36708731274854</v>
      </c>
      <c r="E282" s="32">
        <f t="shared" si="37"/>
        <v>0</v>
      </c>
      <c r="F282" s="31">
        <f t="shared" si="38"/>
        <v>462.36708731274854</v>
      </c>
      <c r="G282" s="31">
        <f t="shared" si="39"/>
        <v>431.6813899015556</v>
      </c>
      <c r="H282" s="31">
        <f t="shared" si="40"/>
        <v>30.685697411192944</v>
      </c>
      <c r="I282" s="31">
        <f t="shared" si="41"/>
        <v>12958.44111680082</v>
      </c>
    </row>
    <row r="283" spans="1:9" ht="13.5">
      <c r="A283" s="18">
        <f t="shared" si="42"/>
        <v>266</v>
      </c>
      <c r="B283" s="15">
        <f t="shared" si="43"/>
        <v>48245</v>
      </c>
      <c r="C283" s="17">
        <f t="shared" si="44"/>
        <v>12958.44111680082</v>
      </c>
      <c r="D283" s="31">
        <f t="shared" si="36"/>
        <v>462.36708731274854</v>
      </c>
      <c r="E283" s="32">
        <f t="shared" si="37"/>
        <v>0</v>
      </c>
      <c r="F283" s="31">
        <f t="shared" si="38"/>
        <v>462.36708731274854</v>
      </c>
      <c r="G283" s="31">
        <f t="shared" si="39"/>
        <v>432.6706597534133</v>
      </c>
      <c r="H283" s="31">
        <f t="shared" si="40"/>
        <v>29.69642755933521</v>
      </c>
      <c r="I283" s="31">
        <f t="shared" si="41"/>
        <v>12525.770457047405</v>
      </c>
    </row>
    <row r="284" spans="1:9" ht="13.5">
      <c r="A284" s="18">
        <f t="shared" si="42"/>
        <v>267</v>
      </c>
      <c r="B284" s="15">
        <f t="shared" si="43"/>
        <v>48274</v>
      </c>
      <c r="C284" s="17">
        <f t="shared" si="44"/>
        <v>12525.770457047405</v>
      </c>
      <c r="D284" s="31">
        <f t="shared" si="36"/>
        <v>462.36708731274854</v>
      </c>
      <c r="E284" s="32">
        <f t="shared" si="37"/>
        <v>0</v>
      </c>
      <c r="F284" s="31">
        <f t="shared" si="38"/>
        <v>462.36708731274854</v>
      </c>
      <c r="G284" s="31">
        <f t="shared" si="39"/>
        <v>433.6621966820149</v>
      </c>
      <c r="H284" s="31">
        <f t="shared" si="40"/>
        <v>28.70489063073364</v>
      </c>
      <c r="I284" s="31">
        <f t="shared" si="41"/>
        <v>12092.10826036539</v>
      </c>
    </row>
    <row r="285" spans="1:9" ht="13.5">
      <c r="A285" s="18">
        <f t="shared" si="42"/>
        <v>268</v>
      </c>
      <c r="B285" s="15">
        <f t="shared" si="43"/>
        <v>48305</v>
      </c>
      <c r="C285" s="17">
        <f t="shared" si="44"/>
        <v>12092.10826036539</v>
      </c>
      <c r="D285" s="31">
        <f t="shared" si="36"/>
        <v>462.36708731274854</v>
      </c>
      <c r="E285" s="32">
        <f t="shared" si="37"/>
        <v>0</v>
      </c>
      <c r="F285" s="31">
        <f t="shared" si="38"/>
        <v>462.36708731274854</v>
      </c>
      <c r="G285" s="31">
        <f t="shared" si="39"/>
        <v>434.6560058827445</v>
      </c>
      <c r="H285" s="31">
        <f t="shared" si="40"/>
        <v>27.71108143000402</v>
      </c>
      <c r="I285" s="31">
        <f t="shared" si="41"/>
        <v>11657.452254482645</v>
      </c>
    </row>
    <row r="286" spans="1:9" ht="13.5">
      <c r="A286" s="18">
        <f t="shared" si="42"/>
        <v>269</v>
      </c>
      <c r="B286" s="15">
        <f t="shared" si="43"/>
        <v>48335</v>
      </c>
      <c r="C286" s="17">
        <f t="shared" si="44"/>
        <v>11657.452254482645</v>
      </c>
      <c r="D286" s="31">
        <f t="shared" si="36"/>
        <v>462.36708731274854</v>
      </c>
      <c r="E286" s="32">
        <f t="shared" si="37"/>
        <v>0</v>
      </c>
      <c r="F286" s="31">
        <f t="shared" si="38"/>
        <v>462.36708731274854</v>
      </c>
      <c r="G286" s="31">
        <f t="shared" si="39"/>
        <v>435.65209256289245</v>
      </c>
      <c r="H286" s="31">
        <f t="shared" si="40"/>
        <v>26.71499474985606</v>
      </c>
      <c r="I286" s="31">
        <f t="shared" si="41"/>
        <v>11221.800161919753</v>
      </c>
    </row>
    <row r="287" spans="1:9" ht="13.5">
      <c r="A287" s="18">
        <f t="shared" si="42"/>
        <v>270</v>
      </c>
      <c r="B287" s="15">
        <f t="shared" si="43"/>
        <v>48366</v>
      </c>
      <c r="C287" s="17">
        <f t="shared" si="44"/>
        <v>11221.800161919753</v>
      </c>
      <c r="D287" s="31">
        <f t="shared" si="36"/>
        <v>462.36708731274854</v>
      </c>
      <c r="E287" s="32">
        <f t="shared" si="37"/>
        <v>0</v>
      </c>
      <c r="F287" s="31">
        <f t="shared" si="38"/>
        <v>462.36708731274854</v>
      </c>
      <c r="G287" s="31">
        <f t="shared" si="39"/>
        <v>436.65046194168247</v>
      </c>
      <c r="H287" s="31">
        <f t="shared" si="40"/>
        <v>25.7166253710661</v>
      </c>
      <c r="I287" s="31">
        <f t="shared" si="41"/>
        <v>10785.14969997807</v>
      </c>
    </row>
    <row r="288" spans="1:9" ht="13.5">
      <c r="A288" s="18">
        <f t="shared" si="42"/>
        <v>271</v>
      </c>
      <c r="B288" s="15">
        <f t="shared" si="43"/>
        <v>48396</v>
      </c>
      <c r="C288" s="17">
        <f t="shared" si="44"/>
        <v>10785.14969997807</v>
      </c>
      <c r="D288" s="31">
        <f t="shared" si="36"/>
        <v>462.36708731274854</v>
      </c>
      <c r="E288" s="32">
        <f t="shared" si="37"/>
        <v>0</v>
      </c>
      <c r="F288" s="31">
        <f t="shared" si="38"/>
        <v>462.36708731274854</v>
      </c>
      <c r="G288" s="31">
        <f t="shared" si="39"/>
        <v>437.6511192502988</v>
      </c>
      <c r="H288" s="31">
        <f t="shared" si="40"/>
        <v>24.715968062449743</v>
      </c>
      <c r="I288" s="31">
        <f t="shared" si="41"/>
        <v>10347.498580727772</v>
      </c>
    </row>
    <row r="289" spans="1:9" ht="13.5">
      <c r="A289" s="18">
        <f t="shared" si="42"/>
        <v>272</v>
      </c>
      <c r="B289" s="15">
        <f t="shared" si="43"/>
        <v>48427</v>
      </c>
      <c r="C289" s="17">
        <f t="shared" si="44"/>
        <v>10347.498580727772</v>
      </c>
      <c r="D289" s="31">
        <f t="shared" si="36"/>
        <v>462.36708731274854</v>
      </c>
      <c r="E289" s="32">
        <f t="shared" si="37"/>
        <v>0</v>
      </c>
      <c r="F289" s="31">
        <f t="shared" si="38"/>
        <v>462.36708731274854</v>
      </c>
      <c r="G289" s="31">
        <f t="shared" si="39"/>
        <v>438.65406973191403</v>
      </c>
      <c r="H289" s="31">
        <f t="shared" si="40"/>
        <v>23.713017580834478</v>
      </c>
      <c r="I289" s="31">
        <f t="shared" si="41"/>
        <v>9908.844510995857</v>
      </c>
    </row>
    <row r="290" spans="1:9" ht="13.5">
      <c r="A290" s="18">
        <f t="shared" si="42"/>
        <v>273</v>
      </c>
      <c r="B290" s="15">
        <f t="shared" si="43"/>
        <v>48458</v>
      </c>
      <c r="C290" s="17">
        <f t="shared" si="44"/>
        <v>9908.844510995857</v>
      </c>
      <c r="D290" s="31">
        <f t="shared" si="36"/>
        <v>462.36708731274854</v>
      </c>
      <c r="E290" s="32">
        <f t="shared" si="37"/>
        <v>0</v>
      </c>
      <c r="F290" s="31">
        <f t="shared" si="38"/>
        <v>462.36708731274854</v>
      </c>
      <c r="G290" s="31">
        <f t="shared" si="39"/>
        <v>439.65931864171637</v>
      </c>
      <c r="H290" s="31">
        <f t="shared" si="40"/>
        <v>22.707768671032174</v>
      </c>
      <c r="I290" s="31">
        <f t="shared" si="41"/>
        <v>9469.185192354142</v>
      </c>
    </row>
    <row r="291" spans="1:9" ht="13.5">
      <c r="A291" s="18">
        <f t="shared" si="42"/>
        <v>274</v>
      </c>
      <c r="B291" s="15">
        <f t="shared" si="43"/>
        <v>48488</v>
      </c>
      <c r="C291" s="17">
        <f t="shared" si="44"/>
        <v>9469.185192354142</v>
      </c>
      <c r="D291" s="31">
        <f t="shared" si="36"/>
        <v>462.36708731274854</v>
      </c>
      <c r="E291" s="32">
        <f t="shared" si="37"/>
        <v>0</v>
      </c>
      <c r="F291" s="31">
        <f t="shared" si="38"/>
        <v>462.36708731274854</v>
      </c>
      <c r="G291" s="31">
        <f t="shared" si="39"/>
        <v>440.666871246937</v>
      </c>
      <c r="H291" s="31">
        <f t="shared" si="40"/>
        <v>21.700216065811574</v>
      </c>
      <c r="I291" s="31">
        <f t="shared" si="41"/>
        <v>9028.518321107205</v>
      </c>
    </row>
    <row r="292" spans="1:9" ht="13.5">
      <c r="A292" s="18">
        <f t="shared" si="42"/>
        <v>275</v>
      </c>
      <c r="B292" s="15">
        <f t="shared" si="43"/>
        <v>48519</v>
      </c>
      <c r="C292" s="17">
        <f t="shared" si="44"/>
        <v>9028.518321107205</v>
      </c>
      <c r="D292" s="31">
        <f t="shared" si="36"/>
        <v>462.36708731274854</v>
      </c>
      <c r="E292" s="32">
        <f t="shared" si="37"/>
        <v>0</v>
      </c>
      <c r="F292" s="31">
        <f t="shared" si="38"/>
        <v>462.36708731274854</v>
      </c>
      <c r="G292" s="31">
        <f t="shared" si="39"/>
        <v>441.67673282687787</v>
      </c>
      <c r="H292" s="31">
        <f t="shared" si="40"/>
        <v>20.690354485870678</v>
      </c>
      <c r="I292" s="31">
        <f t="shared" si="41"/>
        <v>8586.841588280327</v>
      </c>
    </row>
    <row r="293" spans="1:9" ht="13.5">
      <c r="A293" s="18">
        <f t="shared" si="42"/>
        <v>276</v>
      </c>
      <c r="B293" s="15">
        <f t="shared" si="43"/>
        <v>48549</v>
      </c>
      <c r="C293" s="17">
        <f t="shared" si="44"/>
        <v>8586.841588280327</v>
      </c>
      <c r="D293" s="31">
        <f t="shared" si="36"/>
        <v>462.36708731274854</v>
      </c>
      <c r="E293" s="32">
        <f t="shared" si="37"/>
        <v>0</v>
      </c>
      <c r="F293" s="31">
        <f t="shared" si="38"/>
        <v>462.36708731274854</v>
      </c>
      <c r="G293" s="31">
        <f t="shared" si="39"/>
        <v>442.6889086729395</v>
      </c>
      <c r="H293" s="31">
        <f t="shared" si="40"/>
        <v>19.678178639809083</v>
      </c>
      <c r="I293" s="31">
        <f t="shared" si="41"/>
        <v>8144.152679607388</v>
      </c>
    </row>
    <row r="294" spans="1:9" ht="13.5">
      <c r="A294" s="18">
        <f t="shared" si="42"/>
        <v>277</v>
      </c>
      <c r="B294" s="15">
        <f t="shared" si="43"/>
        <v>48580</v>
      </c>
      <c r="C294" s="17">
        <f t="shared" si="44"/>
        <v>8144.152679607388</v>
      </c>
      <c r="D294" s="31">
        <f t="shared" si="36"/>
        <v>462.36708731274854</v>
      </c>
      <c r="E294" s="32">
        <f t="shared" si="37"/>
        <v>0</v>
      </c>
      <c r="F294" s="31">
        <f t="shared" si="38"/>
        <v>462.36708731274854</v>
      </c>
      <c r="G294" s="31">
        <f t="shared" si="39"/>
        <v>443.70340408864826</v>
      </c>
      <c r="H294" s="31">
        <f t="shared" si="40"/>
        <v>18.663683224100264</v>
      </c>
      <c r="I294" s="31">
        <f t="shared" si="41"/>
        <v>7700.449275518739</v>
      </c>
    </row>
    <row r="295" spans="1:9" ht="13.5">
      <c r="A295" s="18">
        <f t="shared" si="42"/>
        <v>278</v>
      </c>
      <c r="B295" s="15">
        <f t="shared" si="43"/>
        <v>48611</v>
      </c>
      <c r="C295" s="17">
        <f t="shared" si="44"/>
        <v>7700.449275518739</v>
      </c>
      <c r="D295" s="31">
        <f t="shared" si="36"/>
        <v>462.36708731274854</v>
      </c>
      <c r="E295" s="32">
        <f t="shared" si="37"/>
        <v>0</v>
      </c>
      <c r="F295" s="31">
        <f t="shared" si="38"/>
        <v>462.36708731274854</v>
      </c>
      <c r="G295" s="31">
        <f t="shared" si="39"/>
        <v>444.72022438968474</v>
      </c>
      <c r="H295" s="31">
        <f t="shared" si="40"/>
        <v>17.64686292306378</v>
      </c>
      <c r="I295" s="31">
        <f t="shared" si="41"/>
        <v>7255.729051129055</v>
      </c>
    </row>
    <row r="296" spans="1:9" ht="13.5">
      <c r="A296" s="18">
        <f t="shared" si="42"/>
        <v>279</v>
      </c>
      <c r="B296" s="15">
        <f t="shared" si="43"/>
        <v>48639</v>
      </c>
      <c r="C296" s="17">
        <f t="shared" si="44"/>
        <v>7255.729051129055</v>
      </c>
      <c r="D296" s="31">
        <f t="shared" si="36"/>
        <v>462.36708731274854</v>
      </c>
      <c r="E296" s="32">
        <f t="shared" si="37"/>
        <v>0</v>
      </c>
      <c r="F296" s="31">
        <f t="shared" si="38"/>
        <v>462.36708731274854</v>
      </c>
      <c r="G296" s="31">
        <f t="shared" si="39"/>
        <v>445.73937490391114</v>
      </c>
      <c r="H296" s="31">
        <f t="shared" si="40"/>
        <v>16.627712408837418</v>
      </c>
      <c r="I296" s="31">
        <f t="shared" si="41"/>
        <v>6809.989676225144</v>
      </c>
    </row>
    <row r="297" spans="1:9" ht="13.5">
      <c r="A297" s="18">
        <f t="shared" si="42"/>
        <v>280</v>
      </c>
      <c r="B297" s="15">
        <f t="shared" si="43"/>
        <v>48670</v>
      </c>
      <c r="C297" s="17">
        <f t="shared" si="44"/>
        <v>6809.989676225144</v>
      </c>
      <c r="D297" s="31">
        <f t="shared" si="36"/>
        <v>462.36708731274854</v>
      </c>
      <c r="E297" s="32">
        <f t="shared" si="37"/>
        <v>0</v>
      </c>
      <c r="F297" s="31">
        <f t="shared" si="38"/>
        <v>462.36708731274854</v>
      </c>
      <c r="G297" s="31">
        <f t="shared" si="39"/>
        <v>446.76086097139927</v>
      </c>
      <c r="H297" s="31">
        <f t="shared" si="40"/>
        <v>15.606226341349286</v>
      </c>
      <c r="I297" s="31">
        <f t="shared" si="41"/>
        <v>6363.228815253745</v>
      </c>
    </row>
    <row r="298" spans="1:9" ht="13.5">
      <c r="A298" s="18">
        <f t="shared" si="42"/>
        <v>281</v>
      </c>
      <c r="B298" s="15">
        <f t="shared" si="43"/>
        <v>48700</v>
      </c>
      <c r="C298" s="17">
        <f t="shared" si="44"/>
        <v>6363.228815253745</v>
      </c>
      <c r="D298" s="31">
        <f t="shared" si="36"/>
        <v>462.36708731274854</v>
      </c>
      <c r="E298" s="32">
        <f t="shared" si="37"/>
        <v>0</v>
      </c>
      <c r="F298" s="31">
        <f t="shared" si="38"/>
        <v>462.36708731274854</v>
      </c>
      <c r="G298" s="31">
        <f t="shared" si="39"/>
        <v>447.7846879444587</v>
      </c>
      <c r="H298" s="31">
        <f t="shared" si="40"/>
        <v>14.582399368289833</v>
      </c>
      <c r="I298" s="31">
        <f t="shared" si="41"/>
        <v>5915.444127309286</v>
      </c>
    </row>
    <row r="299" spans="1:9" ht="13.5">
      <c r="A299" s="18">
        <f t="shared" si="42"/>
        <v>282</v>
      </c>
      <c r="B299" s="15">
        <f t="shared" si="43"/>
        <v>48731</v>
      </c>
      <c r="C299" s="17">
        <f t="shared" si="44"/>
        <v>5915.444127309286</v>
      </c>
      <c r="D299" s="31">
        <f t="shared" si="36"/>
        <v>462.36708731274854</v>
      </c>
      <c r="E299" s="32">
        <f t="shared" si="37"/>
        <v>0</v>
      </c>
      <c r="F299" s="31">
        <f t="shared" si="38"/>
        <v>462.36708731274854</v>
      </c>
      <c r="G299" s="31">
        <f t="shared" si="39"/>
        <v>448.8108611876648</v>
      </c>
      <c r="H299" s="31">
        <f t="shared" si="40"/>
        <v>13.55622612508378</v>
      </c>
      <c r="I299" s="31">
        <f t="shared" si="41"/>
        <v>5466.633266121621</v>
      </c>
    </row>
    <row r="300" spans="1:9" ht="13.5">
      <c r="A300" s="18">
        <f t="shared" si="42"/>
        <v>283</v>
      </c>
      <c r="B300" s="15">
        <f t="shared" si="43"/>
        <v>48761</v>
      </c>
      <c r="C300" s="17">
        <f t="shared" si="44"/>
        <v>5466.633266121621</v>
      </c>
      <c r="D300" s="31">
        <f t="shared" si="36"/>
        <v>462.36708731274854</v>
      </c>
      <c r="E300" s="32">
        <f t="shared" si="37"/>
        <v>0</v>
      </c>
      <c r="F300" s="31">
        <f t="shared" si="38"/>
        <v>462.36708731274854</v>
      </c>
      <c r="G300" s="31">
        <f t="shared" si="39"/>
        <v>449.8393860778865</v>
      </c>
      <c r="H300" s="31">
        <f t="shared" si="40"/>
        <v>12.527701234862048</v>
      </c>
      <c r="I300" s="31">
        <f t="shared" si="41"/>
        <v>5016.793880043735</v>
      </c>
    </row>
    <row r="301" spans="1:9" ht="13.5">
      <c r="A301" s="18">
        <f t="shared" si="42"/>
        <v>284</v>
      </c>
      <c r="B301" s="15">
        <f t="shared" si="43"/>
        <v>48792</v>
      </c>
      <c r="C301" s="17">
        <f t="shared" si="44"/>
        <v>5016.793880043735</v>
      </c>
      <c r="D301" s="31">
        <f t="shared" si="36"/>
        <v>462.36708731274854</v>
      </c>
      <c r="E301" s="32">
        <f t="shared" si="37"/>
        <v>0</v>
      </c>
      <c r="F301" s="31">
        <f t="shared" si="38"/>
        <v>462.36708731274854</v>
      </c>
      <c r="G301" s="31">
        <f t="shared" si="39"/>
        <v>450.870268004315</v>
      </c>
      <c r="H301" s="31">
        <f t="shared" si="40"/>
        <v>11.49681930843356</v>
      </c>
      <c r="I301" s="31">
        <f t="shared" si="41"/>
        <v>4565.92361203942</v>
      </c>
    </row>
    <row r="302" spans="1:9" ht="13.5">
      <c r="A302" s="18">
        <f t="shared" si="42"/>
        <v>285</v>
      </c>
      <c r="B302" s="15">
        <f t="shared" si="43"/>
        <v>48823</v>
      </c>
      <c r="C302" s="17">
        <f t="shared" si="44"/>
        <v>4565.92361203942</v>
      </c>
      <c r="D302" s="31">
        <f t="shared" si="36"/>
        <v>462.36708731274854</v>
      </c>
      <c r="E302" s="32">
        <f t="shared" si="37"/>
        <v>0</v>
      </c>
      <c r="F302" s="31">
        <f t="shared" si="38"/>
        <v>462.36708731274854</v>
      </c>
      <c r="G302" s="31">
        <f t="shared" si="39"/>
        <v>451.90351236849153</v>
      </c>
      <c r="H302" s="31">
        <f t="shared" si="40"/>
        <v>10.463574944257003</v>
      </c>
      <c r="I302" s="31">
        <f t="shared" si="41"/>
        <v>4114.020099670928</v>
      </c>
    </row>
    <row r="303" spans="1:9" ht="13.5">
      <c r="A303" s="18">
        <f t="shared" si="42"/>
        <v>286</v>
      </c>
      <c r="B303" s="15">
        <f t="shared" si="43"/>
        <v>48853</v>
      </c>
      <c r="C303" s="17">
        <f t="shared" si="44"/>
        <v>4114.020099670928</v>
      </c>
      <c r="D303" s="31">
        <f t="shared" si="36"/>
        <v>462.36708731274854</v>
      </c>
      <c r="E303" s="32">
        <f t="shared" si="37"/>
        <v>0</v>
      </c>
      <c r="F303" s="31">
        <f t="shared" si="38"/>
        <v>462.36708731274854</v>
      </c>
      <c r="G303" s="31">
        <f t="shared" si="39"/>
        <v>452.939124584336</v>
      </c>
      <c r="H303" s="31">
        <f t="shared" si="40"/>
        <v>9.427962728412544</v>
      </c>
      <c r="I303" s="31">
        <f t="shared" si="41"/>
        <v>3661.080975086592</v>
      </c>
    </row>
    <row r="304" spans="1:9" ht="13.5">
      <c r="A304" s="18">
        <f t="shared" si="42"/>
        <v>287</v>
      </c>
      <c r="B304" s="15">
        <f t="shared" si="43"/>
        <v>48884</v>
      </c>
      <c r="C304" s="17">
        <f t="shared" si="44"/>
        <v>3661.080975086592</v>
      </c>
      <c r="D304" s="31">
        <f t="shared" si="36"/>
        <v>462.36708731274854</v>
      </c>
      <c r="E304" s="32">
        <f t="shared" si="37"/>
        <v>0</v>
      </c>
      <c r="F304" s="31">
        <f t="shared" si="38"/>
        <v>462.36708731274854</v>
      </c>
      <c r="G304" s="31">
        <f t="shared" si="39"/>
        <v>453.9771100781751</v>
      </c>
      <c r="H304" s="31">
        <f t="shared" si="40"/>
        <v>8.38997723457344</v>
      </c>
      <c r="I304" s="31">
        <f t="shared" si="41"/>
        <v>3207.103865008417</v>
      </c>
    </row>
    <row r="305" spans="1:9" ht="13.5">
      <c r="A305" s="18">
        <f t="shared" si="42"/>
        <v>288</v>
      </c>
      <c r="B305" s="15">
        <f t="shared" si="43"/>
        <v>48914</v>
      </c>
      <c r="C305" s="17">
        <f t="shared" si="44"/>
        <v>3207.103865008417</v>
      </c>
      <c r="D305" s="31">
        <f t="shared" si="36"/>
        <v>462.36708731274854</v>
      </c>
      <c r="E305" s="32">
        <f t="shared" si="37"/>
        <v>0</v>
      </c>
      <c r="F305" s="31">
        <f t="shared" si="38"/>
        <v>462.36708731274854</v>
      </c>
      <c r="G305" s="31">
        <f t="shared" si="39"/>
        <v>455.0174742887709</v>
      </c>
      <c r="H305" s="31">
        <f t="shared" si="40"/>
        <v>7.349613023977622</v>
      </c>
      <c r="I305" s="31">
        <f t="shared" si="41"/>
        <v>2752.0863907196463</v>
      </c>
    </row>
    <row r="306" spans="1:9" ht="13.5">
      <c r="A306" s="18">
        <f t="shared" si="42"/>
        <v>289</v>
      </c>
      <c r="B306" s="15">
        <f t="shared" si="43"/>
        <v>48945</v>
      </c>
      <c r="C306" s="17">
        <f t="shared" si="44"/>
        <v>2752.0863907196463</v>
      </c>
      <c r="D306" s="31">
        <f t="shared" si="36"/>
        <v>462.36708731274854</v>
      </c>
      <c r="E306" s="32">
        <f t="shared" si="37"/>
        <v>0</v>
      </c>
      <c r="F306" s="31">
        <f t="shared" si="38"/>
        <v>462.36708731274854</v>
      </c>
      <c r="G306" s="31">
        <f t="shared" si="39"/>
        <v>456.06022266734936</v>
      </c>
      <c r="H306" s="31">
        <f t="shared" si="40"/>
        <v>6.30686464539919</v>
      </c>
      <c r="I306" s="31">
        <f t="shared" si="41"/>
        <v>2296.0261680522967</v>
      </c>
    </row>
    <row r="307" spans="1:9" ht="13.5">
      <c r="A307" s="18">
        <f t="shared" si="42"/>
        <v>290</v>
      </c>
      <c r="B307" s="15">
        <f t="shared" si="43"/>
        <v>48976</v>
      </c>
      <c r="C307" s="17">
        <f t="shared" si="44"/>
        <v>2296.0261680522967</v>
      </c>
      <c r="D307" s="31">
        <f t="shared" si="36"/>
        <v>462.36708731274854</v>
      </c>
      <c r="E307" s="32">
        <f t="shared" si="37"/>
        <v>0</v>
      </c>
      <c r="F307" s="31">
        <f t="shared" si="38"/>
        <v>462.36708731274854</v>
      </c>
      <c r="G307" s="31">
        <f t="shared" si="39"/>
        <v>457.1053606776287</v>
      </c>
      <c r="H307" s="31">
        <f t="shared" si="40"/>
        <v>5.261726635119847</v>
      </c>
      <c r="I307" s="31">
        <f t="shared" si="41"/>
        <v>1838.9208073746681</v>
      </c>
    </row>
    <row r="308" spans="1:9" ht="13.5">
      <c r="A308" s="18">
        <f t="shared" si="42"/>
        <v>291</v>
      </c>
      <c r="B308" s="15">
        <f t="shared" si="43"/>
        <v>49004</v>
      </c>
      <c r="C308" s="17">
        <f t="shared" si="44"/>
        <v>1838.9208073746681</v>
      </c>
      <c r="D308" s="31">
        <f t="shared" si="36"/>
        <v>462.36708731274854</v>
      </c>
      <c r="E308" s="32">
        <f t="shared" si="37"/>
        <v>0</v>
      </c>
      <c r="F308" s="31">
        <f t="shared" si="38"/>
        <v>462.36708731274854</v>
      </c>
      <c r="G308" s="31">
        <f t="shared" si="39"/>
        <v>458.15289379584823</v>
      </c>
      <c r="H308" s="31">
        <f t="shared" si="40"/>
        <v>4.2141935169002815</v>
      </c>
      <c r="I308" s="31">
        <f t="shared" si="41"/>
        <v>1380.7679135788198</v>
      </c>
    </row>
    <row r="309" spans="1:9" ht="13.5">
      <c r="A309" s="18">
        <f t="shared" si="42"/>
        <v>292</v>
      </c>
      <c r="B309" s="15">
        <f t="shared" si="43"/>
        <v>49035</v>
      </c>
      <c r="C309" s="17">
        <f t="shared" si="44"/>
        <v>1380.7679135788198</v>
      </c>
      <c r="D309" s="31">
        <f t="shared" si="36"/>
        <v>462.36708731274854</v>
      </c>
      <c r="E309" s="32">
        <f t="shared" si="37"/>
        <v>0</v>
      </c>
      <c r="F309" s="31">
        <f t="shared" si="38"/>
        <v>462.36708731274854</v>
      </c>
      <c r="G309" s="31">
        <f t="shared" si="39"/>
        <v>459.2028275107971</v>
      </c>
      <c r="H309" s="31">
        <f t="shared" si="40"/>
        <v>3.1642598019514625</v>
      </c>
      <c r="I309" s="31">
        <f t="shared" si="41"/>
        <v>921.5650860680228</v>
      </c>
    </row>
    <row r="310" spans="1:9" ht="13.5">
      <c r="A310" s="18">
        <f t="shared" si="42"/>
        <v>293</v>
      </c>
      <c r="B310" s="15">
        <f t="shared" si="43"/>
        <v>49065</v>
      </c>
      <c r="C310" s="17">
        <f t="shared" si="44"/>
        <v>921.5650860680228</v>
      </c>
      <c r="D310" s="31">
        <f t="shared" si="36"/>
        <v>462.36708731274854</v>
      </c>
      <c r="E310" s="32">
        <f t="shared" si="37"/>
        <v>0</v>
      </c>
      <c r="F310" s="31">
        <f t="shared" si="38"/>
        <v>462.36708731274854</v>
      </c>
      <c r="G310" s="31">
        <f t="shared" si="39"/>
        <v>460.25516732384267</v>
      </c>
      <c r="H310" s="31">
        <f t="shared" si="40"/>
        <v>2.1119199889058855</v>
      </c>
      <c r="I310" s="31">
        <f t="shared" si="41"/>
        <v>461.3099187441801</v>
      </c>
    </row>
    <row r="311" spans="1:9" ht="13.5">
      <c r="A311" s="18">
        <f t="shared" si="42"/>
        <v>294</v>
      </c>
      <c r="B311" s="15">
        <f t="shared" si="43"/>
        <v>49096</v>
      </c>
      <c r="C311" s="17">
        <f t="shared" si="44"/>
        <v>461.3099187441801</v>
      </c>
      <c r="D311" s="31">
        <f t="shared" si="36"/>
        <v>462.36708731274854</v>
      </c>
      <c r="E311" s="32">
        <f t="shared" si="37"/>
        <v>0</v>
      </c>
      <c r="F311" s="31">
        <f t="shared" si="38"/>
        <v>462.36708731274854</v>
      </c>
      <c r="G311" s="31">
        <f t="shared" si="39"/>
        <v>461.3099187489598</v>
      </c>
      <c r="H311" s="31">
        <f t="shared" si="40"/>
        <v>1.057168563788746</v>
      </c>
      <c r="I311" s="31">
        <f t="shared" si="41"/>
        <v>-4.779678874911042E-09</v>
      </c>
    </row>
    <row r="312" spans="1:9" ht="13.5">
      <c r="A312" s="18">
        <f t="shared" si="42"/>
        <v>295</v>
      </c>
      <c r="B312" s="15">
        <f t="shared" si="43"/>
        <v>49126</v>
      </c>
      <c r="C312" s="17">
        <f t="shared" si="44"/>
        <v>-4.779678874911042E-09</v>
      </c>
      <c r="D312" s="31">
        <f t="shared" si="36"/>
        <v>462.36708731274854</v>
      </c>
      <c r="E312" s="32">
        <f t="shared" si="37"/>
        <v>0</v>
      </c>
      <c r="F312" s="31">
        <f t="shared" si="38"/>
        <v>462.36708731274854</v>
      </c>
      <c r="G312" s="31">
        <f t="shared" si="39"/>
        <v>462.3670873127595</v>
      </c>
      <c r="H312" s="31">
        <f t="shared" si="40"/>
        <v>-1.0953430755004472E-11</v>
      </c>
      <c r="I312" s="31">
        <f t="shared" si="41"/>
        <v>-462.3670873175392</v>
      </c>
    </row>
    <row r="313" spans="1:9" ht="13.5">
      <c r="A313" s="18">
        <f t="shared" si="42"/>
        <v>296</v>
      </c>
      <c r="B313" s="15">
        <f t="shared" si="43"/>
        <v>49157</v>
      </c>
      <c r="C313" s="17">
        <f t="shared" si="44"/>
        <v>-462.3670873175392</v>
      </c>
      <c r="D313" s="31">
        <f t="shared" si="36"/>
        <v>462.36708731274854</v>
      </c>
      <c r="E313" s="32">
        <f t="shared" si="37"/>
        <v>0</v>
      </c>
      <c r="F313" s="31">
        <f t="shared" si="38"/>
        <v>462.36708731274854</v>
      </c>
      <c r="G313" s="31">
        <f t="shared" si="39"/>
        <v>463.4266785545179</v>
      </c>
      <c r="H313" s="31">
        <f t="shared" si="40"/>
        <v>-1.0595912417693607</v>
      </c>
      <c r="I313" s="31">
        <f t="shared" si="41"/>
        <v>-925.7937658720571</v>
      </c>
    </row>
    <row r="314" spans="1:9" ht="13.5">
      <c r="A314" s="18">
        <f t="shared" si="42"/>
        <v>297</v>
      </c>
      <c r="B314" s="15">
        <f t="shared" si="43"/>
        <v>49188</v>
      </c>
      <c r="C314" s="17">
        <f t="shared" si="44"/>
        <v>-925.7937658720571</v>
      </c>
      <c r="D314" s="31">
        <f t="shared" si="36"/>
        <v>462.36708731274854</v>
      </c>
      <c r="E314" s="32">
        <f t="shared" si="37"/>
        <v>0</v>
      </c>
      <c r="F314" s="31">
        <f t="shared" si="38"/>
        <v>462.36708731274854</v>
      </c>
      <c r="G314" s="31">
        <f t="shared" si="39"/>
        <v>464.4886980262053</v>
      </c>
      <c r="H314" s="31">
        <f t="shared" si="40"/>
        <v>-2.1216107134567976</v>
      </c>
      <c r="I314" s="31">
        <f t="shared" si="41"/>
        <v>-1390.2824638982624</v>
      </c>
    </row>
    <row r="315" spans="1:9" ht="13.5">
      <c r="A315" s="18">
        <f t="shared" si="42"/>
        <v>298</v>
      </c>
      <c r="B315" s="15">
        <f t="shared" si="43"/>
        <v>49218</v>
      </c>
      <c r="C315" s="17">
        <f t="shared" si="44"/>
        <v>-1390.2824638982624</v>
      </c>
      <c r="D315" s="31">
        <f t="shared" si="36"/>
        <v>462.36708731274854</v>
      </c>
      <c r="E315" s="32">
        <f t="shared" si="37"/>
        <v>0</v>
      </c>
      <c r="F315" s="31">
        <f t="shared" si="38"/>
        <v>462.36708731274854</v>
      </c>
      <c r="G315" s="31">
        <f t="shared" si="39"/>
        <v>465.5531512925154</v>
      </c>
      <c r="H315" s="31">
        <f t="shared" si="40"/>
        <v>-3.1860639797668515</v>
      </c>
      <c r="I315" s="31">
        <f t="shared" si="41"/>
        <v>-1855.8356151907778</v>
      </c>
    </row>
    <row r="316" spans="1:9" ht="13.5">
      <c r="A316" s="18">
        <f t="shared" si="42"/>
        <v>299</v>
      </c>
      <c r="B316" s="15">
        <f t="shared" si="43"/>
        <v>49249</v>
      </c>
      <c r="C316" s="17">
        <f t="shared" si="44"/>
        <v>-1855.8356151907778</v>
      </c>
      <c r="D316" s="31">
        <f t="shared" si="36"/>
        <v>462.36708731274854</v>
      </c>
      <c r="E316" s="32">
        <f t="shared" si="37"/>
        <v>0</v>
      </c>
      <c r="F316" s="31">
        <f t="shared" si="38"/>
        <v>462.36708731274854</v>
      </c>
      <c r="G316" s="31">
        <f t="shared" si="39"/>
        <v>466.6200439308941</v>
      </c>
      <c r="H316" s="31">
        <f t="shared" si="40"/>
        <v>-4.252956618145533</v>
      </c>
      <c r="I316" s="31">
        <f t="shared" si="41"/>
        <v>-2322.455659121672</v>
      </c>
    </row>
    <row r="317" spans="1:9" ht="13.5">
      <c r="A317" s="18">
        <f t="shared" si="42"/>
        <v>300</v>
      </c>
      <c r="B317" s="15">
        <f t="shared" si="43"/>
        <v>49279</v>
      </c>
      <c r="C317" s="17">
        <f t="shared" si="44"/>
        <v>-2322.455659121672</v>
      </c>
      <c r="D317" s="31">
        <f t="shared" si="36"/>
        <v>462.36708731274854</v>
      </c>
      <c r="E317" s="32">
        <f t="shared" si="37"/>
        <v>0</v>
      </c>
      <c r="F317" s="31">
        <f t="shared" si="38"/>
        <v>462.36708731274854</v>
      </c>
      <c r="G317" s="31">
        <f t="shared" si="39"/>
        <v>467.68938153156904</v>
      </c>
      <c r="H317" s="31">
        <f t="shared" si="40"/>
        <v>-5.322294218820498</v>
      </c>
      <c r="I317" s="31">
        <f t="shared" si="41"/>
        <v>-2790.145040653241</v>
      </c>
    </row>
    <row r="318" spans="1:9" ht="13.5">
      <c r="A318" s="18">
        <f t="shared" si="42"/>
        <v>301</v>
      </c>
      <c r="B318" s="15">
        <f t="shared" si="43"/>
        <v>49310</v>
      </c>
      <c r="C318" s="17">
        <f t="shared" si="44"/>
        <v>-2790.145040653241</v>
      </c>
      <c r="D318" s="31">
        <f t="shared" si="36"/>
        <v>462.36708731274854</v>
      </c>
      <c r="E318" s="32">
        <f t="shared" si="37"/>
        <v>0</v>
      </c>
      <c r="F318" s="31">
        <f t="shared" si="38"/>
        <v>462.36708731274854</v>
      </c>
      <c r="G318" s="31">
        <f t="shared" si="39"/>
        <v>468.7611696975789</v>
      </c>
      <c r="H318" s="31">
        <f t="shared" si="40"/>
        <v>-6.394082384830344</v>
      </c>
      <c r="I318" s="31">
        <f t="shared" si="41"/>
        <v>-3258.9062103508195</v>
      </c>
    </row>
    <row r="319" spans="1:9" ht="13.5">
      <c r="A319" s="18">
        <f t="shared" si="42"/>
        <v>302</v>
      </c>
      <c r="B319" s="15">
        <f t="shared" si="43"/>
        <v>49341</v>
      </c>
      <c r="C319" s="17">
        <f t="shared" si="44"/>
        <v>-3258.9062103508195</v>
      </c>
      <c r="D319" s="31">
        <f t="shared" si="36"/>
        <v>462.36708731274854</v>
      </c>
      <c r="E319" s="32">
        <f t="shared" si="37"/>
        <v>0</v>
      </c>
      <c r="F319" s="31">
        <f t="shared" si="38"/>
        <v>462.36708731274854</v>
      </c>
      <c r="G319" s="31">
        <f t="shared" si="39"/>
        <v>469.8354140448025</v>
      </c>
      <c r="H319" s="31">
        <f t="shared" si="40"/>
        <v>-7.468326732053961</v>
      </c>
      <c r="I319" s="31">
        <f t="shared" si="41"/>
        <v>-3728.7416243956222</v>
      </c>
    </row>
    <row r="320" spans="1:9" ht="13.5">
      <c r="A320" s="18">
        <f t="shared" si="42"/>
        <v>303</v>
      </c>
      <c r="B320" s="15">
        <f t="shared" si="43"/>
        <v>49369</v>
      </c>
      <c r="C320" s="17">
        <f t="shared" si="44"/>
        <v>-3728.7416243956222</v>
      </c>
      <c r="D320" s="31">
        <f t="shared" si="36"/>
        <v>462.36708731274854</v>
      </c>
      <c r="E320" s="32">
        <f t="shared" si="37"/>
        <v>0</v>
      </c>
      <c r="F320" s="31">
        <f t="shared" si="38"/>
        <v>462.36708731274854</v>
      </c>
      <c r="G320" s="31">
        <f t="shared" si="39"/>
        <v>470.9121202019885</v>
      </c>
      <c r="H320" s="31">
        <f t="shared" si="40"/>
        <v>-8.545032889239968</v>
      </c>
      <c r="I320" s="31">
        <f t="shared" si="41"/>
        <v>-4199.653744597611</v>
      </c>
    </row>
    <row r="321" spans="1:9" ht="13.5">
      <c r="A321" s="18">
        <f t="shared" si="42"/>
        <v>304</v>
      </c>
      <c r="B321" s="15">
        <f t="shared" si="43"/>
        <v>49400</v>
      </c>
      <c r="C321" s="17">
        <f t="shared" si="44"/>
        <v>-4199.653744597611</v>
      </c>
      <c r="D321" s="31">
        <f t="shared" si="36"/>
        <v>462.36708731274854</v>
      </c>
      <c r="E321" s="32">
        <f t="shared" si="37"/>
        <v>0</v>
      </c>
      <c r="F321" s="31">
        <f t="shared" si="38"/>
        <v>462.36708731274854</v>
      </c>
      <c r="G321" s="31">
        <f t="shared" si="39"/>
        <v>471.9912938107847</v>
      </c>
      <c r="H321" s="31">
        <f t="shared" si="40"/>
        <v>-9.624206498036193</v>
      </c>
      <c r="I321" s="31">
        <f t="shared" si="41"/>
        <v>-4671.6450384083955</v>
      </c>
    </row>
    <row r="322" spans="1:9" ht="13.5">
      <c r="A322" s="18">
        <f t="shared" si="42"/>
        <v>305</v>
      </c>
      <c r="B322" s="15">
        <f t="shared" si="43"/>
        <v>49430</v>
      </c>
      <c r="C322" s="17">
        <f t="shared" si="44"/>
        <v>-4671.6450384083955</v>
      </c>
      <c r="D322" s="31">
        <f t="shared" si="36"/>
        <v>462.36708731274854</v>
      </c>
      <c r="E322" s="32">
        <f t="shared" si="37"/>
        <v>0</v>
      </c>
      <c r="F322" s="31">
        <f t="shared" si="38"/>
        <v>462.36708731274854</v>
      </c>
      <c r="G322" s="31">
        <f t="shared" si="39"/>
        <v>473.07294052576776</v>
      </c>
      <c r="H322" s="31">
        <f t="shared" si="40"/>
        <v>-10.705853213019239</v>
      </c>
      <c r="I322" s="31">
        <f t="shared" si="41"/>
        <v>-5144.7179789341635</v>
      </c>
    </row>
    <row r="323" spans="1:9" ht="13.5">
      <c r="A323" s="18">
        <f t="shared" si="42"/>
        <v>306</v>
      </c>
      <c r="B323" s="15">
        <f t="shared" si="43"/>
        <v>49461</v>
      </c>
      <c r="C323" s="17">
        <f t="shared" si="44"/>
        <v>-5144.7179789341635</v>
      </c>
      <c r="D323" s="31">
        <f t="shared" si="36"/>
        <v>462.36708731274854</v>
      </c>
      <c r="E323" s="32">
        <f t="shared" si="37"/>
        <v>0</v>
      </c>
      <c r="F323" s="31">
        <f t="shared" si="38"/>
        <v>462.36708731274854</v>
      </c>
      <c r="G323" s="31">
        <f t="shared" si="39"/>
        <v>474.15706601447266</v>
      </c>
      <c r="H323" s="31">
        <f t="shared" si="40"/>
        <v>-11.789978701724124</v>
      </c>
      <c r="I323" s="31">
        <f t="shared" si="41"/>
        <v>-5618.875044948636</v>
      </c>
    </row>
    <row r="324" spans="1:9" ht="13.5">
      <c r="A324" s="18">
        <f t="shared" si="42"/>
        <v>307</v>
      </c>
      <c r="B324" s="15">
        <f t="shared" si="43"/>
        <v>49491</v>
      </c>
      <c r="C324" s="17">
        <f t="shared" si="44"/>
        <v>-5618.875044948636</v>
      </c>
      <c r="D324" s="31">
        <f t="shared" si="36"/>
        <v>462.36708731274854</v>
      </c>
      <c r="E324" s="32">
        <f t="shared" si="37"/>
        <v>0</v>
      </c>
      <c r="F324" s="31">
        <f t="shared" si="38"/>
        <v>462.36708731274854</v>
      </c>
      <c r="G324" s="31">
        <f t="shared" si="39"/>
        <v>475.2436759574225</v>
      </c>
      <c r="H324" s="31">
        <f t="shared" si="40"/>
        <v>-12.876588644673959</v>
      </c>
      <c r="I324" s="31">
        <f t="shared" si="41"/>
        <v>-6094.118720906059</v>
      </c>
    </row>
    <row r="325" spans="1:9" ht="13.5">
      <c r="A325" s="18">
        <f t="shared" si="42"/>
        <v>308</v>
      </c>
      <c r="B325" s="15">
        <f t="shared" si="43"/>
        <v>49522</v>
      </c>
      <c r="C325" s="17">
        <f t="shared" si="44"/>
        <v>-6094.118720906059</v>
      </c>
      <c r="D325" s="31">
        <f t="shared" si="36"/>
        <v>462.36708731274854</v>
      </c>
      <c r="E325" s="32">
        <f t="shared" si="37"/>
        <v>0</v>
      </c>
      <c r="F325" s="31">
        <f t="shared" si="38"/>
        <v>462.36708731274854</v>
      </c>
      <c r="G325" s="31">
        <f t="shared" si="39"/>
        <v>476.3327760481583</v>
      </c>
      <c r="H325" s="31">
        <f t="shared" si="40"/>
        <v>-13.965688735409719</v>
      </c>
      <c r="I325" s="31">
        <f t="shared" si="41"/>
        <v>-6570.451496954217</v>
      </c>
    </row>
    <row r="326" spans="1:9" ht="13.5">
      <c r="A326" s="18">
        <f t="shared" si="42"/>
        <v>309</v>
      </c>
      <c r="B326" s="15">
        <f t="shared" si="43"/>
        <v>49553</v>
      </c>
      <c r="C326" s="17">
        <f t="shared" si="44"/>
        <v>-6570.451496954217</v>
      </c>
      <c r="D326" s="31">
        <f t="shared" si="36"/>
        <v>462.36708731274854</v>
      </c>
      <c r="E326" s="32">
        <f t="shared" si="37"/>
        <v>0</v>
      </c>
      <c r="F326" s="31">
        <f t="shared" si="38"/>
        <v>462.36708731274854</v>
      </c>
      <c r="G326" s="31">
        <f t="shared" si="39"/>
        <v>477.4243719932686</v>
      </c>
      <c r="H326" s="31">
        <f t="shared" si="40"/>
        <v>-15.057284680520082</v>
      </c>
      <c r="I326" s="31">
        <f t="shared" si="41"/>
        <v>-7047.875868947485</v>
      </c>
    </row>
    <row r="327" spans="1:9" ht="13.5">
      <c r="A327" s="18">
        <f t="shared" si="42"/>
        <v>310</v>
      </c>
      <c r="B327" s="15">
        <f t="shared" si="43"/>
        <v>49583</v>
      </c>
      <c r="C327" s="17">
        <f t="shared" si="44"/>
        <v>-7047.875868947485</v>
      </c>
      <c r="D327" s="31">
        <f t="shared" si="36"/>
        <v>462.36708731274854</v>
      </c>
      <c r="E327" s="32">
        <f t="shared" si="37"/>
        <v>0</v>
      </c>
      <c r="F327" s="31">
        <f t="shared" si="38"/>
        <v>462.36708731274854</v>
      </c>
      <c r="G327" s="31">
        <f t="shared" si="39"/>
        <v>478.51846951241987</v>
      </c>
      <c r="H327" s="31">
        <f t="shared" si="40"/>
        <v>-16.15138219967132</v>
      </c>
      <c r="I327" s="31">
        <f t="shared" si="41"/>
        <v>-7526.394338459905</v>
      </c>
    </row>
    <row r="328" spans="1:9" ht="13.5">
      <c r="A328" s="18">
        <f t="shared" si="42"/>
        <v>311</v>
      </c>
      <c r="B328" s="15">
        <f t="shared" si="43"/>
        <v>49614</v>
      </c>
      <c r="C328" s="17">
        <f t="shared" si="44"/>
        <v>-7526.394338459905</v>
      </c>
      <c r="D328" s="31">
        <f t="shared" si="36"/>
        <v>462.36708731274854</v>
      </c>
      <c r="E328" s="32">
        <f t="shared" si="37"/>
        <v>0</v>
      </c>
      <c r="F328" s="31">
        <f t="shared" si="38"/>
        <v>462.36708731274854</v>
      </c>
      <c r="G328" s="31">
        <f t="shared" si="39"/>
        <v>479.6150743383858</v>
      </c>
      <c r="H328" s="31">
        <f t="shared" si="40"/>
        <v>-17.247987025637283</v>
      </c>
      <c r="I328" s="31">
        <f t="shared" si="41"/>
        <v>-8006.009412798291</v>
      </c>
    </row>
    <row r="329" spans="1:9" ht="13.5">
      <c r="A329" s="18">
        <f t="shared" si="42"/>
        <v>312</v>
      </c>
      <c r="B329" s="15">
        <f t="shared" si="43"/>
        <v>49644</v>
      </c>
      <c r="C329" s="17">
        <f t="shared" si="44"/>
        <v>-8006.009412798291</v>
      </c>
      <c r="D329" s="31">
        <f t="shared" si="36"/>
        <v>462.36708731274854</v>
      </c>
      <c r="E329" s="32">
        <f t="shared" si="37"/>
        <v>0</v>
      </c>
      <c r="F329" s="31">
        <f t="shared" si="38"/>
        <v>462.36708731274854</v>
      </c>
      <c r="G329" s="31">
        <f t="shared" si="39"/>
        <v>480.71419221707794</v>
      </c>
      <c r="H329" s="31">
        <f t="shared" si="40"/>
        <v>-18.347104904329417</v>
      </c>
      <c r="I329" s="31">
        <f t="shared" si="41"/>
        <v>-8486.72360501537</v>
      </c>
    </row>
    <row r="330" spans="1:9" ht="13.5">
      <c r="A330" s="18">
        <f t="shared" si="42"/>
        <v>313</v>
      </c>
      <c r="B330" s="15">
        <f t="shared" si="43"/>
        <v>49675</v>
      </c>
      <c r="C330" s="17">
        <f t="shared" si="44"/>
        <v>-8486.72360501537</v>
      </c>
      <c r="D330" s="31">
        <f t="shared" si="36"/>
        <v>462.36708731274854</v>
      </c>
      <c r="E330" s="32">
        <f t="shared" si="37"/>
        <v>0</v>
      </c>
      <c r="F330" s="31">
        <f t="shared" si="38"/>
        <v>462.36708731274854</v>
      </c>
      <c r="G330" s="31">
        <f t="shared" si="39"/>
        <v>481.81582890757545</v>
      </c>
      <c r="H330" s="31">
        <f t="shared" si="40"/>
        <v>-19.44874159482689</v>
      </c>
      <c r="I330" s="31">
        <f t="shared" si="41"/>
        <v>-8968.539433922946</v>
      </c>
    </row>
    <row r="331" spans="1:9" ht="13.5">
      <c r="A331" s="18">
        <f t="shared" si="42"/>
        <v>314</v>
      </c>
      <c r="B331" s="15">
        <f t="shared" si="43"/>
        <v>49706</v>
      </c>
      <c r="C331" s="17">
        <f t="shared" si="44"/>
        <v>-8968.539433922946</v>
      </c>
      <c r="D331" s="31">
        <f t="shared" si="36"/>
        <v>462.36708731274854</v>
      </c>
      <c r="E331" s="32">
        <f t="shared" si="37"/>
        <v>0</v>
      </c>
      <c r="F331" s="31">
        <f t="shared" si="38"/>
        <v>462.36708731274854</v>
      </c>
      <c r="G331" s="31">
        <f t="shared" si="39"/>
        <v>482.9199901821553</v>
      </c>
      <c r="H331" s="31">
        <f t="shared" si="40"/>
        <v>-20.55290286940675</v>
      </c>
      <c r="I331" s="31">
        <f t="shared" si="41"/>
        <v>-9451.459424105102</v>
      </c>
    </row>
    <row r="332" spans="1:9" ht="13.5">
      <c r="A332" s="18">
        <f t="shared" si="42"/>
        <v>315</v>
      </c>
      <c r="B332" s="15">
        <f t="shared" si="43"/>
        <v>49735</v>
      </c>
      <c r="C332" s="17">
        <f t="shared" si="44"/>
        <v>-9451.459424105102</v>
      </c>
      <c r="D332" s="31">
        <f t="shared" si="36"/>
        <v>462.36708731274854</v>
      </c>
      <c r="E332" s="32">
        <f t="shared" si="37"/>
        <v>0</v>
      </c>
      <c r="F332" s="31">
        <f t="shared" si="38"/>
        <v>462.36708731274854</v>
      </c>
      <c r="G332" s="31">
        <f t="shared" si="39"/>
        <v>484.0266818263227</v>
      </c>
      <c r="H332" s="31">
        <f t="shared" si="40"/>
        <v>-21.65959451357419</v>
      </c>
      <c r="I332" s="31">
        <f t="shared" si="41"/>
        <v>-9935.486105931424</v>
      </c>
    </row>
    <row r="333" spans="1:9" ht="13.5">
      <c r="A333" s="18">
        <f t="shared" si="42"/>
        <v>316</v>
      </c>
      <c r="B333" s="15">
        <f t="shared" si="43"/>
        <v>49766</v>
      </c>
      <c r="C333" s="17">
        <f t="shared" si="44"/>
        <v>-9935.486105931424</v>
      </c>
      <c r="D333" s="31">
        <f t="shared" si="36"/>
        <v>462.36708731274854</v>
      </c>
      <c r="E333" s="32">
        <f t="shared" si="37"/>
        <v>0</v>
      </c>
      <c r="F333" s="31">
        <f t="shared" si="38"/>
        <v>462.36708731274854</v>
      </c>
      <c r="G333" s="31">
        <f t="shared" si="39"/>
        <v>485.1359096388414</v>
      </c>
      <c r="H333" s="31">
        <f t="shared" si="40"/>
        <v>-22.76882232609285</v>
      </c>
      <c r="I333" s="31">
        <f t="shared" si="41"/>
        <v>-10420.622015570265</v>
      </c>
    </row>
    <row r="334" spans="1:9" ht="13.5">
      <c r="A334" s="18">
        <f t="shared" si="42"/>
        <v>317</v>
      </c>
      <c r="B334" s="15">
        <f t="shared" si="43"/>
        <v>49796</v>
      </c>
      <c r="C334" s="17">
        <f t="shared" si="44"/>
        <v>-10420.622015570265</v>
      </c>
      <c r="D334" s="31">
        <f t="shared" si="36"/>
        <v>462.36708731274854</v>
      </c>
      <c r="E334" s="32">
        <f t="shared" si="37"/>
        <v>0</v>
      </c>
      <c r="F334" s="31">
        <f t="shared" si="38"/>
        <v>462.36708731274854</v>
      </c>
      <c r="G334" s="31">
        <f t="shared" si="39"/>
        <v>486.24767943176374</v>
      </c>
      <c r="H334" s="31">
        <f t="shared" si="40"/>
        <v>-23.88059211901519</v>
      </c>
      <c r="I334" s="31">
        <f t="shared" si="41"/>
        <v>-10906.86969500203</v>
      </c>
    </row>
    <row r="335" spans="1:9" ht="13.5">
      <c r="A335" s="18">
        <f t="shared" si="42"/>
        <v>318</v>
      </c>
      <c r="B335" s="15">
        <f t="shared" si="43"/>
        <v>49827</v>
      </c>
      <c r="C335" s="17">
        <f t="shared" si="44"/>
        <v>-10906.86969500203</v>
      </c>
      <c r="D335" s="31">
        <f t="shared" si="36"/>
        <v>462.36708731274854</v>
      </c>
      <c r="E335" s="32">
        <f t="shared" si="37"/>
        <v>0</v>
      </c>
      <c r="F335" s="31">
        <f t="shared" si="38"/>
        <v>462.36708731274854</v>
      </c>
      <c r="G335" s="31">
        <f t="shared" si="39"/>
        <v>487.3619970304615</v>
      </c>
      <c r="H335" s="31">
        <f t="shared" si="40"/>
        <v>-24.994909717712986</v>
      </c>
      <c r="I335" s="31">
        <f t="shared" si="41"/>
        <v>-11394.23169203249</v>
      </c>
    </row>
    <row r="336" spans="1:9" ht="13.5">
      <c r="A336" s="18">
        <f t="shared" si="42"/>
        <v>319</v>
      </c>
      <c r="B336" s="15">
        <f t="shared" si="43"/>
        <v>49857</v>
      </c>
      <c r="C336" s="17">
        <f t="shared" si="44"/>
        <v>-11394.23169203249</v>
      </c>
      <c r="D336" s="31">
        <f t="shared" si="36"/>
        <v>462.36708731274854</v>
      </c>
      <c r="E336" s="32">
        <f t="shared" si="37"/>
        <v>0</v>
      </c>
      <c r="F336" s="31">
        <f t="shared" si="38"/>
        <v>462.36708731274854</v>
      </c>
      <c r="G336" s="31">
        <f t="shared" si="39"/>
        <v>488.4788682736563</v>
      </c>
      <c r="H336" s="31">
        <f t="shared" si="40"/>
        <v>-26.11178096090779</v>
      </c>
      <c r="I336" s="31">
        <f t="shared" si="41"/>
        <v>-11882.710560306146</v>
      </c>
    </row>
    <row r="337" spans="1:9" ht="13.5">
      <c r="A337" s="18">
        <f t="shared" si="42"/>
        <v>320</v>
      </c>
      <c r="B337" s="15">
        <f t="shared" si="43"/>
        <v>49888</v>
      </c>
      <c r="C337" s="17">
        <f t="shared" si="44"/>
        <v>-11882.710560306146</v>
      </c>
      <c r="D337" s="31">
        <f t="shared" si="36"/>
        <v>462.36708731274854</v>
      </c>
      <c r="E337" s="32">
        <f t="shared" si="37"/>
        <v>0</v>
      </c>
      <c r="F337" s="31">
        <f t="shared" si="38"/>
        <v>462.36708731274854</v>
      </c>
      <c r="G337" s="31">
        <f t="shared" si="39"/>
        <v>489.5982990134501</v>
      </c>
      <c r="H337" s="31">
        <f t="shared" si="40"/>
        <v>-27.231211700701582</v>
      </c>
      <c r="I337" s="31">
        <f t="shared" si="41"/>
        <v>-12372.308859319597</v>
      </c>
    </row>
    <row r="338" spans="1:9" ht="13.5">
      <c r="A338" s="18">
        <f t="shared" si="42"/>
        <v>321</v>
      </c>
      <c r="B338" s="15">
        <f t="shared" si="43"/>
        <v>49919</v>
      </c>
      <c r="C338" s="17">
        <f t="shared" si="44"/>
        <v>-12372.308859319597</v>
      </c>
      <c r="D338" s="31">
        <f aca="true" t="shared" si="45" ref="D338:D377">IF(Pay_Num&lt;&gt;"",Scheduled_Monthly_Payment,"")</f>
        <v>462.36708731274854</v>
      </c>
      <c r="E338" s="32">
        <f aca="true" t="shared" si="46" ref="E338:E377">IF(Pay_Num&lt;&gt;"",Scheduled_Extra_Payments,"")</f>
        <v>0</v>
      </c>
      <c r="F338" s="31">
        <f aca="true" t="shared" si="47" ref="F338:F377">IF(Pay_Num&lt;&gt;"",Sched_Pay+Extra_Pay,"")</f>
        <v>462.36708731274854</v>
      </c>
      <c r="G338" s="31">
        <f aca="true" t="shared" si="48" ref="G338:G377">IF(Pay_Num&lt;&gt;"",Total_Pay-Int,"")</f>
        <v>490.72029511535595</v>
      </c>
      <c r="H338" s="31">
        <f aca="true" t="shared" si="49" ref="H338:H377">IF(Pay_Num&lt;&gt;"",Beg_Bal*Interest_Rate/12,"")</f>
        <v>-28.35320780260741</v>
      </c>
      <c r="I338" s="31">
        <f aca="true" t="shared" si="50" ref="I338:I377">IF(Pay_Num&lt;&gt;"",Beg_Bal-Princ,"")</f>
        <v>-12863.029154434953</v>
      </c>
    </row>
    <row r="339" spans="1:9" ht="13.5">
      <c r="A339" s="18">
        <f aca="true" t="shared" si="51" ref="A339:A377">IF(Values_Entered,A338+1,"")</f>
        <v>322</v>
      </c>
      <c r="B339" s="15">
        <f aca="true" t="shared" si="52" ref="B339:B377">IF(Pay_Num&lt;&gt;"",DATE(YEAR(B338),MONTH(B338)+1,DAY(B338)),"")</f>
        <v>49949</v>
      </c>
      <c r="C339" s="17">
        <f aca="true" t="shared" si="53" ref="C339:C377">IF(Pay_Num&lt;&gt;"",I338,"")</f>
        <v>-12863.029154434953</v>
      </c>
      <c r="D339" s="31">
        <f t="shared" si="45"/>
        <v>462.36708731274854</v>
      </c>
      <c r="E339" s="32">
        <f t="shared" si="46"/>
        <v>0</v>
      </c>
      <c r="F339" s="31">
        <f t="shared" si="47"/>
        <v>462.36708731274854</v>
      </c>
      <c r="G339" s="31">
        <f t="shared" si="48"/>
        <v>491.84486245832863</v>
      </c>
      <c r="H339" s="31">
        <f t="shared" si="49"/>
        <v>-29.4777751455801</v>
      </c>
      <c r="I339" s="31">
        <f t="shared" si="50"/>
        <v>-13354.874016893282</v>
      </c>
    </row>
    <row r="340" spans="1:9" ht="13.5">
      <c r="A340" s="18">
        <f t="shared" si="51"/>
        <v>323</v>
      </c>
      <c r="B340" s="15">
        <f t="shared" si="52"/>
        <v>49980</v>
      </c>
      <c r="C340" s="17">
        <f t="shared" si="53"/>
        <v>-13354.874016893282</v>
      </c>
      <c r="D340" s="31">
        <f t="shared" si="45"/>
        <v>462.36708731274854</v>
      </c>
      <c r="E340" s="32">
        <f t="shared" si="46"/>
        <v>0</v>
      </c>
      <c r="F340" s="31">
        <f t="shared" si="47"/>
        <v>462.36708731274854</v>
      </c>
      <c r="G340" s="31">
        <f t="shared" si="48"/>
        <v>492.9720069347957</v>
      </c>
      <c r="H340" s="31">
        <f t="shared" si="49"/>
        <v>-30.604919622047106</v>
      </c>
      <c r="I340" s="31">
        <f t="shared" si="50"/>
        <v>-13847.846023828077</v>
      </c>
    </row>
    <row r="341" spans="1:9" ht="13.5">
      <c r="A341" s="18">
        <f t="shared" si="51"/>
        <v>324</v>
      </c>
      <c r="B341" s="15">
        <f t="shared" si="52"/>
        <v>50010</v>
      </c>
      <c r="C341" s="17">
        <f t="shared" si="53"/>
        <v>-13847.846023828077</v>
      </c>
      <c r="D341" s="31">
        <f t="shared" si="45"/>
        <v>462.36708731274854</v>
      </c>
      <c r="E341" s="32">
        <f t="shared" si="46"/>
        <v>0</v>
      </c>
      <c r="F341" s="31">
        <f t="shared" si="47"/>
        <v>462.36708731274854</v>
      </c>
      <c r="G341" s="31">
        <f t="shared" si="48"/>
        <v>494.1017344506879</v>
      </c>
      <c r="H341" s="31">
        <f t="shared" si="49"/>
        <v>-31.734647137939344</v>
      </c>
      <c r="I341" s="31">
        <f t="shared" si="50"/>
        <v>-14341.947758278764</v>
      </c>
    </row>
    <row r="342" spans="1:9" ht="13.5">
      <c r="A342" s="18">
        <f t="shared" si="51"/>
        <v>325</v>
      </c>
      <c r="B342" s="15">
        <f t="shared" si="52"/>
        <v>50041</v>
      </c>
      <c r="C342" s="17">
        <f t="shared" si="53"/>
        <v>-14341.947758278764</v>
      </c>
      <c r="D342" s="31">
        <f t="shared" si="45"/>
        <v>462.36708731274854</v>
      </c>
      <c r="E342" s="32">
        <f t="shared" si="46"/>
        <v>0</v>
      </c>
      <c r="F342" s="31">
        <f t="shared" si="47"/>
        <v>462.36708731274854</v>
      </c>
      <c r="G342" s="31">
        <f t="shared" si="48"/>
        <v>495.2340509254707</v>
      </c>
      <c r="H342" s="31">
        <f t="shared" si="49"/>
        <v>-32.86696361272217</v>
      </c>
      <c r="I342" s="31">
        <f t="shared" si="50"/>
        <v>-14837.181809204234</v>
      </c>
    </row>
    <row r="343" spans="1:9" ht="13.5">
      <c r="A343" s="18">
        <f t="shared" si="51"/>
        <v>326</v>
      </c>
      <c r="B343" s="15">
        <f t="shared" si="52"/>
        <v>50072</v>
      </c>
      <c r="C343" s="17">
        <f t="shared" si="53"/>
        <v>-14837.181809204234</v>
      </c>
      <c r="D343" s="31">
        <f t="shared" si="45"/>
        <v>462.36708731274854</v>
      </c>
      <c r="E343" s="32">
        <f t="shared" si="46"/>
        <v>0</v>
      </c>
      <c r="F343" s="31">
        <f t="shared" si="47"/>
        <v>462.36708731274854</v>
      </c>
      <c r="G343" s="31">
        <f t="shared" si="48"/>
        <v>496.3689622921749</v>
      </c>
      <c r="H343" s="31">
        <f t="shared" si="49"/>
        <v>-34.00187497942637</v>
      </c>
      <c r="I343" s="31">
        <f t="shared" si="50"/>
        <v>-15333.55077149641</v>
      </c>
    </row>
    <row r="344" spans="1:9" ht="13.5">
      <c r="A344" s="18">
        <f t="shared" si="51"/>
        <v>327</v>
      </c>
      <c r="B344" s="15">
        <f t="shared" si="52"/>
        <v>50100</v>
      </c>
      <c r="C344" s="17">
        <f t="shared" si="53"/>
        <v>-15333.55077149641</v>
      </c>
      <c r="D344" s="31">
        <f t="shared" si="45"/>
        <v>462.36708731274854</v>
      </c>
      <c r="E344" s="32">
        <f t="shared" si="46"/>
        <v>0</v>
      </c>
      <c r="F344" s="31">
        <f t="shared" si="47"/>
        <v>462.36708731274854</v>
      </c>
      <c r="G344" s="31">
        <f t="shared" si="48"/>
        <v>497.5064744974278</v>
      </c>
      <c r="H344" s="31">
        <f t="shared" si="49"/>
        <v>-35.13938718467927</v>
      </c>
      <c r="I344" s="31">
        <f t="shared" si="50"/>
        <v>-15831.057245993838</v>
      </c>
    </row>
    <row r="345" spans="1:9" ht="13.5">
      <c r="A345" s="18">
        <f t="shared" si="51"/>
        <v>328</v>
      </c>
      <c r="B345" s="15">
        <f t="shared" si="52"/>
        <v>50131</v>
      </c>
      <c r="C345" s="17">
        <f t="shared" si="53"/>
        <v>-15831.057245993838</v>
      </c>
      <c r="D345" s="31">
        <f t="shared" si="45"/>
        <v>462.36708731274854</v>
      </c>
      <c r="E345" s="32">
        <f t="shared" si="46"/>
        <v>0</v>
      </c>
      <c r="F345" s="31">
        <f t="shared" si="47"/>
        <v>462.36708731274854</v>
      </c>
      <c r="G345" s="31">
        <f t="shared" si="48"/>
        <v>498.6465935014844</v>
      </c>
      <c r="H345" s="31">
        <f t="shared" si="49"/>
        <v>-36.27950618873588</v>
      </c>
      <c r="I345" s="31">
        <f t="shared" si="50"/>
        <v>-16329.703839495322</v>
      </c>
    </row>
    <row r="346" spans="1:9" ht="13.5">
      <c r="A346" s="18">
        <f t="shared" si="51"/>
        <v>329</v>
      </c>
      <c r="B346" s="15">
        <f t="shared" si="52"/>
        <v>50161</v>
      </c>
      <c r="C346" s="17">
        <f t="shared" si="53"/>
        <v>-16329.703839495322</v>
      </c>
      <c r="D346" s="31">
        <f t="shared" si="45"/>
        <v>462.36708731274854</v>
      </c>
      <c r="E346" s="32">
        <f t="shared" si="46"/>
        <v>0</v>
      </c>
      <c r="F346" s="31">
        <f t="shared" si="47"/>
        <v>462.36708731274854</v>
      </c>
      <c r="G346" s="31">
        <f t="shared" si="48"/>
        <v>499.7893252782587</v>
      </c>
      <c r="H346" s="31">
        <f t="shared" si="49"/>
        <v>-37.422237965510114</v>
      </c>
      <c r="I346" s="31">
        <f t="shared" si="50"/>
        <v>-16829.49316477358</v>
      </c>
    </row>
    <row r="347" spans="1:9" ht="13.5">
      <c r="A347" s="18">
        <f t="shared" si="51"/>
        <v>330</v>
      </c>
      <c r="B347" s="15">
        <f t="shared" si="52"/>
        <v>50192</v>
      </c>
      <c r="C347" s="17">
        <f t="shared" si="53"/>
        <v>-16829.49316477358</v>
      </c>
      <c r="D347" s="31">
        <f t="shared" si="45"/>
        <v>462.36708731274854</v>
      </c>
      <c r="E347" s="32">
        <f t="shared" si="46"/>
        <v>0</v>
      </c>
      <c r="F347" s="31">
        <f t="shared" si="47"/>
        <v>462.36708731274854</v>
      </c>
      <c r="G347" s="31">
        <f t="shared" si="48"/>
        <v>500.93467581535464</v>
      </c>
      <c r="H347" s="31">
        <f t="shared" si="49"/>
        <v>-38.56758850260612</v>
      </c>
      <c r="I347" s="31">
        <f t="shared" si="50"/>
        <v>-17330.427840588934</v>
      </c>
    </row>
    <row r="348" spans="1:9" ht="13.5">
      <c r="A348" s="18">
        <f t="shared" si="51"/>
        <v>331</v>
      </c>
      <c r="B348" s="15">
        <f t="shared" si="52"/>
        <v>50222</v>
      </c>
      <c r="C348" s="17">
        <f t="shared" si="53"/>
        <v>-17330.427840588934</v>
      </c>
      <c r="D348" s="31">
        <f t="shared" si="45"/>
        <v>462.36708731274854</v>
      </c>
      <c r="E348" s="32">
        <f t="shared" si="46"/>
        <v>0</v>
      </c>
      <c r="F348" s="31">
        <f t="shared" si="47"/>
        <v>462.36708731274854</v>
      </c>
      <c r="G348" s="31">
        <f t="shared" si="48"/>
        <v>502.08265111409816</v>
      </c>
      <c r="H348" s="31">
        <f t="shared" si="49"/>
        <v>-39.71556380134964</v>
      </c>
      <c r="I348" s="31">
        <f t="shared" si="50"/>
        <v>-17832.510491703033</v>
      </c>
    </row>
    <row r="349" spans="1:9" ht="13.5">
      <c r="A349" s="18">
        <f t="shared" si="51"/>
        <v>332</v>
      </c>
      <c r="B349" s="15">
        <f t="shared" si="52"/>
        <v>50253</v>
      </c>
      <c r="C349" s="17">
        <f t="shared" si="53"/>
        <v>-17832.510491703033</v>
      </c>
      <c r="D349" s="31">
        <f t="shared" si="45"/>
        <v>462.36708731274854</v>
      </c>
      <c r="E349" s="32">
        <f t="shared" si="46"/>
        <v>0</v>
      </c>
      <c r="F349" s="31">
        <f t="shared" si="47"/>
        <v>462.36708731274854</v>
      </c>
      <c r="G349" s="31">
        <f t="shared" si="48"/>
        <v>503.233257189568</v>
      </c>
      <c r="H349" s="31">
        <f t="shared" si="49"/>
        <v>-40.86616987681945</v>
      </c>
      <c r="I349" s="31">
        <f t="shared" si="50"/>
        <v>-18335.7437488926</v>
      </c>
    </row>
    <row r="350" spans="1:9" ht="13.5">
      <c r="A350" s="18">
        <f t="shared" si="51"/>
        <v>333</v>
      </c>
      <c r="B350" s="15">
        <f t="shared" si="52"/>
        <v>50284</v>
      </c>
      <c r="C350" s="17">
        <f t="shared" si="53"/>
        <v>-18335.7437488926</v>
      </c>
      <c r="D350" s="31">
        <f t="shared" si="45"/>
        <v>462.36708731274854</v>
      </c>
      <c r="E350" s="32">
        <f t="shared" si="46"/>
        <v>0</v>
      </c>
      <c r="F350" s="31">
        <f t="shared" si="47"/>
        <v>462.36708731274854</v>
      </c>
      <c r="G350" s="31">
        <f t="shared" si="48"/>
        <v>504.3865000706274</v>
      </c>
      <c r="H350" s="31">
        <f t="shared" si="49"/>
        <v>-42.019412757878875</v>
      </c>
      <c r="I350" s="31">
        <f t="shared" si="50"/>
        <v>-18840.13024896323</v>
      </c>
    </row>
    <row r="351" spans="1:9" ht="13.5">
      <c r="A351" s="18">
        <f t="shared" si="51"/>
        <v>334</v>
      </c>
      <c r="B351" s="15">
        <f t="shared" si="52"/>
        <v>50314</v>
      </c>
      <c r="C351" s="17">
        <f t="shared" si="53"/>
        <v>-18840.13024896323</v>
      </c>
      <c r="D351" s="31">
        <f t="shared" si="45"/>
        <v>462.36708731274854</v>
      </c>
      <c r="E351" s="32">
        <f t="shared" si="46"/>
        <v>0</v>
      </c>
      <c r="F351" s="31">
        <f t="shared" si="47"/>
        <v>462.36708731274854</v>
      </c>
      <c r="G351" s="31">
        <f t="shared" si="48"/>
        <v>505.5423857999559</v>
      </c>
      <c r="H351" s="31">
        <f t="shared" si="49"/>
        <v>-43.17529848720741</v>
      </c>
      <c r="I351" s="31">
        <f t="shared" si="50"/>
        <v>-19345.672634763185</v>
      </c>
    </row>
    <row r="352" spans="1:9" ht="13.5">
      <c r="A352" s="18">
        <f t="shared" si="51"/>
        <v>335</v>
      </c>
      <c r="B352" s="15">
        <f t="shared" si="52"/>
        <v>50345</v>
      </c>
      <c r="C352" s="17">
        <f t="shared" si="53"/>
        <v>-19345.672634763185</v>
      </c>
      <c r="D352" s="31">
        <f t="shared" si="45"/>
        <v>462.36708731274854</v>
      </c>
      <c r="E352" s="32">
        <f t="shared" si="46"/>
        <v>0</v>
      </c>
      <c r="F352" s="31">
        <f t="shared" si="47"/>
        <v>462.36708731274854</v>
      </c>
      <c r="G352" s="31">
        <f t="shared" si="48"/>
        <v>506.70092043408084</v>
      </c>
      <c r="H352" s="31">
        <f t="shared" si="49"/>
        <v>-44.3338331213323</v>
      </c>
      <c r="I352" s="31">
        <f t="shared" si="50"/>
        <v>-19852.373555197264</v>
      </c>
    </row>
    <row r="353" spans="1:9" ht="13.5">
      <c r="A353" s="18">
        <f t="shared" si="51"/>
        <v>336</v>
      </c>
      <c r="B353" s="15">
        <f t="shared" si="52"/>
        <v>50375</v>
      </c>
      <c r="C353" s="17">
        <f t="shared" si="53"/>
        <v>-19852.373555197264</v>
      </c>
      <c r="D353" s="31">
        <f t="shared" si="45"/>
        <v>462.36708731274854</v>
      </c>
      <c r="E353" s="32">
        <f t="shared" si="46"/>
        <v>0</v>
      </c>
      <c r="F353" s="31">
        <f t="shared" si="47"/>
        <v>462.36708731274854</v>
      </c>
      <c r="G353" s="31">
        <f t="shared" si="48"/>
        <v>507.86211004340896</v>
      </c>
      <c r="H353" s="31">
        <f t="shared" si="49"/>
        <v>-45.495022730660395</v>
      </c>
      <c r="I353" s="31">
        <f t="shared" si="50"/>
        <v>-20360.235665240674</v>
      </c>
    </row>
    <row r="354" spans="1:9" ht="13.5">
      <c r="A354" s="18">
        <f t="shared" si="51"/>
        <v>337</v>
      </c>
      <c r="B354" s="15">
        <f t="shared" si="52"/>
        <v>50406</v>
      </c>
      <c r="C354" s="17">
        <f t="shared" si="53"/>
        <v>-20360.235665240674</v>
      </c>
      <c r="D354" s="31">
        <f t="shared" si="45"/>
        <v>462.36708731274854</v>
      </c>
      <c r="E354" s="32">
        <f t="shared" si="46"/>
        <v>0</v>
      </c>
      <c r="F354" s="31">
        <f t="shared" si="47"/>
        <v>462.36708731274854</v>
      </c>
      <c r="G354" s="31">
        <f t="shared" si="48"/>
        <v>509.02596071225844</v>
      </c>
      <c r="H354" s="31">
        <f t="shared" si="49"/>
        <v>-46.65887339950988</v>
      </c>
      <c r="I354" s="31">
        <f t="shared" si="50"/>
        <v>-20869.26162595293</v>
      </c>
    </row>
    <row r="355" spans="1:9" ht="13.5">
      <c r="A355" s="18">
        <f t="shared" si="51"/>
        <v>338</v>
      </c>
      <c r="B355" s="15">
        <f t="shared" si="52"/>
        <v>50437</v>
      </c>
      <c r="C355" s="17">
        <f t="shared" si="53"/>
        <v>-20869.26162595293</v>
      </c>
      <c r="D355" s="31">
        <f t="shared" si="45"/>
        <v>462.36708731274854</v>
      </c>
      <c r="E355" s="32">
        <f t="shared" si="46"/>
        <v>0</v>
      </c>
      <c r="F355" s="31">
        <f t="shared" si="47"/>
        <v>462.36708731274854</v>
      </c>
      <c r="G355" s="31">
        <f t="shared" si="48"/>
        <v>510.19247853889067</v>
      </c>
      <c r="H355" s="31">
        <f t="shared" si="49"/>
        <v>-47.82539122614213</v>
      </c>
      <c r="I355" s="31">
        <f t="shared" si="50"/>
        <v>-21379.454104491822</v>
      </c>
    </row>
    <row r="356" spans="1:9" ht="13.5">
      <c r="A356" s="18">
        <f t="shared" si="51"/>
        <v>339</v>
      </c>
      <c r="B356" s="15">
        <f t="shared" si="52"/>
        <v>50465</v>
      </c>
      <c r="C356" s="17">
        <f t="shared" si="53"/>
        <v>-21379.454104491822</v>
      </c>
      <c r="D356" s="31">
        <f t="shared" si="45"/>
        <v>462.36708731274854</v>
      </c>
      <c r="E356" s="32">
        <f t="shared" si="46"/>
        <v>0</v>
      </c>
      <c r="F356" s="31">
        <f t="shared" si="47"/>
        <v>462.36708731274854</v>
      </c>
      <c r="G356" s="31">
        <f t="shared" si="48"/>
        <v>511.3616696355423</v>
      </c>
      <c r="H356" s="31">
        <f t="shared" si="49"/>
        <v>-48.994582322793754</v>
      </c>
      <c r="I356" s="31">
        <f t="shared" si="50"/>
        <v>-21890.815774127364</v>
      </c>
    </row>
    <row r="357" spans="1:9" ht="13.5">
      <c r="A357" s="18">
        <f t="shared" si="51"/>
        <v>340</v>
      </c>
      <c r="B357" s="15">
        <f t="shared" si="52"/>
        <v>50496</v>
      </c>
      <c r="C357" s="17">
        <f t="shared" si="53"/>
        <v>-21890.815774127364</v>
      </c>
      <c r="D357" s="31">
        <f t="shared" si="45"/>
        <v>462.36708731274854</v>
      </c>
      <c r="E357" s="32">
        <f t="shared" si="46"/>
        <v>0</v>
      </c>
      <c r="F357" s="31">
        <f t="shared" si="47"/>
        <v>462.36708731274854</v>
      </c>
      <c r="G357" s="31">
        <f t="shared" si="48"/>
        <v>512.533540128457</v>
      </c>
      <c r="H357" s="31">
        <f t="shared" si="49"/>
        <v>-50.166452815708546</v>
      </c>
      <c r="I357" s="31">
        <f t="shared" si="50"/>
        <v>-22403.34931425582</v>
      </c>
    </row>
    <row r="358" spans="1:9" ht="13.5">
      <c r="A358" s="18">
        <f t="shared" si="51"/>
        <v>341</v>
      </c>
      <c r="B358" s="15">
        <f t="shared" si="52"/>
        <v>50526</v>
      </c>
      <c r="C358" s="17">
        <f t="shared" si="53"/>
        <v>-22403.34931425582</v>
      </c>
      <c r="D358" s="31">
        <f t="shared" si="45"/>
        <v>462.36708731274854</v>
      </c>
      <c r="E358" s="32">
        <f t="shared" si="46"/>
        <v>0</v>
      </c>
      <c r="F358" s="31">
        <f t="shared" si="47"/>
        <v>462.36708731274854</v>
      </c>
      <c r="G358" s="31">
        <f t="shared" si="48"/>
        <v>513.7080961579181</v>
      </c>
      <c r="H358" s="31">
        <f t="shared" si="49"/>
        <v>-51.34100884516959</v>
      </c>
      <c r="I358" s="31">
        <f t="shared" si="50"/>
        <v>-22917.05741041374</v>
      </c>
    </row>
    <row r="359" spans="1:9" ht="13.5">
      <c r="A359" s="18">
        <f t="shared" si="51"/>
        <v>342</v>
      </c>
      <c r="B359" s="15">
        <f t="shared" si="52"/>
        <v>50557</v>
      </c>
      <c r="C359" s="17">
        <f t="shared" si="53"/>
        <v>-22917.05741041374</v>
      </c>
      <c r="D359" s="31">
        <f t="shared" si="45"/>
        <v>462.36708731274854</v>
      </c>
      <c r="E359" s="32">
        <f t="shared" si="46"/>
        <v>0</v>
      </c>
      <c r="F359" s="31">
        <f t="shared" si="47"/>
        <v>462.36708731274854</v>
      </c>
      <c r="G359" s="31">
        <f t="shared" si="48"/>
        <v>514.8853438782801</v>
      </c>
      <c r="H359" s="31">
        <f t="shared" si="49"/>
        <v>-52.51825656553149</v>
      </c>
      <c r="I359" s="31">
        <f t="shared" si="50"/>
        <v>-23431.94275429202</v>
      </c>
    </row>
    <row r="360" spans="1:9" ht="13.5">
      <c r="A360" s="18">
        <f t="shared" si="51"/>
        <v>343</v>
      </c>
      <c r="B360" s="15">
        <f t="shared" si="52"/>
        <v>50587</v>
      </c>
      <c r="C360" s="17">
        <f t="shared" si="53"/>
        <v>-23431.94275429202</v>
      </c>
      <c r="D360" s="31">
        <f t="shared" si="45"/>
        <v>462.36708731274854</v>
      </c>
      <c r="E360" s="32">
        <f t="shared" si="46"/>
        <v>0</v>
      </c>
      <c r="F360" s="31">
        <f t="shared" si="47"/>
        <v>462.36708731274854</v>
      </c>
      <c r="G360" s="31">
        <f t="shared" si="48"/>
        <v>516.0652894580011</v>
      </c>
      <c r="H360" s="31">
        <f t="shared" si="49"/>
        <v>-53.698202145252544</v>
      </c>
      <c r="I360" s="31">
        <f t="shared" si="50"/>
        <v>-23948.008043750022</v>
      </c>
    </row>
    <row r="361" spans="1:9" ht="13.5">
      <c r="A361" s="18">
        <f t="shared" si="51"/>
        <v>344</v>
      </c>
      <c r="B361" s="15">
        <f t="shared" si="52"/>
        <v>50618</v>
      </c>
      <c r="C361" s="17">
        <f t="shared" si="53"/>
        <v>-23948.008043750022</v>
      </c>
      <c r="D361" s="31">
        <f t="shared" si="45"/>
        <v>462.36708731274854</v>
      </c>
      <c r="E361" s="32">
        <f t="shared" si="46"/>
        <v>0</v>
      </c>
      <c r="F361" s="31">
        <f t="shared" si="47"/>
        <v>462.36708731274854</v>
      </c>
      <c r="G361" s="31">
        <f t="shared" si="48"/>
        <v>517.2479390796757</v>
      </c>
      <c r="H361" s="31">
        <f t="shared" si="49"/>
        <v>-54.88085176692713</v>
      </c>
      <c r="I361" s="31">
        <f t="shared" si="50"/>
        <v>-24465.255982829698</v>
      </c>
    </row>
    <row r="362" spans="1:9" ht="13.5">
      <c r="A362" s="18">
        <f t="shared" si="51"/>
        <v>345</v>
      </c>
      <c r="B362" s="15">
        <f t="shared" si="52"/>
        <v>50649</v>
      </c>
      <c r="C362" s="17">
        <f t="shared" si="53"/>
        <v>-24465.255982829698</v>
      </c>
      <c r="D362" s="31">
        <f t="shared" si="45"/>
        <v>462.36708731274854</v>
      </c>
      <c r="E362" s="32">
        <f t="shared" si="46"/>
        <v>0</v>
      </c>
      <c r="F362" s="31">
        <f t="shared" si="47"/>
        <v>462.36708731274854</v>
      </c>
      <c r="G362" s="31">
        <f t="shared" si="48"/>
        <v>518.4332989400666</v>
      </c>
      <c r="H362" s="31">
        <f t="shared" si="49"/>
        <v>-56.06621162731806</v>
      </c>
      <c r="I362" s="31">
        <f t="shared" si="50"/>
        <v>-24983.689281769766</v>
      </c>
    </row>
    <row r="363" spans="1:9" ht="13.5">
      <c r="A363" s="18">
        <f t="shared" si="51"/>
        <v>346</v>
      </c>
      <c r="B363" s="15">
        <f t="shared" si="52"/>
        <v>50679</v>
      </c>
      <c r="C363" s="17">
        <f t="shared" si="53"/>
        <v>-24983.689281769766</v>
      </c>
      <c r="D363" s="31">
        <f t="shared" si="45"/>
        <v>462.36708731274854</v>
      </c>
      <c r="E363" s="32">
        <f t="shared" si="46"/>
        <v>0</v>
      </c>
      <c r="F363" s="31">
        <f t="shared" si="47"/>
        <v>462.36708731274854</v>
      </c>
      <c r="G363" s="31">
        <f t="shared" si="48"/>
        <v>519.6213752501376</v>
      </c>
      <c r="H363" s="31">
        <f t="shared" si="49"/>
        <v>-57.25428793738905</v>
      </c>
      <c r="I363" s="31">
        <f t="shared" si="50"/>
        <v>-25503.310657019905</v>
      </c>
    </row>
    <row r="364" spans="1:9" ht="13.5">
      <c r="A364" s="18">
        <f t="shared" si="51"/>
        <v>347</v>
      </c>
      <c r="B364" s="15">
        <f t="shared" si="52"/>
        <v>50710</v>
      </c>
      <c r="C364" s="17">
        <f t="shared" si="53"/>
        <v>-25503.310657019905</v>
      </c>
      <c r="D364" s="31">
        <f t="shared" si="45"/>
        <v>462.36708731274854</v>
      </c>
      <c r="E364" s="32">
        <f t="shared" si="46"/>
        <v>0</v>
      </c>
      <c r="F364" s="31">
        <f t="shared" si="47"/>
        <v>462.36708731274854</v>
      </c>
      <c r="G364" s="31">
        <f t="shared" si="48"/>
        <v>520.8121742350859</v>
      </c>
      <c r="H364" s="31">
        <f t="shared" si="49"/>
        <v>-58.44508692233728</v>
      </c>
      <c r="I364" s="31">
        <f t="shared" si="50"/>
        <v>-26024.12283125499</v>
      </c>
    </row>
    <row r="365" spans="1:9" ht="13.5">
      <c r="A365" s="18">
        <f t="shared" si="51"/>
        <v>348</v>
      </c>
      <c r="B365" s="15">
        <f t="shared" si="52"/>
        <v>50740</v>
      </c>
      <c r="C365" s="17">
        <f t="shared" si="53"/>
        <v>-26024.12283125499</v>
      </c>
      <c r="D365" s="31">
        <f t="shared" si="45"/>
        <v>462.36708731274854</v>
      </c>
      <c r="E365" s="32">
        <f t="shared" si="46"/>
        <v>0</v>
      </c>
      <c r="F365" s="31">
        <f t="shared" si="47"/>
        <v>462.36708731274854</v>
      </c>
      <c r="G365" s="31">
        <f t="shared" si="48"/>
        <v>522.0057021343746</v>
      </c>
      <c r="H365" s="31">
        <f t="shared" si="49"/>
        <v>-59.63861482162602</v>
      </c>
      <c r="I365" s="31">
        <f t="shared" si="50"/>
        <v>-26546.128533389365</v>
      </c>
    </row>
    <row r="366" spans="1:9" ht="13.5">
      <c r="A366" s="18">
        <f t="shared" si="51"/>
        <v>349</v>
      </c>
      <c r="B366" s="15">
        <f t="shared" si="52"/>
        <v>50771</v>
      </c>
      <c r="C366" s="17">
        <f t="shared" si="53"/>
        <v>-26546.128533389365</v>
      </c>
      <c r="D366" s="31">
        <f t="shared" si="45"/>
        <v>462.36708731274854</v>
      </c>
      <c r="E366" s="32">
        <f t="shared" si="46"/>
        <v>0</v>
      </c>
      <c r="F366" s="31">
        <f t="shared" si="47"/>
        <v>462.36708731274854</v>
      </c>
      <c r="G366" s="31">
        <f t="shared" si="48"/>
        <v>523.2019652017658</v>
      </c>
      <c r="H366" s="31">
        <f t="shared" si="49"/>
        <v>-60.83487788901729</v>
      </c>
      <c r="I366" s="31">
        <f t="shared" si="50"/>
        <v>-27069.33049859113</v>
      </c>
    </row>
    <row r="367" spans="1:9" ht="13.5">
      <c r="A367" s="18">
        <f t="shared" si="51"/>
        <v>350</v>
      </c>
      <c r="B367" s="15">
        <f t="shared" si="52"/>
        <v>50802</v>
      </c>
      <c r="C367" s="17">
        <f t="shared" si="53"/>
        <v>-27069.33049859113</v>
      </c>
      <c r="D367" s="31">
        <f t="shared" si="45"/>
        <v>462.36708731274854</v>
      </c>
      <c r="E367" s="32">
        <f t="shared" si="46"/>
        <v>0</v>
      </c>
      <c r="F367" s="31">
        <f t="shared" si="47"/>
        <v>462.36708731274854</v>
      </c>
      <c r="G367" s="31">
        <f t="shared" si="48"/>
        <v>524.4009697053532</v>
      </c>
      <c r="H367" s="31">
        <f t="shared" si="49"/>
        <v>-62.033882392604674</v>
      </c>
      <c r="I367" s="31">
        <f t="shared" si="50"/>
        <v>-27593.731468296482</v>
      </c>
    </row>
    <row r="368" spans="1:9" ht="13.5">
      <c r="A368" s="18">
        <f t="shared" si="51"/>
        <v>351</v>
      </c>
      <c r="B368" s="15">
        <f t="shared" si="52"/>
        <v>50830</v>
      </c>
      <c r="C368" s="17">
        <f t="shared" si="53"/>
        <v>-27593.731468296482</v>
      </c>
      <c r="D368" s="31">
        <f t="shared" si="45"/>
        <v>462.36708731274854</v>
      </c>
      <c r="E368" s="32">
        <f t="shared" si="46"/>
        <v>0</v>
      </c>
      <c r="F368" s="31">
        <f t="shared" si="47"/>
        <v>462.36708731274854</v>
      </c>
      <c r="G368" s="31">
        <f t="shared" si="48"/>
        <v>525.6027219275946</v>
      </c>
      <c r="H368" s="31">
        <f t="shared" si="49"/>
        <v>-63.235634614846106</v>
      </c>
      <c r="I368" s="31">
        <f t="shared" si="50"/>
        <v>-28119.334190224075</v>
      </c>
    </row>
    <row r="369" spans="1:9" ht="13.5">
      <c r="A369" s="18">
        <f t="shared" si="51"/>
        <v>352</v>
      </c>
      <c r="B369" s="15">
        <f t="shared" si="52"/>
        <v>50861</v>
      </c>
      <c r="C369" s="17">
        <f t="shared" si="53"/>
        <v>-28119.334190224075</v>
      </c>
      <c r="D369" s="31">
        <f t="shared" si="45"/>
        <v>462.36708731274854</v>
      </c>
      <c r="E369" s="32">
        <f t="shared" si="46"/>
        <v>0</v>
      </c>
      <c r="F369" s="31">
        <f t="shared" si="47"/>
        <v>462.36708731274854</v>
      </c>
      <c r="G369" s="31">
        <f t="shared" si="48"/>
        <v>526.8072281653454</v>
      </c>
      <c r="H369" s="31">
        <f t="shared" si="49"/>
        <v>-64.44014085259684</v>
      </c>
      <c r="I369" s="31">
        <f t="shared" si="50"/>
        <v>-28646.14141838942</v>
      </c>
    </row>
    <row r="370" spans="1:9" ht="13.5">
      <c r="A370" s="18">
        <f t="shared" si="51"/>
        <v>353</v>
      </c>
      <c r="B370" s="15">
        <f t="shared" si="52"/>
        <v>50891</v>
      </c>
      <c r="C370" s="17">
        <f t="shared" si="53"/>
        <v>-28646.14141838942</v>
      </c>
      <c r="D370" s="31">
        <f t="shared" si="45"/>
        <v>462.36708731274854</v>
      </c>
      <c r="E370" s="32">
        <f t="shared" si="46"/>
        <v>0</v>
      </c>
      <c r="F370" s="31">
        <f t="shared" si="47"/>
        <v>462.36708731274854</v>
      </c>
      <c r="G370" s="31">
        <f t="shared" si="48"/>
        <v>528.014494729891</v>
      </c>
      <c r="H370" s="31">
        <f t="shared" si="49"/>
        <v>-65.64740741714242</v>
      </c>
      <c r="I370" s="31">
        <f t="shared" si="50"/>
        <v>-29174.15591311931</v>
      </c>
    </row>
    <row r="371" spans="1:9" ht="13.5">
      <c r="A371" s="18">
        <f t="shared" si="51"/>
        <v>354</v>
      </c>
      <c r="B371" s="15">
        <f t="shared" si="52"/>
        <v>50922</v>
      </c>
      <c r="C371" s="17">
        <f t="shared" si="53"/>
        <v>-29174.15591311931</v>
      </c>
      <c r="D371" s="31">
        <f t="shared" si="45"/>
        <v>462.36708731274854</v>
      </c>
      <c r="E371" s="32">
        <f t="shared" si="46"/>
        <v>0</v>
      </c>
      <c r="F371" s="31">
        <f t="shared" si="47"/>
        <v>462.36708731274854</v>
      </c>
      <c r="G371" s="31">
        <f t="shared" si="48"/>
        <v>529.2245279469803</v>
      </c>
      <c r="H371" s="31">
        <f t="shared" si="49"/>
        <v>-66.85744063423175</v>
      </c>
      <c r="I371" s="31">
        <f t="shared" si="50"/>
        <v>-29703.38044106629</v>
      </c>
    </row>
    <row r="372" spans="1:9" ht="13.5">
      <c r="A372" s="18">
        <f t="shared" si="51"/>
        <v>355</v>
      </c>
      <c r="B372" s="15">
        <f t="shared" si="52"/>
        <v>50952</v>
      </c>
      <c r="C372" s="17">
        <f t="shared" si="53"/>
        <v>-29703.38044106629</v>
      </c>
      <c r="D372" s="31">
        <f t="shared" si="45"/>
        <v>462.36708731274854</v>
      </c>
      <c r="E372" s="32">
        <f t="shared" si="46"/>
        <v>0</v>
      </c>
      <c r="F372" s="31">
        <f t="shared" si="47"/>
        <v>462.36708731274854</v>
      </c>
      <c r="G372" s="31">
        <f t="shared" si="48"/>
        <v>530.4373341568588</v>
      </c>
      <c r="H372" s="31">
        <f t="shared" si="49"/>
        <v>-68.07024684411024</v>
      </c>
      <c r="I372" s="31">
        <f t="shared" si="50"/>
        <v>-30233.817775223146</v>
      </c>
    </row>
    <row r="373" spans="1:9" ht="13.5">
      <c r="A373" s="18">
        <f t="shared" si="51"/>
        <v>356</v>
      </c>
      <c r="B373" s="15">
        <f t="shared" si="52"/>
        <v>50983</v>
      </c>
      <c r="C373" s="17">
        <f t="shared" si="53"/>
        <v>-30233.817775223146</v>
      </c>
      <c r="D373" s="31">
        <f t="shared" si="45"/>
        <v>462.36708731274854</v>
      </c>
      <c r="E373" s="32">
        <f t="shared" si="46"/>
        <v>0</v>
      </c>
      <c r="F373" s="31">
        <f t="shared" si="47"/>
        <v>462.36708731274854</v>
      </c>
      <c r="G373" s="31">
        <f t="shared" si="48"/>
        <v>531.6529197143016</v>
      </c>
      <c r="H373" s="31">
        <f t="shared" si="49"/>
        <v>-69.28583240155304</v>
      </c>
      <c r="I373" s="31">
        <f t="shared" si="50"/>
        <v>-30765.47069493745</v>
      </c>
    </row>
    <row r="374" spans="1:9" ht="13.5">
      <c r="A374" s="18">
        <f t="shared" si="51"/>
        <v>357</v>
      </c>
      <c r="B374" s="15">
        <f t="shared" si="52"/>
        <v>51014</v>
      </c>
      <c r="C374" s="17">
        <f t="shared" si="53"/>
        <v>-30765.47069493745</v>
      </c>
      <c r="D374" s="31">
        <f t="shared" si="45"/>
        <v>462.36708731274854</v>
      </c>
      <c r="E374" s="32">
        <f t="shared" si="46"/>
        <v>0</v>
      </c>
      <c r="F374" s="31">
        <f t="shared" si="47"/>
        <v>462.36708731274854</v>
      </c>
      <c r="G374" s="31">
        <f t="shared" si="48"/>
        <v>532.8712909886468</v>
      </c>
      <c r="H374" s="31">
        <f t="shared" si="49"/>
        <v>-70.50420367589832</v>
      </c>
      <c r="I374" s="31">
        <f t="shared" si="50"/>
        <v>-31298.341985926094</v>
      </c>
    </row>
    <row r="375" spans="1:9" ht="13.5">
      <c r="A375" s="18">
        <f t="shared" si="51"/>
        <v>358</v>
      </c>
      <c r="B375" s="15">
        <f t="shared" si="52"/>
        <v>51044</v>
      </c>
      <c r="C375" s="17">
        <f t="shared" si="53"/>
        <v>-31298.341985926094</v>
      </c>
      <c r="D375" s="31">
        <f t="shared" si="45"/>
        <v>462.36708731274854</v>
      </c>
      <c r="E375" s="32">
        <f t="shared" si="46"/>
        <v>0</v>
      </c>
      <c r="F375" s="31">
        <f t="shared" si="47"/>
        <v>462.36708731274854</v>
      </c>
      <c r="G375" s="31">
        <f t="shared" si="48"/>
        <v>534.0924543638291</v>
      </c>
      <c r="H375" s="31">
        <f t="shared" si="49"/>
        <v>-71.72536705108062</v>
      </c>
      <c r="I375" s="31">
        <f t="shared" si="50"/>
        <v>-31832.434440289922</v>
      </c>
    </row>
    <row r="376" spans="1:9" ht="13.5">
      <c r="A376" s="18">
        <f t="shared" si="51"/>
        <v>359</v>
      </c>
      <c r="B376" s="15">
        <f t="shared" si="52"/>
        <v>51075</v>
      </c>
      <c r="C376" s="17">
        <f t="shared" si="53"/>
        <v>-31832.434440289922</v>
      </c>
      <c r="D376" s="31">
        <f t="shared" si="45"/>
        <v>462.36708731274854</v>
      </c>
      <c r="E376" s="32">
        <f t="shared" si="46"/>
        <v>0</v>
      </c>
      <c r="F376" s="31">
        <f t="shared" si="47"/>
        <v>462.36708731274854</v>
      </c>
      <c r="G376" s="31">
        <f t="shared" si="48"/>
        <v>535.3164162384129</v>
      </c>
      <c r="H376" s="31">
        <f t="shared" si="49"/>
        <v>-72.9493289256644</v>
      </c>
      <c r="I376" s="31">
        <f t="shared" si="50"/>
        <v>-32367.750856528335</v>
      </c>
    </row>
    <row r="377" spans="1:9" ht="13.5">
      <c r="A377" s="18">
        <f t="shared" si="51"/>
        <v>360</v>
      </c>
      <c r="B377" s="15">
        <f t="shared" si="52"/>
        <v>51105</v>
      </c>
      <c r="C377" s="17">
        <f t="shared" si="53"/>
        <v>-32367.750856528335</v>
      </c>
      <c r="D377" s="31">
        <f t="shared" si="45"/>
        <v>462.36708731274854</v>
      </c>
      <c r="E377" s="32">
        <f t="shared" si="46"/>
        <v>0</v>
      </c>
      <c r="F377" s="31">
        <f t="shared" si="47"/>
        <v>462.36708731274854</v>
      </c>
      <c r="G377" s="31">
        <f t="shared" si="48"/>
        <v>536.5431830256259</v>
      </c>
      <c r="H377" s="31">
        <f t="shared" si="49"/>
        <v>-74.17609571287743</v>
      </c>
      <c r="I377" s="31">
        <f t="shared" si="50"/>
        <v>-32904.29403955396</v>
      </c>
    </row>
    <row r="378" spans="1:9" ht="13.5">
      <c r="A378" s="19"/>
      <c r="B378" s="19"/>
      <c r="C378" s="19"/>
      <c r="D378" s="19"/>
      <c r="E378" s="19"/>
      <c r="F378" s="19"/>
      <c r="G378" s="19"/>
      <c r="H378" s="19"/>
      <c r="I378" s="19"/>
    </row>
    <row r="380" spans="1:9" ht="13.5">
      <c r="A380" s="20"/>
      <c r="B380" s="20"/>
      <c r="C380" s="20"/>
      <c r="D380" s="20"/>
      <c r="E380" s="20"/>
      <c r="F380" s="20"/>
      <c r="G380" s="20"/>
      <c r="H380" s="20"/>
      <c r="I380" s="20"/>
    </row>
    <row r="381" spans="1:9" ht="13.5">
      <c r="A381" s="20"/>
      <c r="B381" s="20"/>
      <c r="C381" s="20"/>
      <c r="D381" s="20"/>
      <c r="E381" s="20"/>
      <c r="F381" s="20"/>
      <c r="G381" s="20"/>
      <c r="H381" s="20"/>
      <c r="I381" s="20"/>
    </row>
    <row r="382" spans="1:9" ht="13.5">
      <c r="A382" s="20"/>
      <c r="B382" s="20"/>
      <c r="C382" s="20"/>
      <c r="D382" s="20"/>
      <c r="E382" s="20"/>
      <c r="F382" s="20"/>
      <c r="G382" s="20"/>
      <c r="H382" s="20"/>
      <c r="I382" s="20"/>
    </row>
    <row r="383" spans="1:9" ht="13.5">
      <c r="A383" s="20"/>
      <c r="B383" s="20"/>
      <c r="C383" s="20"/>
      <c r="D383" s="20"/>
      <c r="E383" s="20"/>
      <c r="F383" s="20"/>
      <c r="G383" s="20"/>
      <c r="H383" s="20"/>
      <c r="I383" s="20"/>
    </row>
    <row r="384" spans="1:9" ht="13.5">
      <c r="A384" s="20"/>
      <c r="B384" s="20"/>
      <c r="C384" s="20"/>
      <c r="D384" s="20"/>
      <c r="E384" s="20"/>
      <c r="F384" s="20"/>
      <c r="G384" s="20"/>
      <c r="H384" s="20"/>
      <c r="I384" s="20"/>
    </row>
    <row r="385" spans="1:9" ht="13.5">
      <c r="A385" s="20"/>
      <c r="B385" s="20"/>
      <c r="C385" s="20"/>
      <c r="D385" s="20"/>
      <c r="E385" s="20"/>
      <c r="F385" s="20"/>
      <c r="G385" s="20"/>
      <c r="H385" s="20"/>
      <c r="I385" s="20"/>
    </row>
    <row r="386" spans="1:9" ht="13.5">
      <c r="A386" s="20"/>
      <c r="B386" s="20"/>
      <c r="C386" s="20"/>
      <c r="D386" s="20"/>
      <c r="E386" s="20"/>
      <c r="F386" s="20"/>
      <c r="G386" s="20"/>
      <c r="H386" s="20"/>
      <c r="I386" s="20"/>
    </row>
    <row r="387" spans="1:9" ht="13.5">
      <c r="A387" s="20"/>
      <c r="B387" s="20"/>
      <c r="C387" s="20"/>
      <c r="D387" s="20"/>
      <c r="E387" s="20"/>
      <c r="F387" s="20"/>
      <c r="G387" s="20"/>
      <c r="H387" s="20"/>
      <c r="I387" s="20"/>
    </row>
    <row r="388" spans="1:9" ht="13.5">
      <c r="A388" s="20"/>
      <c r="B388" s="20"/>
      <c r="C388" s="20"/>
      <c r="D388" s="20"/>
      <c r="E388" s="20"/>
      <c r="F388" s="20"/>
      <c r="G388" s="20"/>
      <c r="H388" s="20"/>
      <c r="I388" s="20"/>
    </row>
    <row r="389" spans="1:9" ht="13.5">
      <c r="A389" s="20"/>
      <c r="B389" s="20"/>
      <c r="C389" s="20"/>
      <c r="D389" s="20"/>
      <c r="E389" s="20"/>
      <c r="F389" s="20"/>
      <c r="G389" s="20"/>
      <c r="H389" s="20"/>
      <c r="I389" s="20"/>
    </row>
  </sheetData>
  <mergeCells count="13">
    <mergeCell ref="A12:C12"/>
    <mergeCell ref="A13:C13"/>
    <mergeCell ref="A14:C14"/>
    <mergeCell ref="A15:C15"/>
    <mergeCell ref="A6:C6"/>
    <mergeCell ref="A7:C7"/>
    <mergeCell ref="A8:C8"/>
    <mergeCell ref="A11:C11"/>
    <mergeCell ref="A1:I1"/>
    <mergeCell ref="A4:C4"/>
    <mergeCell ref="F4:I4"/>
    <mergeCell ref="A5:C5"/>
    <mergeCell ref="F5:I5"/>
  </mergeCells>
  <conditionalFormatting sqref="A18:I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</conditionalFormatting>
  <printOptions/>
  <pageMargins left="0.75" right="0.5" top="0.5" bottom="0.5" header="0.5" footer="0.5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9"/>
  <sheetViews>
    <sheetView showGridLines="0"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11.421875" defaultRowHeight="12.75"/>
  <cols>
    <col min="1" max="1" width="5.28125" style="2" customWidth="1"/>
    <col min="2" max="2" width="14.421875" style="2" customWidth="1"/>
    <col min="3" max="3" width="13.57421875" style="2" customWidth="1"/>
    <col min="4" max="4" width="14.7109375" style="2" customWidth="1"/>
    <col min="5" max="5" width="12.8515625" style="2" customWidth="1"/>
    <col min="6" max="6" width="13.140625" style="2" customWidth="1"/>
    <col min="7" max="8" width="13.00390625" style="2" customWidth="1"/>
    <col min="9" max="9" width="15.421875" style="2" customWidth="1"/>
    <col min="10" max="16384" width="9.140625" style="1" customWidth="1"/>
  </cols>
  <sheetData>
    <row r="1" spans="1:9" ht="33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4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9.5" customHeight="1">
      <c r="A3" s="4"/>
      <c r="B3" s="4"/>
      <c r="C3" s="4"/>
      <c r="D3" s="5" t="s">
        <v>1</v>
      </c>
      <c r="E3" s="4"/>
      <c r="F3" s="6" t="s">
        <v>2</v>
      </c>
      <c r="G3" s="6"/>
      <c r="H3" s="4"/>
      <c r="I3" s="4"/>
    </row>
    <row r="4" spans="1:9" ht="14.25">
      <c r="A4" s="35" t="s">
        <v>3</v>
      </c>
      <c r="B4" s="36"/>
      <c r="C4" s="37"/>
      <c r="D4" s="25">
        <f>'Prestamo Convenido 6 meses'!Loan_Amount</f>
        <v>100000</v>
      </c>
      <c r="E4" s="4"/>
      <c r="F4" s="39" t="s">
        <v>4</v>
      </c>
      <c r="G4" s="39"/>
      <c r="H4" s="39"/>
      <c r="I4" s="39"/>
    </row>
    <row r="5" spans="1:9" ht="14.25">
      <c r="A5" s="35" t="s">
        <v>5</v>
      </c>
      <c r="B5" s="36"/>
      <c r="C5" s="37"/>
      <c r="D5" s="21">
        <v>0.0125</v>
      </c>
      <c r="E5" s="4"/>
      <c r="F5" s="40" t="s">
        <v>6</v>
      </c>
      <c r="G5" s="40"/>
      <c r="H5" s="40"/>
      <c r="I5" s="40"/>
    </row>
    <row r="6" spans="1:9" ht="14.25">
      <c r="A6" s="35" t="s">
        <v>7</v>
      </c>
      <c r="B6" s="36"/>
      <c r="C6" s="37"/>
      <c r="D6" s="22">
        <v>25</v>
      </c>
      <c r="E6" s="4"/>
      <c r="F6" s="7"/>
      <c r="G6" s="4"/>
      <c r="H6" s="4"/>
      <c r="I6" s="4"/>
    </row>
    <row r="7" spans="1:9" ht="14.25">
      <c r="A7" s="35" t="s">
        <v>8</v>
      </c>
      <c r="B7" s="36"/>
      <c r="C7" s="37"/>
      <c r="D7" s="24">
        <v>40179</v>
      </c>
      <c r="E7" s="4"/>
      <c r="F7" s="7"/>
      <c r="G7" s="4"/>
      <c r="H7" s="4"/>
      <c r="I7" s="4"/>
    </row>
    <row r="8" spans="1:9" ht="14.25">
      <c r="A8" s="35" t="s">
        <v>9</v>
      </c>
      <c r="B8" s="36"/>
      <c r="C8" s="37"/>
      <c r="D8" s="26"/>
      <c r="E8" s="4"/>
      <c r="F8" s="7"/>
      <c r="G8" s="4"/>
      <c r="H8" s="4"/>
      <c r="I8" s="4"/>
    </row>
    <row r="9" spans="1:9" ht="14.25">
      <c r="A9" s="8"/>
      <c r="B9" s="8"/>
      <c r="C9" s="8"/>
      <c r="D9" s="9"/>
      <c r="E9" s="8"/>
      <c r="F9" s="9"/>
      <c r="G9" s="9"/>
      <c r="H9" s="8"/>
      <c r="I9" s="8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35" t="s">
        <v>10</v>
      </c>
      <c r="B11" s="36"/>
      <c r="C11" s="37"/>
      <c r="D11" s="27">
        <f>IF(Values_Entered,-PMT(Interest_Rate/12,Loan_Years*12,Loan_Amount),"")</f>
        <v>388.29711133903953</v>
      </c>
      <c r="E11" s="4"/>
      <c r="F11" s="10"/>
      <c r="G11" s="10"/>
      <c r="H11" s="4"/>
      <c r="I11" s="4"/>
    </row>
    <row r="12" spans="1:9" ht="14.25" customHeight="1">
      <c r="A12" s="35" t="s">
        <v>11</v>
      </c>
      <c r="B12" s="36"/>
      <c r="C12" s="37"/>
      <c r="D12" s="23">
        <f>IF(Values_Entered,Loan_Years*12,"")</f>
        <v>300</v>
      </c>
      <c r="E12" s="4"/>
      <c r="F12" s="10"/>
      <c r="G12" s="10"/>
      <c r="H12" s="4"/>
      <c r="I12" s="4"/>
    </row>
    <row r="13" spans="1:9" ht="14.25">
      <c r="A13" s="35" t="s">
        <v>12</v>
      </c>
      <c r="B13" s="36"/>
      <c r="C13" s="37"/>
      <c r="D13" s="23">
        <f>IF(Values_Entered,Number_of_Payments,"")</f>
        <v>7</v>
      </c>
      <c r="E13" s="4"/>
      <c r="F13" s="4"/>
      <c r="G13" s="4"/>
      <c r="H13" s="4"/>
      <c r="I13" s="4"/>
    </row>
    <row r="14" spans="1:9" ht="14.25">
      <c r="A14" s="35" t="s">
        <v>13</v>
      </c>
      <c r="B14" s="36"/>
      <c r="C14" s="37"/>
      <c r="D14" s="28">
        <f>IF(Values_Entered,SUMIF(Beg_Bal,"&gt;0",Extra_Pay),"")</f>
        <v>0</v>
      </c>
      <c r="E14" s="4"/>
      <c r="F14" s="4"/>
      <c r="G14" s="4"/>
      <c r="H14" s="4"/>
      <c r="I14" s="4"/>
    </row>
    <row r="15" spans="1:9" ht="14.25">
      <c r="A15" s="35" t="s">
        <v>14</v>
      </c>
      <c r="B15" s="36"/>
      <c r="C15" s="37"/>
      <c r="D15" s="28">
        <f>IF(Values_Entered,SUMIF(Beg_Bal,"&gt;0",Int),"")</f>
        <v>620.5542909575045</v>
      </c>
      <c r="E15" s="4"/>
      <c r="F15" s="10"/>
      <c r="G15" s="10"/>
      <c r="H15" s="4"/>
      <c r="I15" s="4"/>
    </row>
    <row r="16" spans="1:9" ht="15.75" customHeight="1">
      <c r="A16" s="8"/>
      <c r="B16" s="8"/>
      <c r="C16" s="8"/>
      <c r="D16" s="8"/>
      <c r="E16" s="9"/>
      <c r="F16" s="9"/>
      <c r="G16" s="9"/>
      <c r="H16" s="8"/>
      <c r="I16" s="8"/>
    </row>
    <row r="17" spans="1:9" s="11" customFormat="1" ht="28.5" customHeight="1">
      <c r="A17" s="12" t="s">
        <v>15</v>
      </c>
      <c r="B17" s="12" t="s">
        <v>16</v>
      </c>
      <c r="C17" s="12" t="s">
        <v>17</v>
      </c>
      <c r="D17" s="12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2" t="s">
        <v>23</v>
      </c>
    </row>
    <row r="18" spans="1:9" s="11" customFormat="1" ht="15.75" customHeight="1">
      <c r="A18" s="13">
        <f>IF(Values_Entered,1,"")</f>
        <v>1</v>
      </c>
      <c r="B18" s="33">
        <f>IF(Pay_Num&lt;&gt;"",Loan_Start,"")</f>
        <v>40179</v>
      </c>
      <c r="C18" s="29">
        <f>IF(Values_Entered,Loan_Amount,"")</f>
        <v>100000</v>
      </c>
      <c r="D18" s="29">
        <f>IF(Pay_Num&lt;&gt;"",Scheduled_Monthly_Payment,"")</f>
        <v>388.29711133903953</v>
      </c>
      <c r="E18" s="30">
        <f>IF(Pay_Num&lt;&gt;"",Scheduled_Extra_Payments,"")</f>
        <v>0</v>
      </c>
      <c r="F18" s="29">
        <f>IF(Pay_Num&lt;&gt;"",Sched_Pay+Extra_Pay,"")</f>
        <v>388.29711133903953</v>
      </c>
      <c r="G18" s="29">
        <f>IF(Pay_Num&lt;&gt;"",Total_Pay-Int,"")</f>
        <v>284.13044467237285</v>
      </c>
      <c r="H18" s="29">
        <f>IF(Pay_Num&lt;&gt;"",Beg_Bal*Interest_Rate/12,"")</f>
        <v>104.16666666666667</v>
      </c>
      <c r="I18" s="29">
        <f>IF(Pay_Num&lt;&gt;"",Beg_Bal-Princ,"")</f>
        <v>99715.86955532763</v>
      </c>
    </row>
    <row r="19" spans="1:9" s="11" customFormat="1" ht="12.75" customHeight="1">
      <c r="A19" s="13">
        <f>IF(Values_Entered,A18+1,"")</f>
        <v>2</v>
      </c>
      <c r="B19" s="33">
        <f>IF(Pay_Num&lt;&gt;"",DATE(YEAR(B18),MONTH(B18)+1,DAY(B18)),"")</f>
        <v>40210</v>
      </c>
      <c r="C19" s="29">
        <f>IF(Pay_Num&lt;&gt;"",I18,"")</f>
        <v>99715.86955532763</v>
      </c>
      <c r="D19" s="29">
        <f>IF(Pay_Num&lt;&gt;"",Scheduled_Monthly_Payment,"")</f>
        <v>388.29711133903953</v>
      </c>
      <c r="E19" s="30">
        <f>IF(Pay_Num&lt;&gt;"",Scheduled_Extra_Payments,"")</f>
        <v>0</v>
      </c>
      <c r="F19" s="29">
        <f>IF(Pay_Num&lt;&gt;"",Sched_Pay+Extra_Pay,"")</f>
        <v>388.29711133903953</v>
      </c>
      <c r="G19" s="29">
        <f>IF(Pay_Num&lt;&gt;"",Total_Pay-Int,"")</f>
        <v>284.42641388557325</v>
      </c>
      <c r="H19" s="29">
        <f>IF(Pay_Num&lt;&gt;"",Beg_Bal*Interest_Rate/12,"")</f>
        <v>103.87069745346629</v>
      </c>
      <c r="I19" s="29">
        <f>IF(Pay_Num&lt;&gt;"",Beg_Bal-Princ,"")</f>
        <v>99431.44314144205</v>
      </c>
    </row>
    <row r="20" spans="1:9" s="11" customFormat="1" ht="12.75" customHeight="1">
      <c r="A20" s="13">
        <f>IF(Values_Entered,A19+1,"")</f>
        <v>3</v>
      </c>
      <c r="B20" s="33">
        <f>IF(Pay_Num&lt;&gt;"",DATE(YEAR(B19),MONTH(B19)+1,DAY(B19)),"")</f>
        <v>40238</v>
      </c>
      <c r="C20" s="29">
        <f>IF(Pay_Num&lt;&gt;"",I19,"")</f>
        <v>99431.44314144205</v>
      </c>
      <c r="D20" s="29">
        <f>IF(Pay_Num&lt;&gt;"",Scheduled_Monthly_Payment,"")</f>
        <v>388.29711133903953</v>
      </c>
      <c r="E20" s="30">
        <f>IF(Pay_Num&lt;&gt;"",Scheduled_Extra_Payments,"")</f>
        <v>0</v>
      </c>
      <c r="F20" s="29">
        <f>IF(Pay_Num&lt;&gt;"",Sched_Pay+Extra_Pay,"")</f>
        <v>388.29711133903953</v>
      </c>
      <c r="G20" s="29">
        <f>IF(Pay_Num&lt;&gt;"",Total_Pay-Int,"")</f>
        <v>284.7226914000374</v>
      </c>
      <c r="H20" s="29">
        <f>IF(Pay_Num&lt;&gt;"",Beg_Bal*Interest_Rate/12,"")</f>
        <v>103.57441993900215</v>
      </c>
      <c r="I20" s="29">
        <f>IF(Pay_Num&lt;&gt;"",Beg_Bal-Princ,"")</f>
        <v>99146.72045004202</v>
      </c>
    </row>
    <row r="21" spans="1:9" s="11" customFormat="1" ht="14.25">
      <c r="A21" s="13">
        <f>IF(Values_Entered,A20+1,"")</f>
        <v>4</v>
      </c>
      <c r="B21" s="33">
        <f>IF(Pay_Num&lt;&gt;"",DATE(YEAR(B20),MONTH(B20)+1,DAY(B20)),"")</f>
        <v>40269</v>
      </c>
      <c r="C21" s="29">
        <f>IF(Pay_Num&lt;&gt;"",I20,"")</f>
        <v>99146.72045004202</v>
      </c>
      <c r="D21" s="29">
        <f>IF(Pay_Num&lt;&gt;"",Scheduled_Monthly_Payment,"")</f>
        <v>388.29711133903953</v>
      </c>
      <c r="E21" s="30">
        <f>IF(Pay_Num&lt;&gt;"",Scheduled_Extra_Payments,"")</f>
        <v>0</v>
      </c>
      <c r="F21" s="29">
        <f>IF(Pay_Num&lt;&gt;"",Sched_Pay+Extra_Pay,"")</f>
        <v>388.29711133903953</v>
      </c>
      <c r="G21" s="29">
        <f>IF(Pay_Num&lt;&gt;"",Total_Pay-Int,"")</f>
        <v>285.0192775369124</v>
      </c>
      <c r="H21" s="29">
        <f>IF(Pay_Num&lt;&gt;"",Beg_Bal*Interest_Rate/12,"")</f>
        <v>103.27783380212712</v>
      </c>
      <c r="I21" s="29">
        <f>IF(Pay_Num&lt;&gt;"",Beg_Bal-Princ,"")</f>
        <v>98861.70117250511</v>
      </c>
    </row>
    <row r="22" spans="1:9" s="11" customFormat="1" ht="14.25">
      <c r="A22" s="13">
        <f>IF(Values_Entered,A21+1,"")</f>
        <v>5</v>
      </c>
      <c r="B22" s="33">
        <f>IF(Pay_Num&lt;&gt;"",DATE(YEAR(B21),MONTH(B21)+1,DAY(B21)),"")</f>
        <v>40299</v>
      </c>
      <c r="C22" s="29">
        <f>IF(Pay_Num&lt;&gt;"",I21,"")</f>
        <v>98861.70117250511</v>
      </c>
      <c r="D22" s="29">
        <f>IF(Pay_Num&lt;&gt;"",Scheduled_Monthly_Payment,"")</f>
        <v>388.29711133903953</v>
      </c>
      <c r="E22" s="30">
        <f>IF(Pay_Num&lt;&gt;"",Scheduled_Extra_Payments,"")</f>
        <v>0</v>
      </c>
      <c r="F22" s="29">
        <f>IF(Pay_Num&lt;&gt;"",Sched_Pay+Extra_Pay,"")</f>
        <v>388.29711133903953</v>
      </c>
      <c r="G22" s="29">
        <f>IF(Pay_Num&lt;&gt;"",Total_Pay-Int,"")</f>
        <v>285.31617261768</v>
      </c>
      <c r="H22" s="29">
        <f>IF(Pay_Num&lt;&gt;"",Beg_Bal*Interest_Rate/12,"")</f>
        <v>102.98093872135951</v>
      </c>
      <c r="I22" s="29">
        <f>IF(Pay_Num&lt;&gt;"",Beg_Bal-Princ,"")</f>
        <v>98576.38499988744</v>
      </c>
    </row>
    <row r="23" spans="1:9" ht="14.25">
      <c r="A23" s="13">
        <f>IF(Values_Entered,A22+1,"")</f>
        <v>6</v>
      </c>
      <c r="B23" s="33">
        <f>IF(Pay_Num&lt;&gt;"",DATE(YEAR(B22),MONTH(B22)+1,DAY(B22)),"")</f>
        <v>40330</v>
      </c>
      <c r="C23" s="29">
        <f>IF(Pay_Num&lt;&gt;"",I22,"")</f>
        <v>98576.38499988744</v>
      </c>
      <c r="D23" s="29">
        <f>IF(Pay_Num&lt;&gt;"",Scheduled_Monthly_Payment,"")</f>
        <v>388.29711133903953</v>
      </c>
      <c r="E23" s="30">
        <f>IF(Pay_Num&lt;&gt;"",Scheduled_Extra_Payments,"")</f>
        <v>0</v>
      </c>
      <c r="F23" s="29">
        <f>IF(Pay_Num&lt;&gt;"",Sched_Pay+Extra_Pay,"")</f>
        <v>388.29711133903953</v>
      </c>
      <c r="G23" s="29">
        <f>IF(Pay_Num&lt;&gt;"",Total_Pay-Int,"")</f>
        <v>285.61337696415677</v>
      </c>
      <c r="H23" s="29">
        <f>IF(Pay_Num&lt;&gt;"",Beg_Bal*Interest_Rate/12,"")</f>
        <v>102.68373437488276</v>
      </c>
      <c r="I23" s="29">
        <f>IF(Pay_Num&lt;&gt;"",Beg_Bal-Princ,"")</f>
        <v>98290.77162292328</v>
      </c>
    </row>
    <row r="24" spans="1:9" ht="14.25">
      <c r="A24" s="13"/>
      <c r="B24" s="33"/>
      <c r="C24" s="29"/>
      <c r="D24" s="29"/>
      <c r="E24" s="30"/>
      <c r="F24" s="29"/>
      <c r="G24" s="29"/>
      <c r="H24" s="29"/>
      <c r="I24" s="29"/>
    </row>
    <row r="25" spans="1:9" ht="14.25">
      <c r="A25" s="13"/>
      <c r="B25" s="33"/>
      <c r="C25" s="29"/>
      <c r="D25" s="29"/>
      <c r="E25" s="30"/>
      <c r="F25" s="29"/>
      <c r="G25" s="29"/>
      <c r="H25" s="29"/>
      <c r="I25" s="29"/>
    </row>
    <row r="26" spans="1:9" ht="14.25">
      <c r="A26" s="13"/>
      <c r="B26" s="33"/>
      <c r="C26" s="29"/>
      <c r="D26" s="29"/>
      <c r="E26" s="30"/>
      <c r="F26" s="29"/>
      <c r="G26" s="29"/>
      <c r="H26" s="29"/>
      <c r="I26" s="29"/>
    </row>
    <row r="27" spans="1:9" ht="14.25">
      <c r="A27" s="13"/>
      <c r="B27" s="33"/>
      <c r="C27" s="29"/>
      <c r="D27" s="29"/>
      <c r="E27" s="30"/>
      <c r="F27" s="29"/>
      <c r="G27" s="29"/>
      <c r="H27" s="29"/>
      <c r="I27" s="29"/>
    </row>
    <row r="28" spans="1:9" ht="14.25">
      <c r="A28" s="13"/>
      <c r="B28" s="33"/>
      <c r="C28" s="29"/>
      <c r="D28" s="29"/>
      <c r="E28" s="30"/>
      <c r="F28" s="29"/>
      <c r="G28" s="29"/>
      <c r="H28" s="29"/>
      <c r="I28" s="29"/>
    </row>
    <row r="29" spans="1:9" ht="14.25">
      <c r="A29" s="13"/>
      <c r="B29" s="33"/>
      <c r="C29" s="29"/>
      <c r="D29" s="29"/>
      <c r="E29" s="30"/>
      <c r="F29" s="29"/>
      <c r="G29" s="29"/>
      <c r="H29" s="29"/>
      <c r="I29" s="29"/>
    </row>
    <row r="30" spans="1:9" ht="14.25">
      <c r="A30" s="13"/>
      <c r="B30" s="33"/>
      <c r="C30" s="29"/>
      <c r="D30" s="29"/>
      <c r="E30" s="30"/>
      <c r="F30" s="29"/>
      <c r="G30" s="29"/>
      <c r="H30" s="29"/>
      <c r="I30" s="29"/>
    </row>
    <row r="31" spans="1:9" ht="14.25">
      <c r="A31" s="13"/>
      <c r="B31" s="33"/>
      <c r="C31" s="29"/>
      <c r="D31" s="29"/>
      <c r="E31" s="30"/>
      <c r="F31" s="29"/>
      <c r="G31" s="29"/>
      <c r="H31" s="29"/>
      <c r="I31" s="29"/>
    </row>
    <row r="32" spans="1:9" ht="14.25">
      <c r="A32" s="13"/>
      <c r="B32" s="33"/>
      <c r="C32" s="29"/>
      <c r="D32" s="29"/>
      <c r="E32" s="30"/>
      <c r="F32" s="29"/>
      <c r="G32" s="29"/>
      <c r="H32" s="29"/>
      <c r="I32" s="29"/>
    </row>
    <row r="33" spans="1:9" ht="14.25">
      <c r="A33" s="13"/>
      <c r="B33" s="33"/>
      <c r="C33" s="29"/>
      <c r="D33" s="29"/>
      <c r="E33" s="30"/>
      <c r="F33" s="29"/>
      <c r="G33" s="29"/>
      <c r="H33" s="29"/>
      <c r="I33" s="29"/>
    </row>
    <row r="34" spans="1:9" ht="14.25">
      <c r="A34" s="13"/>
      <c r="B34" s="33"/>
      <c r="C34" s="29"/>
      <c r="D34" s="29"/>
      <c r="E34" s="30"/>
      <c r="F34" s="29"/>
      <c r="G34" s="29"/>
      <c r="H34" s="29"/>
      <c r="I34" s="29"/>
    </row>
    <row r="35" spans="1:9" ht="14.25">
      <c r="A35" s="13"/>
      <c r="B35" s="33"/>
      <c r="C35" s="29"/>
      <c r="D35" s="29"/>
      <c r="E35" s="30"/>
      <c r="F35" s="29"/>
      <c r="G35" s="29"/>
      <c r="H35" s="29"/>
      <c r="I35" s="29"/>
    </row>
    <row r="36" spans="1:9" ht="14.25">
      <c r="A36" s="13"/>
      <c r="B36" s="33"/>
      <c r="C36" s="29"/>
      <c r="D36" s="29"/>
      <c r="E36" s="30"/>
      <c r="F36" s="29"/>
      <c r="G36" s="29"/>
      <c r="H36" s="29"/>
      <c r="I36" s="29"/>
    </row>
    <row r="37" spans="1:9" ht="14.25">
      <c r="A37" s="13"/>
      <c r="B37" s="33"/>
      <c r="C37" s="29"/>
      <c r="D37" s="29"/>
      <c r="E37" s="30"/>
      <c r="F37" s="29"/>
      <c r="G37" s="29"/>
      <c r="H37" s="29"/>
      <c r="I37" s="29"/>
    </row>
    <row r="38" spans="1:9" ht="14.25">
      <c r="A38" s="13"/>
      <c r="B38" s="33"/>
      <c r="C38" s="29"/>
      <c r="D38" s="29"/>
      <c r="E38" s="30"/>
      <c r="F38" s="29"/>
      <c r="G38" s="29"/>
      <c r="H38" s="29"/>
      <c r="I38" s="29"/>
    </row>
    <row r="39" spans="1:9" ht="14.25">
      <c r="A39" s="13"/>
      <c r="B39" s="33"/>
      <c r="C39" s="29"/>
      <c r="D39" s="29"/>
      <c r="E39" s="30"/>
      <c r="F39" s="29"/>
      <c r="G39" s="29"/>
      <c r="H39" s="29"/>
      <c r="I39" s="29"/>
    </row>
    <row r="40" spans="1:9" ht="14.25">
      <c r="A40" s="13"/>
      <c r="B40" s="33"/>
      <c r="C40" s="29"/>
      <c r="D40" s="29"/>
      <c r="E40" s="30"/>
      <c r="F40" s="29"/>
      <c r="G40" s="29"/>
      <c r="H40" s="29"/>
      <c r="I40" s="29"/>
    </row>
    <row r="41" spans="1:9" ht="14.25">
      <c r="A41" s="13"/>
      <c r="B41" s="33"/>
      <c r="C41" s="29"/>
      <c r="D41" s="29"/>
      <c r="E41" s="30"/>
      <c r="F41" s="29"/>
      <c r="G41" s="29"/>
      <c r="H41" s="29"/>
      <c r="I41" s="29"/>
    </row>
    <row r="42" spans="1:9" ht="14.25">
      <c r="A42" s="13"/>
      <c r="B42" s="33"/>
      <c r="C42" s="29"/>
      <c r="D42" s="29"/>
      <c r="E42" s="30"/>
      <c r="F42" s="29"/>
      <c r="G42" s="29"/>
      <c r="H42" s="29"/>
      <c r="I42" s="29"/>
    </row>
    <row r="43" spans="1:9" ht="14.25">
      <c r="A43" s="13"/>
      <c r="B43" s="33"/>
      <c r="C43" s="29"/>
      <c r="D43" s="29"/>
      <c r="E43" s="30"/>
      <c r="F43" s="29"/>
      <c r="G43" s="29"/>
      <c r="H43" s="29"/>
      <c r="I43" s="29"/>
    </row>
    <row r="44" spans="1:9" ht="14.25">
      <c r="A44" s="13"/>
      <c r="B44" s="33"/>
      <c r="C44" s="29"/>
      <c r="D44" s="29"/>
      <c r="E44" s="30"/>
      <c r="F44" s="29"/>
      <c r="G44" s="29"/>
      <c r="H44" s="29"/>
      <c r="I44" s="29"/>
    </row>
    <row r="45" spans="1:9" ht="14.25">
      <c r="A45" s="13"/>
      <c r="B45" s="33"/>
      <c r="C45" s="29"/>
      <c r="D45" s="29"/>
      <c r="E45" s="30"/>
      <c r="F45" s="29"/>
      <c r="G45" s="29"/>
      <c r="H45" s="29"/>
      <c r="I45" s="29"/>
    </row>
    <row r="46" spans="1:9" ht="14.25">
      <c r="A46" s="13"/>
      <c r="B46" s="33"/>
      <c r="C46" s="29"/>
      <c r="D46" s="29"/>
      <c r="E46" s="30"/>
      <c r="F46" s="29"/>
      <c r="G46" s="29"/>
      <c r="H46" s="29"/>
      <c r="I46" s="29"/>
    </row>
    <row r="47" spans="1:9" ht="14.25">
      <c r="A47" s="13"/>
      <c r="B47" s="33"/>
      <c r="C47" s="29"/>
      <c r="D47" s="29"/>
      <c r="E47" s="30"/>
      <c r="F47" s="29"/>
      <c r="G47" s="29"/>
      <c r="H47" s="29"/>
      <c r="I47" s="29"/>
    </row>
    <row r="48" spans="1:9" ht="14.25">
      <c r="A48" s="13"/>
      <c r="B48" s="33"/>
      <c r="C48" s="29"/>
      <c r="D48" s="29"/>
      <c r="E48" s="30"/>
      <c r="F48" s="29"/>
      <c r="G48" s="29"/>
      <c r="H48" s="29"/>
      <c r="I48" s="29"/>
    </row>
    <row r="49" spans="1:9" ht="14.25">
      <c r="A49" s="13"/>
      <c r="B49" s="33"/>
      <c r="C49" s="29"/>
      <c r="D49" s="29"/>
      <c r="E49" s="30"/>
      <c r="F49" s="29"/>
      <c r="G49" s="29"/>
      <c r="H49" s="29"/>
      <c r="I49" s="29"/>
    </row>
    <row r="50" spans="1:9" ht="14.25">
      <c r="A50" s="13"/>
      <c r="B50" s="33"/>
      <c r="C50" s="29"/>
      <c r="D50" s="29"/>
      <c r="E50" s="30"/>
      <c r="F50" s="29"/>
      <c r="G50" s="29"/>
      <c r="H50" s="29"/>
      <c r="I50" s="29"/>
    </row>
    <row r="51" spans="1:9" ht="14.25">
      <c r="A51" s="13"/>
      <c r="B51" s="33"/>
      <c r="C51" s="29"/>
      <c r="D51" s="29"/>
      <c r="E51" s="30"/>
      <c r="F51" s="29"/>
      <c r="G51" s="29"/>
      <c r="H51" s="29"/>
      <c r="I51" s="29"/>
    </row>
    <row r="52" spans="1:9" ht="14.25">
      <c r="A52" s="13"/>
      <c r="B52" s="33"/>
      <c r="C52" s="29"/>
      <c r="D52" s="29"/>
      <c r="E52" s="30"/>
      <c r="F52" s="29"/>
      <c r="G52" s="29"/>
      <c r="H52" s="29"/>
      <c r="I52" s="29"/>
    </row>
    <row r="53" spans="1:9" ht="14.25">
      <c r="A53" s="13"/>
      <c r="B53" s="33"/>
      <c r="C53" s="29"/>
      <c r="D53" s="29"/>
      <c r="E53" s="30"/>
      <c r="F53" s="29"/>
      <c r="G53" s="29"/>
      <c r="H53" s="29"/>
      <c r="I53" s="29"/>
    </row>
    <row r="54" spans="1:9" ht="14.25">
      <c r="A54" s="13"/>
      <c r="B54" s="33"/>
      <c r="C54" s="29"/>
      <c r="D54" s="29"/>
      <c r="E54" s="30"/>
      <c r="F54" s="29"/>
      <c r="G54" s="29"/>
      <c r="H54" s="29"/>
      <c r="I54" s="29"/>
    </row>
    <row r="55" spans="1:9" ht="14.25">
      <c r="A55" s="13"/>
      <c r="B55" s="33"/>
      <c r="C55" s="29"/>
      <c r="D55" s="29"/>
      <c r="E55" s="30"/>
      <c r="F55" s="29"/>
      <c r="G55" s="29"/>
      <c r="H55" s="29"/>
      <c r="I55" s="29"/>
    </row>
    <row r="56" spans="1:9" ht="14.25">
      <c r="A56" s="13"/>
      <c r="B56" s="33"/>
      <c r="C56" s="29"/>
      <c r="D56" s="29"/>
      <c r="E56" s="30"/>
      <c r="F56" s="29"/>
      <c r="G56" s="29"/>
      <c r="H56" s="29"/>
      <c r="I56" s="29"/>
    </row>
    <row r="57" spans="1:9" ht="14.25">
      <c r="A57" s="13"/>
      <c r="B57" s="33"/>
      <c r="C57" s="29"/>
      <c r="D57" s="29"/>
      <c r="E57" s="30"/>
      <c r="F57" s="29"/>
      <c r="G57" s="29"/>
      <c r="H57" s="29"/>
      <c r="I57" s="29"/>
    </row>
    <row r="58" spans="1:9" ht="14.25">
      <c r="A58" s="13"/>
      <c r="B58" s="33"/>
      <c r="C58" s="29"/>
      <c r="D58" s="29"/>
      <c r="E58" s="30"/>
      <c r="F58" s="29"/>
      <c r="G58" s="29"/>
      <c r="H58" s="29"/>
      <c r="I58" s="29"/>
    </row>
    <row r="59" spans="1:9" ht="14.25">
      <c r="A59" s="13"/>
      <c r="B59" s="33"/>
      <c r="C59" s="29"/>
      <c r="D59" s="29"/>
      <c r="E59" s="30"/>
      <c r="F59" s="29"/>
      <c r="G59" s="29"/>
      <c r="H59" s="29"/>
      <c r="I59" s="29"/>
    </row>
    <row r="60" spans="1:9" ht="14.25">
      <c r="A60" s="13"/>
      <c r="B60" s="33"/>
      <c r="C60" s="29"/>
      <c r="D60" s="29"/>
      <c r="E60" s="30"/>
      <c r="F60" s="29"/>
      <c r="G60" s="29"/>
      <c r="H60" s="29"/>
      <c r="I60" s="29"/>
    </row>
    <row r="61" spans="1:9" ht="14.25">
      <c r="A61" s="13"/>
      <c r="B61" s="33"/>
      <c r="C61" s="29"/>
      <c r="D61" s="29"/>
      <c r="E61" s="30"/>
      <c r="F61" s="29"/>
      <c r="G61" s="29"/>
      <c r="H61" s="29"/>
      <c r="I61" s="29"/>
    </row>
    <row r="62" spans="1:9" ht="14.25">
      <c r="A62" s="13"/>
      <c r="B62" s="33"/>
      <c r="C62" s="29"/>
      <c r="D62" s="29"/>
      <c r="E62" s="30"/>
      <c r="F62" s="29"/>
      <c r="G62" s="29"/>
      <c r="H62" s="29"/>
      <c r="I62" s="29"/>
    </row>
    <row r="63" spans="1:9" ht="14.25">
      <c r="A63" s="13"/>
      <c r="B63" s="33"/>
      <c r="C63" s="29"/>
      <c r="D63" s="29"/>
      <c r="E63" s="30"/>
      <c r="F63" s="29"/>
      <c r="G63" s="29"/>
      <c r="H63" s="29"/>
      <c r="I63" s="29"/>
    </row>
    <row r="64" spans="1:9" ht="14.25">
      <c r="A64" s="13"/>
      <c r="B64" s="33"/>
      <c r="C64" s="29"/>
      <c r="D64" s="29"/>
      <c r="E64" s="30"/>
      <c r="F64" s="29"/>
      <c r="G64" s="29"/>
      <c r="H64" s="29"/>
      <c r="I64" s="29"/>
    </row>
    <row r="65" spans="1:9" ht="14.25">
      <c r="A65" s="13"/>
      <c r="B65" s="33"/>
      <c r="C65" s="29"/>
      <c r="D65" s="29"/>
      <c r="E65" s="30"/>
      <c r="F65" s="29"/>
      <c r="G65" s="29"/>
      <c r="H65" s="29"/>
      <c r="I65" s="29"/>
    </row>
    <row r="66" spans="1:9" ht="14.25">
      <c r="A66" s="13"/>
      <c r="B66" s="33"/>
      <c r="C66" s="29"/>
      <c r="D66" s="29"/>
      <c r="E66" s="30"/>
      <c r="F66" s="29"/>
      <c r="G66" s="29"/>
      <c r="H66" s="29"/>
      <c r="I66" s="29"/>
    </row>
    <row r="67" spans="1:9" ht="14.25">
      <c r="A67" s="13"/>
      <c r="B67" s="33"/>
      <c r="C67" s="29"/>
      <c r="D67" s="29"/>
      <c r="E67" s="30"/>
      <c r="F67" s="29"/>
      <c r="G67" s="29"/>
      <c r="H67" s="29"/>
      <c r="I67" s="29"/>
    </row>
    <row r="68" spans="1:9" ht="14.25">
      <c r="A68" s="13"/>
      <c r="B68" s="33"/>
      <c r="C68" s="29"/>
      <c r="D68" s="29"/>
      <c r="E68" s="30"/>
      <c r="F68" s="29"/>
      <c r="G68" s="29"/>
      <c r="H68" s="29"/>
      <c r="I68" s="29"/>
    </row>
    <row r="69" spans="1:9" ht="14.25">
      <c r="A69" s="13"/>
      <c r="B69" s="33"/>
      <c r="C69" s="29"/>
      <c r="D69" s="29"/>
      <c r="E69" s="30"/>
      <c r="F69" s="29"/>
      <c r="G69" s="29"/>
      <c r="H69" s="29"/>
      <c r="I69" s="29"/>
    </row>
    <row r="70" spans="1:9" ht="14.25">
      <c r="A70" s="13"/>
      <c r="B70" s="33"/>
      <c r="C70" s="29"/>
      <c r="D70" s="29"/>
      <c r="E70" s="30"/>
      <c r="F70" s="29"/>
      <c r="G70" s="29"/>
      <c r="H70" s="29"/>
      <c r="I70" s="29"/>
    </row>
    <row r="71" spans="1:9" ht="14.25">
      <c r="A71" s="13"/>
      <c r="B71" s="33"/>
      <c r="C71" s="29"/>
      <c r="D71" s="29"/>
      <c r="E71" s="30"/>
      <c r="F71" s="29"/>
      <c r="G71" s="29"/>
      <c r="H71" s="29"/>
      <c r="I71" s="29"/>
    </row>
    <row r="72" spans="1:9" ht="14.25">
      <c r="A72" s="13"/>
      <c r="B72" s="33"/>
      <c r="C72" s="29"/>
      <c r="D72" s="29"/>
      <c r="E72" s="30"/>
      <c r="F72" s="29"/>
      <c r="G72" s="29"/>
      <c r="H72" s="29"/>
      <c r="I72" s="29"/>
    </row>
    <row r="73" spans="1:9" ht="14.25">
      <c r="A73" s="13"/>
      <c r="B73" s="33"/>
      <c r="C73" s="29"/>
      <c r="D73" s="29"/>
      <c r="E73" s="30"/>
      <c r="F73" s="29"/>
      <c r="G73" s="29"/>
      <c r="H73" s="29"/>
      <c r="I73" s="29"/>
    </row>
    <row r="74" spans="1:9" ht="14.25">
      <c r="A74" s="13"/>
      <c r="B74" s="33"/>
      <c r="C74" s="29"/>
      <c r="D74" s="29"/>
      <c r="E74" s="30"/>
      <c r="F74" s="29"/>
      <c r="G74" s="29"/>
      <c r="H74" s="29"/>
      <c r="I74" s="29"/>
    </row>
    <row r="75" spans="1:9" ht="14.25">
      <c r="A75" s="13"/>
      <c r="B75" s="33"/>
      <c r="C75" s="29"/>
      <c r="D75" s="29"/>
      <c r="E75" s="30"/>
      <c r="F75" s="29"/>
      <c r="G75" s="29"/>
      <c r="H75" s="29"/>
      <c r="I75" s="29"/>
    </row>
    <row r="76" spans="1:9" ht="14.25">
      <c r="A76" s="13"/>
      <c r="B76" s="33"/>
      <c r="C76" s="29"/>
      <c r="D76" s="29"/>
      <c r="E76" s="30"/>
      <c r="F76" s="29"/>
      <c r="G76" s="29"/>
      <c r="H76" s="29"/>
      <c r="I76" s="29"/>
    </row>
    <row r="77" spans="1:9" ht="14.25">
      <c r="A77" s="13"/>
      <c r="B77" s="33"/>
      <c r="C77" s="29"/>
      <c r="D77" s="29"/>
      <c r="E77" s="30"/>
      <c r="F77" s="29"/>
      <c r="G77" s="29"/>
      <c r="H77" s="29"/>
      <c r="I77" s="29"/>
    </row>
    <row r="78" spans="1:9" ht="13.5">
      <c r="A78" s="14"/>
      <c r="B78" s="34"/>
      <c r="C78" s="31"/>
      <c r="D78" s="31"/>
      <c r="E78" s="32"/>
      <c r="F78" s="31"/>
      <c r="G78" s="31"/>
      <c r="H78" s="31"/>
      <c r="I78" s="31"/>
    </row>
    <row r="79" spans="1:9" ht="13.5">
      <c r="A79" s="14"/>
      <c r="B79" s="34"/>
      <c r="C79" s="31"/>
      <c r="D79" s="31"/>
      <c r="E79" s="32"/>
      <c r="F79" s="31"/>
      <c r="G79" s="31"/>
      <c r="H79" s="31"/>
      <c r="I79" s="31"/>
    </row>
    <row r="80" spans="1:9" ht="13.5">
      <c r="A80" s="14"/>
      <c r="B80" s="34"/>
      <c r="C80" s="31"/>
      <c r="D80" s="31"/>
      <c r="E80" s="32"/>
      <c r="F80" s="31"/>
      <c r="G80" s="31"/>
      <c r="H80" s="31"/>
      <c r="I80" s="31"/>
    </row>
    <row r="81" spans="1:9" ht="13.5">
      <c r="A81" s="14"/>
      <c r="B81" s="34"/>
      <c r="C81" s="31"/>
      <c r="D81" s="31"/>
      <c r="E81" s="32"/>
      <c r="F81" s="31"/>
      <c r="G81" s="31"/>
      <c r="H81" s="31"/>
      <c r="I81" s="31"/>
    </row>
    <row r="82" spans="1:9" ht="13.5">
      <c r="A82" s="14"/>
      <c r="B82" s="34"/>
      <c r="C82" s="31"/>
      <c r="D82" s="31"/>
      <c r="E82" s="32"/>
      <c r="F82" s="31"/>
      <c r="G82" s="31"/>
      <c r="H82" s="31"/>
      <c r="I82" s="31"/>
    </row>
    <row r="83" spans="1:9" ht="13.5">
      <c r="A83" s="14"/>
      <c r="B83" s="34"/>
      <c r="C83" s="31"/>
      <c r="D83" s="31"/>
      <c r="E83" s="32"/>
      <c r="F83" s="31"/>
      <c r="G83" s="31"/>
      <c r="H83" s="31"/>
      <c r="I83" s="31"/>
    </row>
    <row r="84" spans="1:9" ht="13.5">
      <c r="A84" s="14"/>
      <c r="B84" s="34"/>
      <c r="C84" s="31"/>
      <c r="D84" s="31"/>
      <c r="E84" s="32"/>
      <c r="F84" s="31"/>
      <c r="G84" s="31"/>
      <c r="H84" s="31"/>
      <c r="I84" s="31"/>
    </row>
    <row r="85" spans="1:9" ht="13.5">
      <c r="A85" s="14"/>
      <c r="B85" s="34"/>
      <c r="C85" s="31"/>
      <c r="D85" s="31"/>
      <c r="E85" s="32"/>
      <c r="F85" s="31"/>
      <c r="G85" s="31"/>
      <c r="H85" s="31"/>
      <c r="I85" s="31"/>
    </row>
    <row r="86" spans="1:9" ht="13.5">
      <c r="A86" s="14"/>
      <c r="B86" s="34"/>
      <c r="C86" s="31"/>
      <c r="D86" s="31"/>
      <c r="E86" s="32"/>
      <c r="F86" s="31"/>
      <c r="G86" s="31"/>
      <c r="H86" s="31"/>
      <c r="I86" s="31"/>
    </row>
    <row r="87" spans="1:9" ht="13.5">
      <c r="A87" s="14"/>
      <c r="B87" s="34"/>
      <c r="C87" s="31"/>
      <c r="D87" s="31"/>
      <c r="E87" s="32"/>
      <c r="F87" s="31"/>
      <c r="G87" s="31"/>
      <c r="H87" s="31"/>
      <c r="I87" s="31"/>
    </row>
    <row r="88" spans="1:9" ht="13.5">
      <c r="A88" s="14"/>
      <c r="B88" s="34"/>
      <c r="C88" s="31"/>
      <c r="D88" s="31"/>
      <c r="E88" s="32"/>
      <c r="F88" s="31"/>
      <c r="G88" s="31"/>
      <c r="H88" s="31"/>
      <c r="I88" s="31"/>
    </row>
    <row r="89" spans="1:9" ht="13.5">
      <c r="A89" s="14"/>
      <c r="B89" s="34"/>
      <c r="C89" s="31"/>
      <c r="D89" s="31"/>
      <c r="E89" s="32"/>
      <c r="F89" s="31"/>
      <c r="G89" s="31"/>
      <c r="H89" s="31"/>
      <c r="I89" s="31"/>
    </row>
    <row r="90" spans="1:9" ht="13.5">
      <c r="A90" s="14"/>
      <c r="B90" s="34"/>
      <c r="C90" s="31"/>
      <c r="D90" s="31"/>
      <c r="E90" s="32"/>
      <c r="F90" s="31"/>
      <c r="G90" s="31"/>
      <c r="H90" s="31"/>
      <c r="I90" s="31"/>
    </row>
    <row r="91" spans="1:9" ht="13.5">
      <c r="A91" s="14"/>
      <c r="B91" s="34"/>
      <c r="C91" s="31"/>
      <c r="D91" s="31"/>
      <c r="E91" s="32"/>
      <c r="F91" s="31"/>
      <c r="G91" s="31"/>
      <c r="H91" s="31"/>
      <c r="I91" s="31"/>
    </row>
    <row r="92" spans="1:9" ht="13.5">
      <c r="A92" s="14"/>
      <c r="B92" s="34"/>
      <c r="C92" s="31"/>
      <c r="D92" s="31"/>
      <c r="E92" s="32"/>
      <c r="F92" s="31"/>
      <c r="G92" s="31"/>
      <c r="H92" s="31"/>
      <c r="I92" s="31"/>
    </row>
    <row r="93" spans="1:9" ht="13.5">
      <c r="A93" s="14"/>
      <c r="B93" s="34"/>
      <c r="C93" s="31"/>
      <c r="D93" s="31"/>
      <c r="E93" s="32"/>
      <c r="F93" s="31"/>
      <c r="G93" s="31"/>
      <c r="H93" s="31"/>
      <c r="I93" s="31"/>
    </row>
    <row r="94" spans="1:9" ht="13.5">
      <c r="A94" s="14"/>
      <c r="B94" s="34"/>
      <c r="C94" s="31"/>
      <c r="D94" s="31"/>
      <c r="E94" s="32"/>
      <c r="F94" s="31"/>
      <c r="G94" s="31"/>
      <c r="H94" s="31"/>
      <c r="I94" s="31"/>
    </row>
    <row r="95" spans="1:9" ht="13.5">
      <c r="A95" s="14"/>
      <c r="B95" s="34"/>
      <c r="C95" s="31"/>
      <c r="D95" s="31"/>
      <c r="E95" s="32"/>
      <c r="F95" s="31"/>
      <c r="G95" s="31"/>
      <c r="H95" s="31"/>
      <c r="I95" s="31"/>
    </row>
    <row r="96" spans="1:9" ht="13.5">
      <c r="A96" s="14"/>
      <c r="B96" s="34"/>
      <c r="C96" s="31"/>
      <c r="D96" s="31"/>
      <c r="E96" s="32"/>
      <c r="F96" s="31"/>
      <c r="G96" s="31"/>
      <c r="H96" s="31"/>
      <c r="I96" s="31"/>
    </row>
    <row r="97" spans="1:9" ht="13.5">
      <c r="A97" s="14"/>
      <c r="B97" s="34"/>
      <c r="C97" s="31"/>
      <c r="D97" s="31"/>
      <c r="E97" s="32"/>
      <c r="F97" s="31"/>
      <c r="G97" s="31"/>
      <c r="H97" s="31"/>
      <c r="I97" s="31"/>
    </row>
    <row r="98" spans="1:9" ht="13.5">
      <c r="A98" s="14"/>
      <c r="B98" s="34"/>
      <c r="C98" s="31"/>
      <c r="D98" s="31"/>
      <c r="E98" s="32"/>
      <c r="F98" s="31"/>
      <c r="G98" s="31"/>
      <c r="H98" s="31"/>
      <c r="I98" s="31"/>
    </row>
    <row r="99" spans="1:9" ht="13.5">
      <c r="A99" s="14"/>
      <c r="B99" s="34"/>
      <c r="C99" s="31"/>
      <c r="D99" s="31"/>
      <c r="E99" s="32"/>
      <c r="F99" s="31"/>
      <c r="G99" s="31"/>
      <c r="H99" s="31"/>
      <c r="I99" s="31"/>
    </row>
    <row r="100" spans="1:9" ht="13.5">
      <c r="A100" s="14"/>
      <c r="B100" s="34"/>
      <c r="C100" s="31"/>
      <c r="D100" s="31"/>
      <c r="E100" s="32"/>
      <c r="F100" s="31"/>
      <c r="G100" s="31"/>
      <c r="H100" s="31"/>
      <c r="I100" s="31"/>
    </row>
    <row r="101" spans="1:9" ht="13.5">
      <c r="A101" s="14"/>
      <c r="B101" s="34"/>
      <c r="C101" s="31"/>
      <c r="D101" s="31"/>
      <c r="E101" s="32"/>
      <c r="F101" s="31"/>
      <c r="G101" s="31"/>
      <c r="H101" s="31"/>
      <c r="I101" s="31"/>
    </row>
    <row r="102" spans="1:9" ht="13.5">
      <c r="A102" s="14"/>
      <c r="B102" s="34"/>
      <c r="C102" s="31"/>
      <c r="D102" s="31"/>
      <c r="E102" s="32"/>
      <c r="F102" s="31"/>
      <c r="G102" s="31"/>
      <c r="H102" s="31"/>
      <c r="I102" s="31"/>
    </row>
    <row r="103" spans="1:9" ht="13.5">
      <c r="A103" s="14"/>
      <c r="B103" s="34"/>
      <c r="C103" s="31"/>
      <c r="D103" s="31"/>
      <c r="E103" s="32"/>
      <c r="F103" s="31"/>
      <c r="G103" s="31"/>
      <c r="H103" s="31"/>
      <c r="I103" s="31"/>
    </row>
    <row r="104" spans="1:9" ht="13.5">
      <c r="A104" s="14"/>
      <c r="B104" s="34"/>
      <c r="C104" s="31"/>
      <c r="D104" s="31"/>
      <c r="E104" s="32"/>
      <c r="F104" s="31"/>
      <c r="G104" s="31"/>
      <c r="H104" s="31"/>
      <c r="I104" s="31"/>
    </row>
    <row r="105" spans="1:9" ht="13.5">
      <c r="A105" s="14"/>
      <c r="B105" s="34"/>
      <c r="C105" s="31"/>
      <c r="D105" s="31"/>
      <c r="E105" s="32"/>
      <c r="F105" s="31"/>
      <c r="G105" s="31"/>
      <c r="H105" s="31"/>
      <c r="I105" s="31"/>
    </row>
    <row r="106" spans="1:9" ht="13.5">
      <c r="A106" s="14"/>
      <c r="B106" s="34"/>
      <c r="C106" s="31"/>
      <c r="D106" s="31"/>
      <c r="E106" s="32"/>
      <c r="F106" s="31"/>
      <c r="G106" s="31"/>
      <c r="H106" s="31"/>
      <c r="I106" s="31"/>
    </row>
    <row r="107" spans="1:9" ht="13.5">
      <c r="A107" s="14"/>
      <c r="B107" s="34"/>
      <c r="C107" s="31"/>
      <c r="D107" s="31"/>
      <c r="E107" s="32"/>
      <c r="F107" s="31"/>
      <c r="G107" s="31"/>
      <c r="H107" s="31"/>
      <c r="I107" s="31"/>
    </row>
    <row r="108" spans="1:9" ht="13.5">
      <c r="A108" s="14"/>
      <c r="B108" s="34"/>
      <c r="C108" s="31"/>
      <c r="D108" s="31"/>
      <c r="E108" s="32"/>
      <c r="F108" s="31"/>
      <c r="G108" s="31"/>
      <c r="H108" s="31"/>
      <c r="I108" s="31"/>
    </row>
    <row r="109" spans="1:9" ht="13.5">
      <c r="A109" s="14"/>
      <c r="B109" s="34"/>
      <c r="C109" s="31"/>
      <c r="D109" s="31"/>
      <c r="E109" s="32"/>
      <c r="F109" s="31"/>
      <c r="G109" s="31"/>
      <c r="H109" s="31"/>
      <c r="I109" s="31"/>
    </row>
    <row r="110" spans="1:9" ht="13.5">
      <c r="A110" s="14"/>
      <c r="B110" s="34"/>
      <c r="C110" s="31"/>
      <c r="D110" s="31"/>
      <c r="E110" s="32"/>
      <c r="F110" s="31"/>
      <c r="G110" s="31"/>
      <c r="H110" s="31"/>
      <c r="I110" s="31"/>
    </row>
    <row r="111" spans="1:9" ht="13.5">
      <c r="A111" s="14"/>
      <c r="B111" s="34"/>
      <c r="C111" s="31"/>
      <c r="D111" s="31"/>
      <c r="E111" s="32"/>
      <c r="F111" s="31"/>
      <c r="G111" s="31"/>
      <c r="H111" s="31"/>
      <c r="I111" s="31"/>
    </row>
    <row r="112" spans="1:9" ht="13.5">
      <c r="A112" s="14"/>
      <c r="B112" s="34"/>
      <c r="C112" s="31"/>
      <c r="D112" s="31"/>
      <c r="E112" s="32"/>
      <c r="F112" s="31"/>
      <c r="G112" s="31"/>
      <c r="H112" s="31"/>
      <c r="I112" s="31"/>
    </row>
    <row r="113" spans="1:9" ht="13.5">
      <c r="A113" s="14"/>
      <c r="B113" s="34"/>
      <c r="C113" s="31"/>
      <c r="D113" s="31"/>
      <c r="E113" s="32"/>
      <c r="F113" s="31"/>
      <c r="G113" s="31"/>
      <c r="H113" s="31"/>
      <c r="I113" s="31"/>
    </row>
    <row r="114" spans="1:9" ht="13.5">
      <c r="A114" s="14"/>
      <c r="B114" s="34"/>
      <c r="C114" s="31"/>
      <c r="D114" s="31"/>
      <c r="E114" s="32"/>
      <c r="F114" s="31"/>
      <c r="G114" s="31"/>
      <c r="H114" s="31"/>
      <c r="I114" s="31"/>
    </row>
    <row r="115" spans="1:9" ht="13.5">
      <c r="A115" s="14"/>
      <c r="B115" s="34"/>
      <c r="C115" s="31"/>
      <c r="D115" s="31"/>
      <c r="E115" s="32"/>
      <c r="F115" s="31"/>
      <c r="G115" s="31"/>
      <c r="H115" s="31"/>
      <c r="I115" s="31"/>
    </row>
    <row r="116" spans="1:9" ht="13.5">
      <c r="A116" s="14"/>
      <c r="B116" s="34"/>
      <c r="C116" s="31"/>
      <c r="D116" s="31"/>
      <c r="E116" s="32"/>
      <c r="F116" s="31"/>
      <c r="G116" s="31"/>
      <c r="H116" s="31"/>
      <c r="I116" s="31"/>
    </row>
    <row r="117" spans="1:9" ht="13.5">
      <c r="A117" s="14"/>
      <c r="B117" s="34"/>
      <c r="C117" s="31"/>
      <c r="D117" s="31"/>
      <c r="E117" s="32"/>
      <c r="F117" s="31"/>
      <c r="G117" s="31"/>
      <c r="H117" s="31"/>
      <c r="I117" s="31"/>
    </row>
    <row r="118" spans="1:9" ht="13.5">
      <c r="A118" s="14"/>
      <c r="B118" s="34"/>
      <c r="C118" s="31"/>
      <c r="D118" s="31"/>
      <c r="E118" s="32"/>
      <c r="F118" s="31"/>
      <c r="G118" s="31"/>
      <c r="H118" s="31"/>
      <c r="I118" s="31"/>
    </row>
    <row r="119" spans="1:9" ht="13.5">
      <c r="A119" s="14"/>
      <c r="B119" s="34"/>
      <c r="C119" s="31"/>
      <c r="D119" s="31"/>
      <c r="E119" s="32"/>
      <c r="F119" s="31"/>
      <c r="G119" s="31"/>
      <c r="H119" s="31"/>
      <c r="I119" s="31"/>
    </row>
    <row r="120" spans="1:9" ht="13.5">
      <c r="A120" s="14"/>
      <c r="B120" s="34"/>
      <c r="C120" s="31"/>
      <c r="D120" s="31"/>
      <c r="E120" s="32"/>
      <c r="F120" s="31"/>
      <c r="G120" s="31"/>
      <c r="H120" s="31"/>
      <c r="I120" s="31"/>
    </row>
    <row r="121" spans="1:9" ht="13.5">
      <c r="A121" s="14"/>
      <c r="B121" s="34"/>
      <c r="C121" s="31"/>
      <c r="D121" s="31"/>
      <c r="E121" s="32"/>
      <c r="F121" s="31"/>
      <c r="G121" s="31"/>
      <c r="H121" s="31"/>
      <c r="I121" s="31"/>
    </row>
    <row r="122" spans="1:9" ht="13.5">
      <c r="A122" s="14"/>
      <c r="B122" s="34"/>
      <c r="C122" s="31"/>
      <c r="D122" s="31"/>
      <c r="E122" s="32"/>
      <c r="F122" s="31"/>
      <c r="G122" s="31"/>
      <c r="H122" s="31"/>
      <c r="I122" s="31"/>
    </row>
    <row r="123" spans="1:9" ht="13.5">
      <c r="A123" s="14"/>
      <c r="B123" s="34"/>
      <c r="C123" s="31"/>
      <c r="D123" s="31"/>
      <c r="E123" s="32"/>
      <c r="F123" s="31"/>
      <c r="G123" s="31"/>
      <c r="H123" s="31"/>
      <c r="I123" s="31"/>
    </row>
    <row r="124" spans="1:9" ht="13.5">
      <c r="A124" s="14"/>
      <c r="B124" s="34"/>
      <c r="C124" s="31"/>
      <c r="D124" s="31"/>
      <c r="E124" s="32"/>
      <c r="F124" s="31"/>
      <c r="G124" s="31"/>
      <c r="H124" s="31"/>
      <c r="I124" s="31"/>
    </row>
    <row r="125" spans="1:9" ht="13.5">
      <c r="A125" s="14"/>
      <c r="B125" s="15"/>
      <c r="C125" s="16"/>
      <c r="D125" s="31"/>
      <c r="E125" s="32"/>
      <c r="F125" s="31"/>
      <c r="G125" s="31"/>
      <c r="H125" s="31"/>
      <c r="I125" s="31"/>
    </row>
    <row r="126" spans="1:9" ht="13.5">
      <c r="A126" s="14"/>
      <c r="B126" s="15"/>
      <c r="C126" s="16"/>
      <c r="D126" s="31"/>
      <c r="E126" s="32"/>
      <c r="F126" s="31"/>
      <c r="G126" s="31"/>
      <c r="H126" s="31"/>
      <c r="I126" s="31"/>
    </row>
    <row r="127" spans="1:9" ht="13.5">
      <c r="A127" s="14"/>
      <c r="B127" s="15"/>
      <c r="C127" s="16"/>
      <c r="D127" s="31"/>
      <c r="E127" s="32"/>
      <c r="F127" s="31"/>
      <c r="G127" s="31"/>
      <c r="H127" s="31"/>
      <c r="I127" s="31"/>
    </row>
    <row r="128" spans="1:9" ht="13.5">
      <c r="A128" s="14"/>
      <c r="B128" s="15"/>
      <c r="C128" s="16"/>
      <c r="D128" s="31"/>
      <c r="E128" s="32"/>
      <c r="F128" s="31"/>
      <c r="G128" s="31"/>
      <c r="H128" s="31"/>
      <c r="I128" s="31"/>
    </row>
    <row r="129" spans="1:9" ht="13.5">
      <c r="A129" s="14"/>
      <c r="B129" s="15"/>
      <c r="C129" s="16"/>
      <c r="D129" s="31"/>
      <c r="E129" s="32"/>
      <c r="F129" s="31"/>
      <c r="G129" s="31"/>
      <c r="H129" s="31"/>
      <c r="I129" s="31"/>
    </row>
    <row r="130" spans="1:9" ht="13.5">
      <c r="A130" s="14"/>
      <c r="B130" s="15"/>
      <c r="C130" s="16"/>
      <c r="D130" s="31"/>
      <c r="E130" s="32"/>
      <c r="F130" s="31"/>
      <c r="G130" s="31"/>
      <c r="H130" s="31"/>
      <c r="I130" s="31"/>
    </row>
    <row r="131" spans="1:9" ht="13.5">
      <c r="A131" s="14"/>
      <c r="B131" s="15"/>
      <c r="C131" s="16"/>
      <c r="D131" s="31"/>
      <c r="E131" s="32"/>
      <c r="F131" s="31"/>
      <c r="G131" s="31"/>
      <c r="H131" s="31"/>
      <c r="I131" s="31"/>
    </row>
    <row r="132" spans="1:9" ht="13.5">
      <c r="A132" s="14"/>
      <c r="B132" s="15"/>
      <c r="C132" s="16"/>
      <c r="D132" s="31"/>
      <c r="E132" s="32"/>
      <c r="F132" s="31"/>
      <c r="G132" s="31"/>
      <c r="H132" s="31"/>
      <c r="I132" s="31"/>
    </row>
    <row r="133" spans="1:9" ht="13.5">
      <c r="A133" s="14"/>
      <c r="B133" s="15"/>
      <c r="C133" s="16"/>
      <c r="D133" s="31"/>
      <c r="E133" s="32"/>
      <c r="F133" s="31"/>
      <c r="G133" s="31"/>
      <c r="H133" s="31"/>
      <c r="I133" s="31"/>
    </row>
    <row r="134" spans="1:9" ht="13.5">
      <c r="A134" s="14"/>
      <c r="B134" s="15"/>
      <c r="C134" s="16"/>
      <c r="D134" s="31"/>
      <c r="E134" s="32"/>
      <c r="F134" s="31"/>
      <c r="G134" s="31"/>
      <c r="H134" s="31"/>
      <c r="I134" s="31"/>
    </row>
    <row r="135" spans="1:9" ht="13.5">
      <c r="A135" s="14"/>
      <c r="B135" s="15"/>
      <c r="C135" s="16"/>
      <c r="D135" s="31"/>
      <c r="E135" s="32"/>
      <c r="F135" s="31"/>
      <c r="G135" s="31"/>
      <c r="H135" s="31"/>
      <c r="I135" s="31"/>
    </row>
    <row r="136" spans="1:9" ht="13.5">
      <c r="A136" s="14"/>
      <c r="B136" s="15"/>
      <c r="C136" s="16"/>
      <c r="D136" s="31"/>
      <c r="E136" s="32"/>
      <c r="F136" s="31"/>
      <c r="G136" s="31"/>
      <c r="H136" s="31"/>
      <c r="I136" s="31"/>
    </row>
    <row r="137" spans="1:9" ht="13.5">
      <c r="A137" s="14"/>
      <c r="B137" s="15"/>
      <c r="C137" s="16"/>
      <c r="D137" s="31"/>
      <c r="E137" s="32"/>
      <c r="F137" s="31"/>
      <c r="G137" s="31"/>
      <c r="H137" s="31"/>
      <c r="I137" s="31"/>
    </row>
    <row r="138" spans="1:9" ht="13.5">
      <c r="A138" s="14"/>
      <c r="B138" s="15"/>
      <c r="C138" s="16"/>
      <c r="D138" s="31"/>
      <c r="E138" s="32"/>
      <c r="F138" s="31"/>
      <c r="G138" s="31"/>
      <c r="H138" s="31"/>
      <c r="I138" s="31"/>
    </row>
    <row r="139" spans="1:9" ht="13.5">
      <c r="A139" s="14"/>
      <c r="B139" s="15"/>
      <c r="C139" s="16"/>
      <c r="D139" s="31"/>
      <c r="E139" s="32"/>
      <c r="F139" s="31"/>
      <c r="G139" s="31"/>
      <c r="H139" s="31"/>
      <c r="I139" s="31"/>
    </row>
    <row r="140" spans="1:9" ht="13.5">
      <c r="A140" s="14"/>
      <c r="B140" s="15"/>
      <c r="C140" s="16"/>
      <c r="D140" s="31"/>
      <c r="E140" s="32"/>
      <c r="F140" s="31"/>
      <c r="G140" s="31"/>
      <c r="H140" s="31"/>
      <c r="I140" s="31"/>
    </row>
    <row r="141" spans="1:9" ht="13.5">
      <c r="A141" s="14"/>
      <c r="B141" s="15"/>
      <c r="C141" s="16"/>
      <c r="D141" s="31"/>
      <c r="E141" s="32"/>
      <c r="F141" s="31"/>
      <c r="G141" s="31"/>
      <c r="H141" s="31"/>
      <c r="I141" s="31"/>
    </row>
    <row r="142" spans="1:9" ht="13.5">
      <c r="A142" s="14"/>
      <c r="B142" s="15"/>
      <c r="C142" s="16"/>
      <c r="D142" s="31"/>
      <c r="E142" s="32"/>
      <c r="F142" s="31"/>
      <c r="G142" s="31"/>
      <c r="H142" s="31"/>
      <c r="I142" s="31"/>
    </row>
    <row r="143" spans="1:9" ht="13.5">
      <c r="A143" s="14"/>
      <c r="B143" s="15"/>
      <c r="C143" s="16"/>
      <c r="D143" s="31"/>
      <c r="E143" s="32"/>
      <c r="F143" s="31"/>
      <c r="G143" s="31"/>
      <c r="H143" s="31"/>
      <c r="I143" s="31"/>
    </row>
    <row r="144" spans="1:9" ht="13.5">
      <c r="A144" s="14"/>
      <c r="B144" s="15"/>
      <c r="C144" s="16"/>
      <c r="D144" s="31"/>
      <c r="E144" s="32"/>
      <c r="F144" s="31"/>
      <c r="G144" s="31"/>
      <c r="H144" s="31"/>
      <c r="I144" s="31"/>
    </row>
    <row r="145" spans="1:9" ht="13.5">
      <c r="A145" s="14"/>
      <c r="B145" s="15"/>
      <c r="C145" s="16"/>
      <c r="D145" s="31"/>
      <c r="E145" s="32"/>
      <c r="F145" s="31"/>
      <c r="G145" s="31"/>
      <c r="H145" s="31"/>
      <c r="I145" s="31"/>
    </row>
    <row r="146" spans="1:9" ht="13.5">
      <c r="A146" s="14"/>
      <c r="B146" s="15"/>
      <c r="C146" s="16"/>
      <c r="D146" s="31"/>
      <c r="E146" s="32"/>
      <c r="F146" s="31"/>
      <c r="G146" s="31"/>
      <c r="H146" s="31"/>
      <c r="I146" s="31"/>
    </row>
    <row r="147" spans="1:9" ht="13.5">
      <c r="A147" s="14"/>
      <c r="B147" s="15"/>
      <c r="C147" s="16"/>
      <c r="D147" s="31"/>
      <c r="E147" s="32"/>
      <c r="F147" s="31"/>
      <c r="G147" s="31"/>
      <c r="H147" s="31"/>
      <c r="I147" s="31"/>
    </row>
    <row r="148" spans="1:9" ht="13.5">
      <c r="A148" s="14"/>
      <c r="B148" s="15"/>
      <c r="C148" s="16"/>
      <c r="D148" s="31"/>
      <c r="E148" s="32"/>
      <c r="F148" s="31"/>
      <c r="G148" s="31"/>
      <c r="H148" s="31"/>
      <c r="I148" s="31"/>
    </row>
    <row r="149" spans="1:9" ht="13.5">
      <c r="A149" s="14"/>
      <c r="B149" s="15"/>
      <c r="C149" s="16"/>
      <c r="D149" s="31"/>
      <c r="E149" s="32"/>
      <c r="F149" s="31"/>
      <c r="G149" s="31"/>
      <c r="H149" s="31"/>
      <c r="I149" s="31"/>
    </row>
    <row r="150" spans="1:9" ht="13.5">
      <c r="A150" s="14"/>
      <c r="B150" s="15"/>
      <c r="C150" s="16"/>
      <c r="D150" s="31"/>
      <c r="E150" s="32"/>
      <c r="F150" s="31"/>
      <c r="G150" s="31"/>
      <c r="H150" s="31"/>
      <c r="I150" s="31"/>
    </row>
    <row r="151" spans="1:9" ht="13.5">
      <c r="A151" s="14"/>
      <c r="B151" s="15"/>
      <c r="C151" s="16"/>
      <c r="D151" s="31"/>
      <c r="E151" s="32"/>
      <c r="F151" s="31"/>
      <c r="G151" s="31"/>
      <c r="H151" s="31"/>
      <c r="I151" s="31"/>
    </row>
    <row r="152" spans="1:9" ht="13.5">
      <c r="A152" s="14"/>
      <c r="B152" s="15"/>
      <c r="C152" s="16"/>
      <c r="D152" s="31"/>
      <c r="E152" s="32"/>
      <c r="F152" s="31"/>
      <c r="G152" s="31"/>
      <c r="H152" s="31"/>
      <c r="I152" s="31"/>
    </row>
    <row r="153" spans="1:9" ht="13.5">
      <c r="A153" s="14"/>
      <c r="B153" s="15"/>
      <c r="C153" s="16"/>
      <c r="D153" s="31"/>
      <c r="E153" s="32"/>
      <c r="F153" s="31"/>
      <c r="G153" s="31"/>
      <c r="H153" s="31"/>
      <c r="I153" s="31"/>
    </row>
    <row r="154" spans="1:9" ht="13.5">
      <c r="A154" s="14"/>
      <c r="B154" s="15"/>
      <c r="C154" s="16"/>
      <c r="D154" s="31"/>
      <c r="E154" s="32"/>
      <c r="F154" s="31"/>
      <c r="G154" s="31"/>
      <c r="H154" s="31"/>
      <c r="I154" s="31"/>
    </row>
    <row r="155" spans="1:9" ht="13.5">
      <c r="A155" s="14"/>
      <c r="B155" s="15"/>
      <c r="C155" s="16"/>
      <c r="D155" s="31"/>
      <c r="E155" s="32"/>
      <c r="F155" s="31"/>
      <c r="G155" s="31"/>
      <c r="H155" s="31"/>
      <c r="I155" s="31"/>
    </row>
    <row r="156" spans="1:9" ht="13.5">
      <c r="A156" s="14"/>
      <c r="B156" s="15"/>
      <c r="C156" s="16"/>
      <c r="D156" s="31"/>
      <c r="E156" s="32"/>
      <c r="F156" s="31"/>
      <c r="G156" s="31"/>
      <c r="H156" s="31"/>
      <c r="I156" s="31"/>
    </row>
    <row r="157" spans="1:9" ht="13.5">
      <c r="A157" s="14"/>
      <c r="B157" s="15"/>
      <c r="C157" s="16"/>
      <c r="D157" s="31"/>
      <c r="E157" s="32"/>
      <c r="F157" s="31"/>
      <c r="G157" s="31"/>
      <c r="H157" s="31"/>
      <c r="I157" s="31"/>
    </row>
    <row r="158" spans="1:9" ht="13.5">
      <c r="A158" s="14"/>
      <c r="B158" s="15"/>
      <c r="C158" s="16"/>
      <c r="D158" s="31"/>
      <c r="E158" s="32"/>
      <c r="F158" s="31"/>
      <c r="G158" s="31"/>
      <c r="H158" s="31"/>
      <c r="I158" s="31"/>
    </row>
    <row r="159" spans="1:9" ht="13.5">
      <c r="A159" s="14"/>
      <c r="B159" s="15"/>
      <c r="C159" s="16"/>
      <c r="D159" s="31"/>
      <c r="E159" s="32"/>
      <c r="F159" s="31"/>
      <c r="G159" s="31"/>
      <c r="H159" s="31"/>
      <c r="I159" s="31"/>
    </row>
    <row r="160" spans="1:9" ht="13.5">
      <c r="A160" s="14"/>
      <c r="B160" s="15"/>
      <c r="C160" s="16"/>
      <c r="D160" s="31"/>
      <c r="E160" s="32"/>
      <c r="F160" s="31"/>
      <c r="G160" s="31"/>
      <c r="H160" s="31"/>
      <c r="I160" s="31"/>
    </row>
    <row r="161" spans="1:9" ht="13.5">
      <c r="A161" s="14"/>
      <c r="B161" s="15"/>
      <c r="C161" s="16"/>
      <c r="D161" s="31"/>
      <c r="E161" s="32"/>
      <c r="F161" s="31"/>
      <c r="G161" s="31"/>
      <c r="H161" s="31"/>
      <c r="I161" s="31"/>
    </row>
    <row r="162" spans="1:9" ht="13.5">
      <c r="A162" s="14"/>
      <c r="B162" s="15"/>
      <c r="C162" s="16"/>
      <c r="D162" s="31"/>
      <c r="E162" s="32"/>
      <c r="F162" s="31"/>
      <c r="G162" s="31"/>
      <c r="H162" s="31"/>
      <c r="I162" s="31"/>
    </row>
    <row r="163" spans="1:9" ht="13.5">
      <c r="A163" s="14"/>
      <c r="B163" s="15"/>
      <c r="C163" s="16"/>
      <c r="D163" s="31"/>
      <c r="E163" s="32"/>
      <c r="F163" s="31"/>
      <c r="G163" s="31"/>
      <c r="H163" s="31"/>
      <c r="I163" s="31"/>
    </row>
    <row r="164" spans="1:9" ht="13.5">
      <c r="A164" s="14"/>
      <c r="B164" s="15"/>
      <c r="C164" s="16"/>
      <c r="D164" s="31"/>
      <c r="E164" s="32"/>
      <c r="F164" s="31"/>
      <c r="G164" s="31"/>
      <c r="H164" s="31"/>
      <c r="I164" s="31"/>
    </row>
    <row r="165" spans="1:9" ht="13.5">
      <c r="A165" s="14"/>
      <c r="B165" s="15"/>
      <c r="C165" s="16"/>
      <c r="D165" s="31"/>
      <c r="E165" s="32"/>
      <c r="F165" s="31"/>
      <c r="G165" s="31"/>
      <c r="H165" s="31"/>
      <c r="I165" s="31"/>
    </row>
    <row r="166" spans="1:9" ht="13.5">
      <c r="A166" s="14"/>
      <c r="B166" s="15"/>
      <c r="C166" s="16"/>
      <c r="D166" s="31"/>
      <c r="E166" s="32"/>
      <c r="F166" s="31"/>
      <c r="G166" s="31"/>
      <c r="H166" s="31"/>
      <c r="I166" s="31"/>
    </row>
    <row r="167" spans="1:9" ht="13.5">
      <c r="A167" s="14"/>
      <c r="B167" s="15"/>
      <c r="C167" s="16"/>
      <c r="D167" s="31"/>
      <c r="E167" s="32"/>
      <c r="F167" s="31"/>
      <c r="G167" s="31"/>
      <c r="H167" s="31"/>
      <c r="I167" s="31"/>
    </row>
    <row r="168" spans="1:9" ht="13.5">
      <c r="A168" s="14"/>
      <c r="B168" s="15"/>
      <c r="C168" s="16"/>
      <c r="D168" s="31"/>
      <c r="E168" s="32"/>
      <c r="F168" s="31"/>
      <c r="G168" s="31"/>
      <c r="H168" s="31"/>
      <c r="I168" s="31"/>
    </row>
    <row r="169" spans="1:9" ht="13.5">
      <c r="A169" s="14"/>
      <c r="B169" s="15"/>
      <c r="C169" s="16"/>
      <c r="D169" s="31"/>
      <c r="E169" s="32"/>
      <c r="F169" s="31"/>
      <c r="G169" s="31"/>
      <c r="H169" s="31"/>
      <c r="I169" s="31"/>
    </row>
    <row r="170" spans="1:9" ht="13.5">
      <c r="A170" s="14"/>
      <c r="B170" s="15"/>
      <c r="C170" s="16"/>
      <c r="D170" s="31"/>
      <c r="E170" s="32"/>
      <c r="F170" s="31"/>
      <c r="G170" s="31"/>
      <c r="H170" s="31"/>
      <c r="I170" s="31"/>
    </row>
    <row r="171" spans="1:9" ht="13.5">
      <c r="A171" s="14"/>
      <c r="B171" s="15"/>
      <c r="C171" s="16"/>
      <c r="D171" s="31"/>
      <c r="E171" s="32"/>
      <c r="F171" s="31"/>
      <c r="G171" s="31"/>
      <c r="H171" s="31"/>
      <c r="I171" s="31"/>
    </row>
    <row r="172" spans="1:9" ht="13.5">
      <c r="A172" s="14"/>
      <c r="B172" s="15"/>
      <c r="C172" s="16"/>
      <c r="D172" s="31"/>
      <c r="E172" s="32"/>
      <c r="F172" s="31"/>
      <c r="G172" s="31"/>
      <c r="H172" s="31"/>
      <c r="I172" s="31"/>
    </row>
    <row r="173" spans="1:9" ht="13.5">
      <c r="A173" s="14"/>
      <c r="B173" s="15"/>
      <c r="C173" s="16"/>
      <c r="D173" s="31"/>
      <c r="E173" s="32"/>
      <c r="F173" s="31"/>
      <c r="G173" s="31"/>
      <c r="H173" s="31"/>
      <c r="I173" s="31"/>
    </row>
    <row r="174" spans="1:9" ht="13.5">
      <c r="A174" s="14"/>
      <c r="B174" s="15"/>
      <c r="C174" s="16"/>
      <c r="D174" s="31"/>
      <c r="E174" s="32"/>
      <c r="F174" s="31"/>
      <c r="G174" s="31"/>
      <c r="H174" s="31"/>
      <c r="I174" s="31"/>
    </row>
    <row r="175" spans="1:9" ht="13.5">
      <c r="A175" s="14"/>
      <c r="B175" s="15"/>
      <c r="C175" s="16"/>
      <c r="D175" s="31"/>
      <c r="E175" s="32"/>
      <c r="F175" s="31"/>
      <c r="G175" s="31"/>
      <c r="H175" s="31"/>
      <c r="I175" s="31"/>
    </row>
    <row r="176" spans="1:9" ht="13.5">
      <c r="A176" s="14"/>
      <c r="B176" s="15"/>
      <c r="C176" s="16"/>
      <c r="D176" s="31"/>
      <c r="E176" s="32"/>
      <c r="F176" s="31"/>
      <c r="G176" s="31"/>
      <c r="H176" s="31"/>
      <c r="I176" s="31"/>
    </row>
    <row r="177" spans="1:9" ht="13.5">
      <c r="A177" s="14"/>
      <c r="B177" s="15"/>
      <c r="C177" s="16"/>
      <c r="D177" s="31"/>
      <c r="E177" s="32"/>
      <c r="F177" s="31"/>
      <c r="G177" s="31"/>
      <c r="H177" s="31"/>
      <c r="I177" s="31"/>
    </row>
    <row r="178" spans="1:9" ht="13.5">
      <c r="A178" s="14"/>
      <c r="B178" s="15"/>
      <c r="C178" s="16"/>
      <c r="D178" s="31"/>
      <c r="E178" s="32"/>
      <c r="F178" s="31"/>
      <c r="G178" s="31"/>
      <c r="H178" s="31"/>
      <c r="I178" s="31"/>
    </row>
    <row r="179" spans="1:9" ht="13.5">
      <c r="A179" s="14"/>
      <c r="B179" s="15"/>
      <c r="C179" s="16"/>
      <c r="D179" s="31"/>
      <c r="E179" s="32"/>
      <c r="F179" s="31"/>
      <c r="G179" s="31"/>
      <c r="H179" s="31"/>
      <c r="I179" s="31"/>
    </row>
    <row r="180" spans="1:9" ht="13.5">
      <c r="A180" s="14"/>
      <c r="B180" s="15"/>
      <c r="C180" s="16"/>
      <c r="D180" s="31"/>
      <c r="E180" s="32"/>
      <c r="F180" s="31"/>
      <c r="G180" s="31"/>
      <c r="H180" s="31"/>
      <c r="I180" s="31"/>
    </row>
    <row r="181" spans="1:9" ht="13.5">
      <c r="A181" s="14"/>
      <c r="B181" s="15"/>
      <c r="C181" s="16"/>
      <c r="D181" s="31"/>
      <c r="E181" s="32"/>
      <c r="F181" s="31"/>
      <c r="G181" s="31"/>
      <c r="H181" s="31"/>
      <c r="I181" s="31"/>
    </row>
    <row r="182" spans="1:9" ht="13.5">
      <c r="A182" s="14"/>
      <c r="B182" s="15"/>
      <c r="C182" s="16"/>
      <c r="D182" s="31"/>
      <c r="E182" s="32"/>
      <c r="F182" s="31"/>
      <c r="G182" s="31"/>
      <c r="H182" s="31"/>
      <c r="I182" s="31"/>
    </row>
    <row r="183" spans="1:9" ht="13.5">
      <c r="A183" s="14"/>
      <c r="B183" s="15"/>
      <c r="C183" s="16"/>
      <c r="D183" s="31"/>
      <c r="E183" s="32"/>
      <c r="F183" s="31"/>
      <c r="G183" s="31"/>
      <c r="H183" s="31"/>
      <c r="I183" s="31"/>
    </row>
    <row r="184" spans="1:9" ht="13.5">
      <c r="A184" s="14"/>
      <c r="B184" s="15"/>
      <c r="C184" s="16"/>
      <c r="D184" s="31"/>
      <c r="E184" s="32"/>
      <c r="F184" s="31"/>
      <c r="G184" s="31"/>
      <c r="H184" s="31"/>
      <c r="I184" s="31"/>
    </row>
    <row r="185" spans="1:9" ht="13.5">
      <c r="A185" s="14"/>
      <c r="B185" s="15"/>
      <c r="C185" s="16"/>
      <c r="D185" s="31"/>
      <c r="E185" s="32"/>
      <c r="F185" s="31"/>
      <c r="G185" s="31"/>
      <c r="H185" s="31"/>
      <c r="I185" s="31"/>
    </row>
    <row r="186" spans="1:9" ht="13.5">
      <c r="A186" s="14"/>
      <c r="B186" s="15"/>
      <c r="C186" s="16"/>
      <c r="D186" s="31"/>
      <c r="E186" s="32"/>
      <c r="F186" s="31"/>
      <c r="G186" s="31"/>
      <c r="H186" s="31"/>
      <c r="I186" s="31"/>
    </row>
    <row r="187" spans="1:9" ht="13.5">
      <c r="A187" s="14"/>
      <c r="B187" s="15"/>
      <c r="C187" s="16"/>
      <c r="D187" s="31"/>
      <c r="E187" s="32"/>
      <c r="F187" s="31"/>
      <c r="G187" s="31"/>
      <c r="H187" s="31"/>
      <c r="I187" s="31"/>
    </row>
    <row r="188" spans="1:9" ht="13.5">
      <c r="A188" s="14"/>
      <c r="B188" s="15"/>
      <c r="C188" s="16"/>
      <c r="D188" s="31"/>
      <c r="E188" s="32"/>
      <c r="F188" s="31"/>
      <c r="G188" s="31"/>
      <c r="H188" s="31"/>
      <c r="I188" s="31"/>
    </row>
    <row r="189" spans="1:9" ht="13.5">
      <c r="A189" s="14"/>
      <c r="B189" s="15"/>
      <c r="C189" s="16"/>
      <c r="D189" s="31"/>
      <c r="E189" s="32"/>
      <c r="F189" s="31"/>
      <c r="G189" s="31"/>
      <c r="H189" s="31"/>
      <c r="I189" s="31"/>
    </row>
    <row r="190" spans="1:9" ht="13.5">
      <c r="A190" s="14"/>
      <c r="B190" s="15"/>
      <c r="C190" s="16"/>
      <c r="D190" s="31"/>
      <c r="E190" s="32"/>
      <c r="F190" s="31"/>
      <c r="G190" s="31"/>
      <c r="H190" s="31"/>
      <c r="I190" s="31"/>
    </row>
    <row r="191" spans="1:9" ht="13.5">
      <c r="A191" s="14"/>
      <c r="B191" s="15"/>
      <c r="C191" s="16"/>
      <c r="D191" s="31"/>
      <c r="E191" s="32"/>
      <c r="F191" s="31"/>
      <c r="G191" s="31"/>
      <c r="H191" s="31"/>
      <c r="I191" s="31"/>
    </row>
    <row r="192" spans="1:9" ht="13.5">
      <c r="A192" s="14"/>
      <c r="B192" s="15"/>
      <c r="C192" s="16"/>
      <c r="D192" s="31"/>
      <c r="E192" s="32"/>
      <c r="F192" s="31"/>
      <c r="G192" s="31"/>
      <c r="H192" s="31"/>
      <c r="I192" s="31"/>
    </row>
    <row r="193" spans="1:9" ht="13.5">
      <c r="A193" s="14"/>
      <c r="B193" s="15"/>
      <c r="C193" s="16"/>
      <c r="D193" s="31"/>
      <c r="E193" s="32"/>
      <c r="F193" s="31"/>
      <c r="G193" s="31"/>
      <c r="H193" s="31"/>
      <c r="I193" s="31"/>
    </row>
    <row r="194" spans="1:9" ht="13.5">
      <c r="A194" s="14"/>
      <c r="B194" s="15"/>
      <c r="C194" s="16"/>
      <c r="D194" s="31"/>
      <c r="E194" s="32"/>
      <c r="F194" s="31"/>
      <c r="G194" s="31"/>
      <c r="H194" s="31"/>
      <c r="I194" s="31"/>
    </row>
    <row r="195" spans="1:9" ht="13.5">
      <c r="A195" s="14"/>
      <c r="B195" s="15"/>
      <c r="C195" s="16"/>
      <c r="D195" s="31"/>
      <c r="E195" s="32"/>
      <c r="F195" s="31"/>
      <c r="G195" s="31"/>
      <c r="H195" s="31"/>
      <c r="I195" s="31"/>
    </row>
    <row r="196" spans="1:9" ht="13.5">
      <c r="A196" s="14"/>
      <c r="B196" s="15"/>
      <c r="C196" s="16"/>
      <c r="D196" s="31"/>
      <c r="E196" s="32"/>
      <c r="F196" s="31"/>
      <c r="G196" s="31"/>
      <c r="H196" s="31"/>
      <c r="I196" s="31"/>
    </row>
    <row r="197" spans="1:9" ht="13.5">
      <c r="A197" s="14"/>
      <c r="B197" s="15"/>
      <c r="C197" s="16"/>
      <c r="D197" s="31"/>
      <c r="E197" s="32"/>
      <c r="F197" s="31"/>
      <c r="G197" s="31"/>
      <c r="H197" s="31"/>
      <c r="I197" s="31"/>
    </row>
    <row r="198" spans="1:9" ht="13.5">
      <c r="A198" s="14"/>
      <c r="B198" s="15"/>
      <c r="C198" s="16"/>
      <c r="D198" s="31"/>
      <c r="E198" s="32"/>
      <c r="F198" s="31"/>
      <c r="G198" s="31"/>
      <c r="H198" s="31"/>
      <c r="I198" s="31"/>
    </row>
    <row r="199" spans="1:9" ht="13.5">
      <c r="A199" s="14"/>
      <c r="B199" s="15"/>
      <c r="C199" s="16"/>
      <c r="D199" s="31"/>
      <c r="E199" s="32"/>
      <c r="F199" s="31"/>
      <c r="G199" s="31"/>
      <c r="H199" s="31"/>
      <c r="I199" s="31"/>
    </row>
    <row r="200" spans="1:9" ht="13.5">
      <c r="A200" s="14"/>
      <c r="B200" s="15"/>
      <c r="C200" s="16"/>
      <c r="D200" s="31"/>
      <c r="E200" s="32"/>
      <c r="F200" s="31"/>
      <c r="G200" s="31"/>
      <c r="H200" s="31"/>
      <c r="I200" s="31"/>
    </row>
    <row r="201" spans="1:9" ht="13.5">
      <c r="A201" s="14"/>
      <c r="B201" s="15"/>
      <c r="C201" s="16"/>
      <c r="D201" s="31"/>
      <c r="E201" s="32"/>
      <c r="F201" s="31"/>
      <c r="G201" s="31"/>
      <c r="H201" s="31"/>
      <c r="I201" s="31"/>
    </row>
    <row r="202" spans="1:9" ht="13.5">
      <c r="A202" s="14"/>
      <c r="B202" s="15"/>
      <c r="C202" s="16"/>
      <c r="D202" s="31"/>
      <c r="E202" s="32"/>
      <c r="F202" s="31"/>
      <c r="G202" s="31"/>
      <c r="H202" s="31"/>
      <c r="I202" s="31"/>
    </row>
    <row r="203" spans="1:9" ht="13.5">
      <c r="A203" s="14"/>
      <c r="B203" s="15"/>
      <c r="C203" s="16"/>
      <c r="D203" s="31"/>
      <c r="E203" s="32"/>
      <c r="F203" s="31"/>
      <c r="G203" s="31"/>
      <c r="H203" s="31"/>
      <c r="I203" s="31"/>
    </row>
    <row r="204" spans="1:9" ht="13.5">
      <c r="A204" s="14"/>
      <c r="B204" s="15"/>
      <c r="C204" s="16"/>
      <c r="D204" s="31"/>
      <c r="E204" s="32"/>
      <c r="F204" s="31"/>
      <c r="G204" s="31"/>
      <c r="H204" s="31"/>
      <c r="I204" s="31"/>
    </row>
    <row r="205" spans="1:9" ht="13.5">
      <c r="A205" s="14"/>
      <c r="B205" s="15"/>
      <c r="C205" s="16"/>
      <c r="D205" s="31"/>
      <c r="E205" s="32"/>
      <c r="F205" s="31"/>
      <c r="G205" s="31"/>
      <c r="H205" s="31"/>
      <c r="I205" s="31"/>
    </row>
    <row r="206" spans="1:9" ht="13.5">
      <c r="A206" s="14"/>
      <c r="B206" s="15"/>
      <c r="C206" s="16"/>
      <c r="D206" s="31"/>
      <c r="E206" s="32"/>
      <c r="F206" s="31"/>
      <c r="G206" s="31"/>
      <c r="H206" s="31"/>
      <c r="I206" s="31"/>
    </row>
    <row r="207" spans="1:9" ht="13.5">
      <c r="A207" s="14"/>
      <c r="B207" s="15"/>
      <c r="C207" s="16"/>
      <c r="D207" s="31"/>
      <c r="E207" s="32"/>
      <c r="F207" s="31"/>
      <c r="G207" s="31"/>
      <c r="H207" s="31"/>
      <c r="I207" s="31"/>
    </row>
    <row r="208" spans="1:9" ht="13.5">
      <c r="A208" s="14"/>
      <c r="B208" s="15"/>
      <c r="C208" s="16"/>
      <c r="D208" s="31"/>
      <c r="E208" s="32"/>
      <c r="F208" s="31"/>
      <c r="G208" s="31"/>
      <c r="H208" s="31"/>
      <c r="I208" s="31"/>
    </row>
    <row r="209" spans="1:9" ht="13.5">
      <c r="A209" s="14"/>
      <c r="B209" s="15"/>
      <c r="C209" s="16"/>
      <c r="D209" s="31"/>
      <c r="E209" s="32"/>
      <c r="F209" s="31"/>
      <c r="G209" s="31"/>
      <c r="H209" s="31"/>
      <c r="I209" s="31"/>
    </row>
    <row r="210" spans="1:9" ht="13.5">
      <c r="A210" s="14"/>
      <c r="B210" s="15"/>
      <c r="C210" s="16"/>
      <c r="D210" s="31"/>
      <c r="E210" s="32"/>
      <c r="F210" s="31"/>
      <c r="G210" s="31"/>
      <c r="H210" s="31"/>
      <c r="I210" s="31"/>
    </row>
    <row r="211" spans="1:9" ht="13.5">
      <c r="A211" s="14"/>
      <c r="B211" s="15"/>
      <c r="C211" s="16"/>
      <c r="D211" s="31"/>
      <c r="E211" s="32"/>
      <c r="F211" s="31"/>
      <c r="G211" s="31"/>
      <c r="H211" s="31"/>
      <c r="I211" s="31"/>
    </row>
    <row r="212" spans="1:9" ht="13.5">
      <c r="A212" s="14"/>
      <c r="B212" s="15"/>
      <c r="C212" s="16"/>
      <c r="D212" s="31"/>
      <c r="E212" s="32"/>
      <c r="F212" s="31"/>
      <c r="G212" s="31"/>
      <c r="H212" s="31"/>
      <c r="I212" s="31"/>
    </row>
    <row r="213" spans="1:9" ht="13.5">
      <c r="A213" s="14"/>
      <c r="B213" s="15"/>
      <c r="C213" s="16"/>
      <c r="D213" s="31"/>
      <c r="E213" s="32"/>
      <c r="F213" s="31"/>
      <c r="G213" s="31"/>
      <c r="H213" s="31"/>
      <c r="I213" s="31"/>
    </row>
    <row r="214" spans="1:9" ht="13.5">
      <c r="A214" s="14"/>
      <c r="B214" s="15"/>
      <c r="C214" s="16"/>
      <c r="D214" s="31"/>
      <c r="E214" s="32"/>
      <c r="F214" s="31"/>
      <c r="G214" s="31"/>
      <c r="H214" s="31"/>
      <c r="I214" s="31"/>
    </row>
    <row r="215" spans="1:9" ht="13.5">
      <c r="A215" s="14"/>
      <c r="B215" s="15"/>
      <c r="C215" s="16"/>
      <c r="D215" s="31"/>
      <c r="E215" s="32"/>
      <c r="F215" s="31"/>
      <c r="G215" s="31"/>
      <c r="H215" s="31"/>
      <c r="I215" s="31"/>
    </row>
    <row r="216" spans="1:9" ht="13.5">
      <c r="A216" s="14"/>
      <c r="B216" s="15"/>
      <c r="C216" s="16"/>
      <c r="D216" s="31"/>
      <c r="E216" s="32"/>
      <c r="F216" s="31"/>
      <c r="G216" s="31"/>
      <c r="H216" s="31"/>
      <c r="I216" s="31"/>
    </row>
    <row r="217" spans="1:9" ht="13.5">
      <c r="A217" s="14"/>
      <c r="B217" s="15"/>
      <c r="C217" s="16"/>
      <c r="D217" s="31"/>
      <c r="E217" s="32"/>
      <c r="F217" s="31"/>
      <c r="G217" s="31"/>
      <c r="H217" s="31"/>
      <c r="I217" s="31"/>
    </row>
    <row r="218" spans="1:9" ht="13.5">
      <c r="A218" s="14"/>
      <c r="B218" s="15"/>
      <c r="C218" s="16"/>
      <c r="D218" s="31"/>
      <c r="E218" s="32"/>
      <c r="F218" s="31"/>
      <c r="G218" s="31"/>
      <c r="H218" s="31"/>
      <c r="I218" s="31"/>
    </row>
    <row r="219" spans="1:9" ht="13.5">
      <c r="A219" s="14"/>
      <c r="B219" s="15"/>
      <c r="C219" s="16"/>
      <c r="D219" s="31"/>
      <c r="E219" s="32"/>
      <c r="F219" s="31"/>
      <c r="G219" s="31"/>
      <c r="H219" s="31"/>
      <c r="I219" s="31"/>
    </row>
    <row r="220" spans="1:9" ht="13.5">
      <c r="A220" s="14"/>
      <c r="B220" s="15"/>
      <c r="C220" s="16"/>
      <c r="D220" s="31"/>
      <c r="E220" s="32"/>
      <c r="F220" s="31"/>
      <c r="G220" s="31"/>
      <c r="H220" s="31"/>
      <c r="I220" s="31"/>
    </row>
    <row r="221" spans="1:9" ht="13.5">
      <c r="A221" s="14"/>
      <c r="B221" s="15"/>
      <c r="C221" s="16"/>
      <c r="D221" s="31"/>
      <c r="E221" s="32"/>
      <c r="F221" s="31"/>
      <c r="G221" s="31"/>
      <c r="H221" s="31"/>
      <c r="I221" s="31"/>
    </row>
    <row r="222" spans="1:9" ht="13.5">
      <c r="A222" s="14"/>
      <c r="B222" s="15"/>
      <c r="C222" s="16"/>
      <c r="D222" s="31"/>
      <c r="E222" s="32"/>
      <c r="F222" s="31"/>
      <c r="G222" s="31"/>
      <c r="H222" s="31"/>
      <c r="I222" s="31"/>
    </row>
    <row r="223" spans="1:9" ht="13.5">
      <c r="A223" s="14"/>
      <c r="B223" s="15"/>
      <c r="C223" s="16"/>
      <c r="D223" s="31"/>
      <c r="E223" s="32"/>
      <c r="F223" s="31"/>
      <c r="G223" s="31"/>
      <c r="H223" s="31"/>
      <c r="I223" s="31"/>
    </row>
    <row r="224" spans="1:9" ht="13.5">
      <c r="A224" s="14"/>
      <c r="B224" s="15"/>
      <c r="C224" s="16"/>
      <c r="D224" s="31"/>
      <c r="E224" s="32"/>
      <c r="F224" s="31"/>
      <c r="G224" s="31"/>
      <c r="H224" s="31"/>
      <c r="I224" s="31"/>
    </row>
    <row r="225" spans="1:9" ht="13.5">
      <c r="A225" s="14"/>
      <c r="B225" s="15"/>
      <c r="C225" s="16"/>
      <c r="D225" s="31"/>
      <c r="E225" s="32"/>
      <c r="F225" s="31"/>
      <c r="G225" s="31"/>
      <c r="H225" s="31"/>
      <c r="I225" s="31"/>
    </row>
    <row r="226" spans="1:9" ht="13.5">
      <c r="A226" s="14"/>
      <c r="B226" s="15"/>
      <c r="C226" s="16"/>
      <c r="D226" s="31"/>
      <c r="E226" s="32"/>
      <c r="F226" s="31"/>
      <c r="G226" s="31"/>
      <c r="H226" s="31"/>
      <c r="I226" s="31"/>
    </row>
    <row r="227" spans="1:9" ht="13.5">
      <c r="A227" s="14"/>
      <c r="B227" s="15"/>
      <c r="C227" s="16"/>
      <c r="D227" s="31"/>
      <c r="E227" s="32"/>
      <c r="F227" s="31"/>
      <c r="G227" s="31"/>
      <c r="H227" s="31"/>
      <c r="I227" s="31"/>
    </row>
    <row r="228" spans="1:9" ht="13.5">
      <c r="A228" s="14"/>
      <c r="B228" s="15"/>
      <c r="C228" s="16"/>
      <c r="D228" s="31"/>
      <c r="E228" s="32"/>
      <c r="F228" s="31"/>
      <c r="G228" s="31"/>
      <c r="H228" s="31"/>
      <c r="I228" s="31"/>
    </row>
    <row r="229" spans="1:9" ht="13.5">
      <c r="A229" s="14"/>
      <c r="B229" s="15"/>
      <c r="C229" s="16"/>
      <c r="D229" s="31"/>
      <c r="E229" s="32"/>
      <c r="F229" s="31"/>
      <c r="G229" s="31"/>
      <c r="H229" s="31"/>
      <c r="I229" s="31"/>
    </row>
    <row r="230" spans="1:9" ht="13.5">
      <c r="A230" s="14"/>
      <c r="B230" s="15"/>
      <c r="C230" s="16"/>
      <c r="D230" s="31"/>
      <c r="E230" s="32"/>
      <c r="F230" s="31"/>
      <c r="G230" s="31"/>
      <c r="H230" s="31"/>
      <c r="I230" s="31"/>
    </row>
    <row r="231" spans="1:9" ht="13.5">
      <c r="A231" s="14"/>
      <c r="B231" s="15"/>
      <c r="C231" s="16"/>
      <c r="D231" s="31"/>
      <c r="E231" s="32"/>
      <c r="F231" s="31"/>
      <c r="G231" s="31"/>
      <c r="H231" s="31"/>
      <c r="I231" s="31"/>
    </row>
    <row r="232" spans="1:9" ht="13.5">
      <c r="A232" s="14"/>
      <c r="B232" s="15"/>
      <c r="C232" s="16"/>
      <c r="D232" s="31"/>
      <c r="E232" s="32"/>
      <c r="F232" s="31"/>
      <c r="G232" s="31"/>
      <c r="H232" s="31"/>
      <c r="I232" s="31"/>
    </row>
    <row r="233" spans="1:9" ht="13.5">
      <c r="A233" s="14"/>
      <c r="B233" s="15"/>
      <c r="C233" s="16"/>
      <c r="D233" s="31"/>
      <c r="E233" s="32"/>
      <c r="F233" s="31"/>
      <c r="G233" s="31"/>
      <c r="H233" s="31"/>
      <c r="I233" s="31"/>
    </row>
    <row r="234" spans="1:9" ht="13.5">
      <c r="A234" s="14"/>
      <c r="B234" s="15"/>
      <c r="C234" s="16"/>
      <c r="D234" s="31"/>
      <c r="E234" s="32"/>
      <c r="F234" s="31"/>
      <c r="G234" s="31"/>
      <c r="H234" s="31"/>
      <c r="I234" s="31"/>
    </row>
    <row r="235" spans="1:9" ht="13.5">
      <c r="A235" s="14"/>
      <c r="B235" s="15"/>
      <c r="C235" s="16"/>
      <c r="D235" s="31"/>
      <c r="E235" s="32"/>
      <c r="F235" s="31"/>
      <c r="G235" s="31"/>
      <c r="H235" s="31"/>
      <c r="I235" s="31"/>
    </row>
    <row r="236" spans="1:9" ht="13.5">
      <c r="A236" s="14"/>
      <c r="B236" s="15"/>
      <c r="C236" s="16"/>
      <c r="D236" s="31"/>
      <c r="E236" s="32"/>
      <c r="F236" s="31"/>
      <c r="G236" s="31"/>
      <c r="H236" s="31"/>
      <c r="I236" s="31"/>
    </row>
    <row r="237" spans="1:9" ht="13.5">
      <c r="A237" s="14"/>
      <c r="B237" s="15"/>
      <c r="C237" s="16"/>
      <c r="D237" s="31"/>
      <c r="E237" s="32"/>
      <c r="F237" s="31"/>
      <c r="G237" s="31"/>
      <c r="H237" s="31"/>
      <c r="I237" s="31"/>
    </row>
    <row r="238" spans="1:9" ht="13.5">
      <c r="A238" s="14"/>
      <c r="B238" s="15"/>
      <c r="C238" s="16"/>
      <c r="D238" s="31"/>
      <c r="E238" s="32"/>
      <c r="F238" s="31"/>
      <c r="G238" s="31"/>
      <c r="H238" s="31"/>
      <c r="I238" s="31"/>
    </row>
    <row r="239" spans="1:9" ht="13.5">
      <c r="A239" s="14"/>
      <c r="B239" s="15"/>
      <c r="C239" s="16"/>
      <c r="D239" s="31"/>
      <c r="E239" s="32"/>
      <c r="F239" s="31"/>
      <c r="G239" s="31"/>
      <c r="H239" s="31"/>
      <c r="I239" s="31"/>
    </row>
    <row r="240" spans="1:9" ht="13.5">
      <c r="A240" s="14"/>
      <c r="B240" s="15"/>
      <c r="C240" s="16"/>
      <c r="D240" s="31"/>
      <c r="E240" s="32"/>
      <c r="F240" s="31"/>
      <c r="G240" s="31"/>
      <c r="H240" s="31"/>
      <c r="I240" s="31"/>
    </row>
    <row r="241" spans="1:9" ht="13.5">
      <c r="A241" s="14"/>
      <c r="B241" s="15"/>
      <c r="C241" s="16"/>
      <c r="D241" s="31"/>
      <c r="E241" s="32"/>
      <c r="F241" s="31"/>
      <c r="G241" s="31"/>
      <c r="H241" s="31"/>
      <c r="I241" s="31"/>
    </row>
    <row r="242" spans="1:9" ht="13.5">
      <c r="A242" s="14"/>
      <c r="B242" s="15"/>
      <c r="C242" s="16"/>
      <c r="D242" s="31"/>
      <c r="E242" s="32"/>
      <c r="F242" s="31"/>
      <c r="G242" s="31"/>
      <c r="H242" s="31"/>
      <c r="I242" s="31"/>
    </row>
    <row r="243" spans="1:9" ht="13.5">
      <c r="A243" s="14"/>
      <c r="B243" s="15"/>
      <c r="C243" s="16"/>
      <c r="D243" s="31"/>
      <c r="E243" s="32"/>
      <c r="F243" s="31"/>
      <c r="G243" s="31"/>
      <c r="H243" s="31"/>
      <c r="I243" s="31"/>
    </row>
    <row r="244" spans="1:9" ht="13.5">
      <c r="A244" s="14"/>
      <c r="B244" s="15"/>
      <c r="C244" s="16"/>
      <c r="D244" s="31"/>
      <c r="E244" s="32"/>
      <c r="F244" s="31"/>
      <c r="G244" s="31"/>
      <c r="H244" s="31"/>
      <c r="I244" s="31"/>
    </row>
    <row r="245" spans="1:9" ht="13.5">
      <c r="A245" s="14"/>
      <c r="B245" s="15"/>
      <c r="C245" s="16"/>
      <c r="D245" s="31"/>
      <c r="E245" s="32"/>
      <c r="F245" s="31"/>
      <c r="G245" s="31"/>
      <c r="H245" s="31"/>
      <c r="I245" s="31"/>
    </row>
    <row r="246" spans="1:9" ht="13.5">
      <c r="A246" s="14"/>
      <c r="B246" s="15"/>
      <c r="C246" s="16"/>
      <c r="D246" s="31"/>
      <c r="E246" s="32"/>
      <c r="F246" s="31"/>
      <c r="G246" s="31"/>
      <c r="H246" s="31"/>
      <c r="I246" s="31"/>
    </row>
    <row r="247" spans="1:9" ht="13.5">
      <c r="A247" s="14"/>
      <c r="B247" s="15"/>
      <c r="C247" s="16"/>
      <c r="D247" s="31"/>
      <c r="E247" s="32"/>
      <c r="F247" s="31"/>
      <c r="G247" s="31"/>
      <c r="H247" s="31"/>
      <c r="I247" s="31"/>
    </row>
    <row r="248" spans="1:9" ht="13.5">
      <c r="A248" s="14"/>
      <c r="B248" s="15"/>
      <c r="C248" s="16"/>
      <c r="D248" s="31"/>
      <c r="E248" s="32"/>
      <c r="F248" s="31"/>
      <c r="G248" s="31"/>
      <c r="H248" s="31"/>
      <c r="I248" s="31"/>
    </row>
    <row r="249" spans="1:9" ht="13.5">
      <c r="A249" s="14"/>
      <c r="B249" s="15"/>
      <c r="C249" s="16"/>
      <c r="D249" s="31"/>
      <c r="E249" s="32"/>
      <c r="F249" s="31"/>
      <c r="G249" s="31"/>
      <c r="H249" s="31"/>
      <c r="I249" s="31"/>
    </row>
    <row r="250" spans="1:9" ht="13.5">
      <c r="A250" s="14"/>
      <c r="B250" s="15"/>
      <c r="C250" s="17"/>
      <c r="D250" s="31"/>
      <c r="E250" s="32"/>
      <c r="F250" s="31"/>
      <c r="G250" s="31"/>
      <c r="H250" s="31"/>
      <c r="I250" s="31"/>
    </row>
    <row r="251" spans="1:9" ht="13.5">
      <c r="A251" s="18"/>
      <c r="B251" s="15"/>
      <c r="C251" s="17"/>
      <c r="D251" s="31"/>
      <c r="E251" s="32"/>
      <c r="F251" s="31"/>
      <c r="G251" s="31"/>
      <c r="H251" s="31"/>
      <c r="I251" s="31"/>
    </row>
    <row r="252" spans="1:9" ht="13.5">
      <c r="A252" s="18"/>
      <c r="B252" s="15"/>
      <c r="C252" s="17"/>
      <c r="D252" s="31"/>
      <c r="E252" s="32"/>
      <c r="F252" s="31"/>
      <c r="G252" s="31"/>
      <c r="H252" s="31"/>
      <c r="I252" s="31"/>
    </row>
    <row r="253" spans="1:9" ht="13.5">
      <c r="A253" s="18"/>
      <c r="B253" s="15"/>
      <c r="C253" s="17"/>
      <c r="D253" s="31"/>
      <c r="E253" s="32"/>
      <c r="F253" s="31"/>
      <c r="G253" s="31"/>
      <c r="H253" s="31"/>
      <c r="I253" s="31"/>
    </row>
    <row r="254" spans="1:9" ht="13.5">
      <c r="A254" s="18"/>
      <c r="B254" s="15"/>
      <c r="C254" s="17"/>
      <c r="D254" s="31"/>
      <c r="E254" s="32"/>
      <c r="F254" s="31"/>
      <c r="G254" s="31"/>
      <c r="H254" s="31"/>
      <c r="I254" s="31"/>
    </row>
    <row r="255" spans="1:9" ht="13.5">
      <c r="A255" s="18"/>
      <c r="B255" s="15"/>
      <c r="C255" s="17"/>
      <c r="D255" s="31"/>
      <c r="E255" s="32"/>
      <c r="F255" s="31"/>
      <c r="G255" s="31"/>
      <c r="H255" s="31"/>
      <c r="I255" s="31"/>
    </row>
    <row r="256" spans="1:9" ht="13.5">
      <c r="A256" s="18"/>
      <c r="B256" s="15"/>
      <c r="C256" s="17"/>
      <c r="D256" s="31"/>
      <c r="E256" s="32"/>
      <c r="F256" s="31"/>
      <c r="G256" s="31"/>
      <c r="H256" s="31"/>
      <c r="I256" s="31"/>
    </row>
    <row r="257" spans="1:9" ht="13.5">
      <c r="A257" s="18"/>
      <c r="B257" s="15"/>
      <c r="C257" s="17"/>
      <c r="D257" s="31"/>
      <c r="E257" s="32"/>
      <c r="F257" s="31"/>
      <c r="G257" s="31"/>
      <c r="H257" s="31"/>
      <c r="I257" s="31"/>
    </row>
    <row r="258" spans="1:9" ht="13.5">
      <c r="A258" s="18"/>
      <c r="B258" s="15"/>
      <c r="C258" s="17"/>
      <c r="D258" s="31"/>
      <c r="E258" s="32"/>
      <c r="F258" s="31"/>
      <c r="G258" s="31"/>
      <c r="H258" s="31"/>
      <c r="I258" s="31"/>
    </row>
    <row r="259" spans="1:9" ht="13.5">
      <c r="A259" s="18"/>
      <c r="B259" s="15"/>
      <c r="C259" s="17"/>
      <c r="D259" s="31"/>
      <c r="E259" s="32"/>
      <c r="F259" s="31"/>
      <c r="G259" s="31"/>
      <c r="H259" s="31"/>
      <c r="I259" s="31"/>
    </row>
    <row r="260" spans="1:9" ht="13.5">
      <c r="A260" s="18"/>
      <c r="B260" s="15"/>
      <c r="C260" s="17"/>
      <c r="D260" s="31"/>
      <c r="E260" s="32"/>
      <c r="F260" s="31"/>
      <c r="G260" s="31"/>
      <c r="H260" s="31"/>
      <c r="I260" s="31"/>
    </row>
    <row r="261" spans="1:9" ht="13.5">
      <c r="A261" s="18"/>
      <c r="B261" s="15"/>
      <c r="C261" s="17"/>
      <c r="D261" s="31"/>
      <c r="E261" s="32"/>
      <c r="F261" s="31"/>
      <c r="G261" s="31"/>
      <c r="H261" s="31"/>
      <c r="I261" s="31"/>
    </row>
    <row r="262" spans="1:9" ht="13.5">
      <c r="A262" s="18"/>
      <c r="B262" s="15"/>
      <c r="C262" s="17"/>
      <c r="D262" s="31"/>
      <c r="E262" s="32"/>
      <c r="F262" s="31"/>
      <c r="G262" s="31"/>
      <c r="H262" s="31"/>
      <c r="I262" s="31"/>
    </row>
    <row r="263" spans="1:9" ht="13.5">
      <c r="A263" s="18"/>
      <c r="B263" s="15"/>
      <c r="C263" s="17"/>
      <c r="D263" s="31"/>
      <c r="E263" s="32"/>
      <c r="F263" s="31"/>
      <c r="G263" s="31"/>
      <c r="H263" s="31"/>
      <c r="I263" s="31"/>
    </row>
    <row r="264" spans="1:9" ht="13.5">
      <c r="A264" s="18"/>
      <c r="B264" s="15"/>
      <c r="C264" s="17"/>
      <c r="D264" s="31"/>
      <c r="E264" s="32"/>
      <c r="F264" s="31"/>
      <c r="G264" s="31"/>
      <c r="H264" s="31"/>
      <c r="I264" s="31"/>
    </row>
    <row r="265" spans="1:9" ht="13.5">
      <c r="A265" s="18"/>
      <c r="B265" s="15"/>
      <c r="C265" s="17"/>
      <c r="D265" s="31"/>
      <c r="E265" s="32"/>
      <c r="F265" s="31"/>
      <c r="G265" s="31"/>
      <c r="H265" s="31"/>
      <c r="I265" s="31"/>
    </row>
    <row r="266" spans="1:9" ht="13.5">
      <c r="A266" s="18"/>
      <c r="B266" s="15"/>
      <c r="C266" s="17"/>
      <c r="D266" s="31"/>
      <c r="E266" s="32"/>
      <c r="F266" s="31"/>
      <c r="G266" s="31"/>
      <c r="H266" s="31"/>
      <c r="I266" s="31"/>
    </row>
    <row r="267" spans="1:9" ht="13.5">
      <c r="A267" s="18"/>
      <c r="B267" s="15"/>
      <c r="C267" s="17"/>
      <c r="D267" s="31"/>
      <c r="E267" s="32"/>
      <c r="F267" s="31"/>
      <c r="G267" s="31"/>
      <c r="H267" s="31"/>
      <c r="I267" s="31"/>
    </row>
    <row r="268" spans="1:9" ht="13.5">
      <c r="A268" s="18"/>
      <c r="B268" s="15"/>
      <c r="C268" s="17"/>
      <c r="D268" s="31"/>
      <c r="E268" s="32"/>
      <c r="F268" s="31"/>
      <c r="G268" s="31"/>
      <c r="H268" s="31"/>
      <c r="I268" s="31"/>
    </row>
    <row r="269" spans="1:9" ht="13.5">
      <c r="A269" s="18"/>
      <c r="B269" s="15"/>
      <c r="C269" s="17"/>
      <c r="D269" s="31"/>
      <c r="E269" s="32"/>
      <c r="F269" s="31"/>
      <c r="G269" s="31"/>
      <c r="H269" s="31"/>
      <c r="I269" s="31"/>
    </row>
    <row r="270" spans="1:9" ht="13.5">
      <c r="A270" s="18"/>
      <c r="B270" s="15"/>
      <c r="C270" s="17"/>
      <c r="D270" s="31"/>
      <c r="E270" s="32"/>
      <c r="F270" s="31"/>
      <c r="G270" s="31"/>
      <c r="H270" s="31"/>
      <c r="I270" s="31"/>
    </row>
    <row r="271" spans="1:9" ht="13.5">
      <c r="A271" s="18"/>
      <c r="B271" s="15"/>
      <c r="C271" s="17"/>
      <c r="D271" s="31"/>
      <c r="E271" s="32"/>
      <c r="F271" s="31"/>
      <c r="G271" s="31"/>
      <c r="H271" s="31"/>
      <c r="I271" s="31"/>
    </row>
    <row r="272" spans="1:9" ht="13.5">
      <c r="A272" s="18"/>
      <c r="B272" s="15"/>
      <c r="C272" s="17"/>
      <c r="D272" s="31"/>
      <c r="E272" s="32"/>
      <c r="F272" s="31"/>
      <c r="G272" s="31"/>
      <c r="H272" s="31"/>
      <c r="I272" s="31"/>
    </row>
    <row r="273" spans="1:9" ht="13.5">
      <c r="A273" s="18"/>
      <c r="B273" s="15"/>
      <c r="C273" s="17"/>
      <c r="D273" s="31"/>
      <c r="E273" s="32"/>
      <c r="F273" s="31"/>
      <c r="G273" s="31"/>
      <c r="H273" s="31"/>
      <c r="I273" s="31"/>
    </row>
    <row r="274" spans="1:9" ht="13.5">
      <c r="A274" s="18"/>
      <c r="B274" s="15"/>
      <c r="C274" s="17"/>
      <c r="D274" s="31"/>
      <c r="E274" s="32"/>
      <c r="F274" s="31"/>
      <c r="G274" s="31"/>
      <c r="H274" s="31"/>
      <c r="I274" s="31"/>
    </row>
    <row r="275" spans="1:9" ht="13.5">
      <c r="A275" s="18"/>
      <c r="B275" s="15"/>
      <c r="C275" s="17"/>
      <c r="D275" s="31"/>
      <c r="E275" s="32"/>
      <c r="F275" s="31"/>
      <c r="G275" s="31"/>
      <c r="H275" s="31"/>
      <c r="I275" s="31"/>
    </row>
    <row r="276" spans="1:9" ht="13.5">
      <c r="A276" s="18"/>
      <c r="B276" s="15"/>
      <c r="C276" s="17"/>
      <c r="D276" s="31"/>
      <c r="E276" s="32"/>
      <c r="F276" s="31"/>
      <c r="G276" s="31"/>
      <c r="H276" s="31"/>
      <c r="I276" s="31"/>
    </row>
    <row r="277" spans="1:9" ht="13.5">
      <c r="A277" s="18"/>
      <c r="B277" s="15"/>
      <c r="C277" s="17"/>
      <c r="D277" s="31"/>
      <c r="E277" s="32"/>
      <c r="F277" s="31"/>
      <c r="G277" s="31"/>
      <c r="H277" s="31"/>
      <c r="I277" s="31"/>
    </row>
    <row r="278" spans="1:9" ht="13.5">
      <c r="A278" s="18"/>
      <c r="B278" s="15"/>
      <c r="C278" s="17"/>
      <c r="D278" s="31"/>
      <c r="E278" s="32"/>
      <c r="F278" s="31"/>
      <c r="G278" s="31"/>
      <c r="H278" s="31"/>
      <c r="I278" s="31"/>
    </row>
    <row r="279" spans="1:9" ht="13.5">
      <c r="A279" s="18"/>
      <c r="B279" s="15"/>
      <c r="C279" s="17"/>
      <c r="D279" s="31"/>
      <c r="E279" s="32"/>
      <c r="F279" s="31"/>
      <c r="G279" s="31"/>
      <c r="H279" s="31"/>
      <c r="I279" s="31"/>
    </row>
    <row r="280" spans="1:9" ht="13.5">
      <c r="A280" s="18"/>
      <c r="B280" s="15"/>
      <c r="C280" s="17"/>
      <c r="D280" s="31"/>
      <c r="E280" s="32"/>
      <c r="F280" s="31"/>
      <c r="G280" s="31"/>
      <c r="H280" s="31"/>
      <c r="I280" s="31"/>
    </row>
    <row r="281" spans="1:9" ht="13.5">
      <c r="A281" s="18"/>
      <c r="B281" s="15"/>
      <c r="C281" s="17"/>
      <c r="D281" s="31"/>
      <c r="E281" s="32"/>
      <c r="F281" s="31"/>
      <c r="G281" s="31"/>
      <c r="H281" s="31"/>
      <c r="I281" s="31"/>
    </row>
    <row r="282" spans="1:9" ht="13.5">
      <c r="A282" s="18"/>
      <c r="B282" s="15"/>
      <c r="C282" s="17"/>
      <c r="D282" s="31"/>
      <c r="E282" s="32"/>
      <c r="F282" s="31"/>
      <c r="G282" s="31"/>
      <c r="H282" s="31"/>
      <c r="I282" s="31"/>
    </row>
    <row r="283" spans="1:9" ht="13.5">
      <c r="A283" s="18"/>
      <c r="B283" s="15"/>
      <c r="C283" s="17"/>
      <c r="D283" s="31"/>
      <c r="E283" s="32"/>
      <c r="F283" s="31"/>
      <c r="G283" s="31"/>
      <c r="H283" s="31"/>
      <c r="I283" s="31"/>
    </row>
    <row r="284" spans="1:9" ht="13.5">
      <c r="A284" s="18"/>
      <c r="B284" s="15"/>
      <c r="C284" s="17"/>
      <c r="D284" s="31"/>
      <c r="E284" s="32"/>
      <c r="F284" s="31"/>
      <c r="G284" s="31"/>
      <c r="H284" s="31"/>
      <c r="I284" s="31"/>
    </row>
    <row r="285" spans="1:9" ht="13.5">
      <c r="A285" s="18"/>
      <c r="B285" s="15"/>
      <c r="C285" s="17"/>
      <c r="D285" s="31"/>
      <c r="E285" s="32"/>
      <c r="F285" s="31"/>
      <c r="G285" s="31"/>
      <c r="H285" s="31"/>
      <c r="I285" s="31"/>
    </row>
    <row r="286" spans="1:9" ht="13.5">
      <c r="A286" s="18"/>
      <c r="B286" s="15"/>
      <c r="C286" s="17"/>
      <c r="D286" s="31"/>
      <c r="E286" s="32"/>
      <c r="F286" s="31"/>
      <c r="G286" s="31"/>
      <c r="H286" s="31"/>
      <c r="I286" s="31"/>
    </row>
    <row r="287" spans="1:9" ht="13.5">
      <c r="A287" s="18"/>
      <c r="B287" s="15"/>
      <c r="C287" s="17"/>
      <c r="D287" s="31"/>
      <c r="E287" s="32"/>
      <c r="F287" s="31"/>
      <c r="G287" s="31"/>
      <c r="H287" s="31"/>
      <c r="I287" s="31"/>
    </row>
    <row r="288" spans="1:9" ht="13.5">
      <c r="A288" s="18"/>
      <c r="B288" s="15"/>
      <c r="C288" s="17"/>
      <c r="D288" s="31"/>
      <c r="E288" s="32"/>
      <c r="F288" s="31"/>
      <c r="G288" s="31"/>
      <c r="H288" s="31"/>
      <c r="I288" s="31"/>
    </row>
    <row r="289" spans="1:9" ht="13.5">
      <c r="A289" s="18"/>
      <c r="B289" s="15"/>
      <c r="C289" s="17"/>
      <c r="D289" s="31"/>
      <c r="E289" s="32"/>
      <c r="F289" s="31"/>
      <c r="G289" s="31"/>
      <c r="H289" s="31"/>
      <c r="I289" s="31"/>
    </row>
    <row r="290" spans="1:9" ht="13.5">
      <c r="A290" s="18"/>
      <c r="B290" s="15"/>
      <c r="C290" s="17"/>
      <c r="D290" s="31"/>
      <c r="E290" s="32"/>
      <c r="F290" s="31"/>
      <c r="G290" s="31"/>
      <c r="H290" s="31"/>
      <c r="I290" s="31"/>
    </row>
    <row r="291" spans="1:9" ht="13.5">
      <c r="A291" s="18"/>
      <c r="B291" s="15"/>
      <c r="C291" s="17"/>
      <c r="D291" s="31"/>
      <c r="E291" s="32"/>
      <c r="F291" s="31"/>
      <c r="G291" s="31"/>
      <c r="H291" s="31"/>
      <c r="I291" s="31"/>
    </row>
    <row r="292" spans="1:9" ht="13.5">
      <c r="A292" s="18"/>
      <c r="B292" s="15"/>
      <c r="C292" s="17"/>
      <c r="D292" s="31"/>
      <c r="E292" s="32"/>
      <c r="F292" s="31"/>
      <c r="G292" s="31"/>
      <c r="H292" s="31"/>
      <c r="I292" s="31"/>
    </row>
    <row r="293" spans="1:9" ht="13.5">
      <c r="A293" s="18"/>
      <c r="B293" s="15"/>
      <c r="C293" s="17"/>
      <c r="D293" s="31"/>
      <c r="E293" s="32"/>
      <c r="F293" s="31"/>
      <c r="G293" s="31"/>
      <c r="H293" s="31"/>
      <c r="I293" s="31"/>
    </row>
    <row r="294" spans="1:9" ht="13.5">
      <c r="A294" s="18"/>
      <c r="B294" s="15"/>
      <c r="C294" s="17"/>
      <c r="D294" s="31"/>
      <c r="E294" s="32"/>
      <c r="F294" s="31"/>
      <c r="G294" s="31"/>
      <c r="H294" s="31"/>
      <c r="I294" s="31"/>
    </row>
    <row r="295" spans="1:9" ht="13.5">
      <c r="A295" s="18"/>
      <c r="B295" s="15"/>
      <c r="C295" s="17"/>
      <c r="D295" s="31"/>
      <c r="E295" s="32"/>
      <c r="F295" s="31"/>
      <c r="G295" s="31"/>
      <c r="H295" s="31"/>
      <c r="I295" s="31"/>
    </row>
    <row r="296" spans="1:9" ht="13.5">
      <c r="A296" s="18"/>
      <c r="B296" s="15"/>
      <c r="C296" s="17"/>
      <c r="D296" s="31"/>
      <c r="E296" s="32"/>
      <c r="F296" s="31"/>
      <c r="G296" s="31"/>
      <c r="H296" s="31"/>
      <c r="I296" s="31"/>
    </row>
    <row r="297" spans="1:9" ht="13.5">
      <c r="A297" s="18"/>
      <c r="B297" s="15"/>
      <c r="C297" s="17"/>
      <c r="D297" s="31"/>
      <c r="E297" s="32"/>
      <c r="F297" s="31"/>
      <c r="G297" s="31"/>
      <c r="H297" s="31"/>
      <c r="I297" s="31"/>
    </row>
    <row r="298" spans="1:9" ht="13.5">
      <c r="A298" s="18"/>
      <c r="B298" s="15"/>
      <c r="C298" s="17"/>
      <c r="D298" s="31"/>
      <c r="E298" s="32"/>
      <c r="F298" s="31"/>
      <c r="G298" s="31"/>
      <c r="H298" s="31"/>
      <c r="I298" s="31"/>
    </row>
    <row r="299" spans="1:9" ht="13.5">
      <c r="A299" s="18"/>
      <c r="B299" s="15"/>
      <c r="C299" s="17"/>
      <c r="D299" s="31"/>
      <c r="E299" s="32"/>
      <c r="F299" s="31"/>
      <c r="G299" s="31"/>
      <c r="H299" s="31"/>
      <c r="I299" s="31"/>
    </row>
    <row r="300" spans="1:9" ht="13.5">
      <c r="A300" s="18"/>
      <c r="B300" s="15"/>
      <c r="C300" s="17"/>
      <c r="D300" s="31"/>
      <c r="E300" s="32"/>
      <c r="F300" s="31"/>
      <c r="G300" s="31"/>
      <c r="H300" s="31"/>
      <c r="I300" s="31"/>
    </row>
    <row r="301" spans="1:9" ht="13.5">
      <c r="A301" s="18"/>
      <c r="B301" s="15"/>
      <c r="C301" s="17"/>
      <c r="D301" s="31"/>
      <c r="E301" s="32"/>
      <c r="F301" s="31"/>
      <c r="G301" s="31"/>
      <c r="H301" s="31"/>
      <c r="I301" s="31"/>
    </row>
    <row r="302" spans="1:9" ht="13.5">
      <c r="A302" s="18"/>
      <c r="B302" s="15"/>
      <c r="C302" s="17"/>
      <c r="D302" s="31"/>
      <c r="E302" s="32"/>
      <c r="F302" s="31"/>
      <c r="G302" s="31"/>
      <c r="H302" s="31"/>
      <c r="I302" s="31"/>
    </row>
    <row r="303" spans="1:9" ht="13.5">
      <c r="A303" s="18"/>
      <c r="B303" s="15"/>
      <c r="C303" s="17"/>
      <c r="D303" s="31"/>
      <c r="E303" s="32"/>
      <c r="F303" s="31"/>
      <c r="G303" s="31"/>
      <c r="H303" s="31"/>
      <c r="I303" s="31"/>
    </row>
    <row r="304" spans="1:9" ht="13.5">
      <c r="A304" s="18"/>
      <c r="B304" s="15"/>
      <c r="C304" s="17"/>
      <c r="D304" s="31"/>
      <c r="E304" s="32"/>
      <c r="F304" s="31"/>
      <c r="G304" s="31"/>
      <c r="H304" s="31"/>
      <c r="I304" s="31"/>
    </row>
    <row r="305" spans="1:9" ht="13.5">
      <c r="A305" s="18"/>
      <c r="B305" s="15"/>
      <c r="C305" s="17"/>
      <c r="D305" s="31"/>
      <c r="E305" s="32"/>
      <c r="F305" s="31"/>
      <c r="G305" s="31"/>
      <c r="H305" s="31"/>
      <c r="I305" s="31"/>
    </row>
    <row r="306" spans="1:9" ht="13.5">
      <c r="A306" s="18"/>
      <c r="B306" s="15"/>
      <c r="C306" s="17"/>
      <c r="D306" s="31"/>
      <c r="E306" s="32"/>
      <c r="F306" s="31"/>
      <c r="G306" s="31"/>
      <c r="H306" s="31"/>
      <c r="I306" s="31"/>
    </row>
    <row r="307" spans="1:9" ht="13.5">
      <c r="A307" s="18"/>
      <c r="B307" s="15"/>
      <c r="C307" s="17"/>
      <c r="D307" s="31"/>
      <c r="E307" s="32"/>
      <c r="F307" s="31"/>
      <c r="G307" s="31"/>
      <c r="H307" s="31"/>
      <c r="I307" s="31"/>
    </row>
    <row r="308" spans="1:9" ht="13.5">
      <c r="A308" s="18"/>
      <c r="B308" s="15"/>
      <c r="C308" s="17"/>
      <c r="D308" s="31"/>
      <c r="E308" s="32"/>
      <c r="F308" s="31"/>
      <c r="G308" s="31"/>
      <c r="H308" s="31"/>
      <c r="I308" s="31"/>
    </row>
    <row r="309" spans="1:9" ht="13.5">
      <c r="A309" s="18"/>
      <c r="B309" s="15"/>
      <c r="C309" s="17"/>
      <c r="D309" s="31"/>
      <c r="E309" s="32"/>
      <c r="F309" s="31"/>
      <c r="G309" s="31"/>
      <c r="H309" s="31"/>
      <c r="I309" s="31"/>
    </row>
    <row r="310" spans="1:9" ht="13.5">
      <c r="A310" s="18"/>
      <c r="B310" s="15"/>
      <c r="C310" s="17"/>
      <c r="D310" s="31"/>
      <c r="E310" s="32"/>
      <c r="F310" s="31"/>
      <c r="G310" s="31"/>
      <c r="H310" s="31"/>
      <c r="I310" s="31"/>
    </row>
    <row r="311" spans="1:9" ht="13.5">
      <c r="A311" s="18"/>
      <c r="B311" s="15"/>
      <c r="C311" s="17"/>
      <c r="D311" s="31"/>
      <c r="E311" s="32"/>
      <c r="F311" s="31"/>
      <c r="G311" s="31"/>
      <c r="H311" s="31"/>
      <c r="I311" s="31"/>
    </row>
    <row r="312" spans="1:9" ht="13.5">
      <c r="A312" s="18"/>
      <c r="B312" s="15"/>
      <c r="C312" s="17"/>
      <c r="D312" s="31"/>
      <c r="E312" s="32"/>
      <c r="F312" s="31"/>
      <c r="G312" s="31"/>
      <c r="H312" s="31"/>
      <c r="I312" s="31"/>
    </row>
    <row r="313" spans="1:9" ht="13.5">
      <c r="A313" s="18"/>
      <c r="B313" s="15"/>
      <c r="C313" s="17"/>
      <c r="D313" s="31"/>
      <c r="E313" s="32"/>
      <c r="F313" s="31"/>
      <c r="G313" s="31"/>
      <c r="H313" s="31"/>
      <c r="I313" s="31"/>
    </row>
    <row r="314" spans="1:9" ht="13.5">
      <c r="A314" s="18"/>
      <c r="B314" s="15"/>
      <c r="C314" s="17"/>
      <c r="D314" s="31"/>
      <c r="E314" s="32"/>
      <c r="F314" s="31"/>
      <c r="G314" s="31"/>
      <c r="H314" s="31"/>
      <c r="I314" s="31"/>
    </row>
    <row r="315" spans="1:9" ht="13.5">
      <c r="A315" s="18"/>
      <c r="B315" s="15"/>
      <c r="C315" s="17"/>
      <c r="D315" s="31"/>
      <c r="E315" s="32"/>
      <c r="F315" s="31"/>
      <c r="G315" s="31"/>
      <c r="H315" s="31"/>
      <c r="I315" s="31"/>
    </row>
    <row r="316" spans="1:9" ht="13.5">
      <c r="A316" s="18"/>
      <c r="B316" s="15"/>
      <c r="C316" s="17"/>
      <c r="D316" s="31"/>
      <c r="E316" s="32"/>
      <c r="F316" s="31"/>
      <c r="G316" s="31"/>
      <c r="H316" s="31"/>
      <c r="I316" s="31"/>
    </row>
    <row r="317" spans="1:9" ht="13.5">
      <c r="A317" s="18"/>
      <c r="B317" s="15"/>
      <c r="C317" s="17"/>
      <c r="D317" s="31"/>
      <c r="E317" s="32"/>
      <c r="F317" s="31"/>
      <c r="G317" s="31"/>
      <c r="H317" s="31"/>
      <c r="I317" s="31"/>
    </row>
    <row r="318" spans="1:9" ht="13.5">
      <c r="A318" s="18">
        <f>IF(Values_Entered,A317+1,"")</f>
        <v>1</v>
      </c>
      <c r="B318" s="15">
        <f>IF(Pay_Num&lt;&gt;"",DATE(YEAR(B317),MONTH(B317)+1,DAY(B317)),"")</f>
        <v>31</v>
      </c>
      <c r="C318" s="17">
        <f>IF(Pay_Num&lt;&gt;"",I317,"")</f>
        <v>0</v>
      </c>
      <c r="D318" s="31">
        <f>IF(Pay_Num&lt;&gt;"",Scheduled_Monthly_Payment,"")</f>
        <v>388.29711133903953</v>
      </c>
      <c r="E318" s="32">
        <f>IF(Pay_Num&lt;&gt;"",Scheduled_Extra_Payments,"")</f>
        <v>0</v>
      </c>
      <c r="F318" s="31">
        <f>IF(Pay_Num&lt;&gt;"",Sched_Pay+Extra_Pay,"")</f>
        <v>388.29711133903953</v>
      </c>
      <c r="G318" s="31">
        <f>IF(Pay_Num&lt;&gt;"",Total_Pay-Int,"")</f>
        <v>388.29711133903953</v>
      </c>
      <c r="H318" s="31">
        <f>IF(Pay_Num&lt;&gt;"",Beg_Bal*Interest_Rate/12,"")</f>
        <v>0</v>
      </c>
      <c r="I318" s="31">
        <f>IF(Pay_Num&lt;&gt;"",Beg_Bal-Princ,"")</f>
        <v>-388.29711133903953</v>
      </c>
    </row>
    <row r="319" spans="1:9" ht="13.5">
      <c r="A319" s="18">
        <f>IF(Values_Entered,A318+1,"")</f>
        <v>2</v>
      </c>
      <c r="B319" s="15">
        <f>IF(Pay_Num&lt;&gt;"",DATE(YEAR(B318),MONTH(B318)+1,DAY(B318)),"")</f>
        <v>62</v>
      </c>
      <c r="C319" s="17">
        <f>IF(Pay_Num&lt;&gt;"",I318,"")</f>
        <v>-388.29711133903953</v>
      </c>
      <c r="D319" s="31">
        <f>IF(Pay_Num&lt;&gt;"",Scheduled_Monthly_Payment,"")</f>
        <v>388.29711133903953</v>
      </c>
      <c r="E319" s="32">
        <f>IF(Pay_Num&lt;&gt;"",Scheduled_Extra_Payments,"")</f>
        <v>0</v>
      </c>
      <c r="F319" s="31">
        <f>IF(Pay_Num&lt;&gt;"",Sched_Pay+Extra_Pay,"")</f>
        <v>388.29711133903953</v>
      </c>
      <c r="G319" s="31">
        <f>IF(Pay_Num&lt;&gt;"",Total_Pay-Int,"")</f>
        <v>388.70158749668434</v>
      </c>
      <c r="H319" s="31">
        <f>IF(Pay_Num&lt;&gt;"",Beg_Bal*Interest_Rate/12,"")</f>
        <v>-0.40447615764483286</v>
      </c>
      <c r="I319" s="31">
        <f>IF(Pay_Num&lt;&gt;"",Beg_Bal-Princ,"")</f>
        <v>-776.9986988357239</v>
      </c>
    </row>
    <row r="320" spans="1:9" ht="13.5">
      <c r="A320" s="18">
        <f>IF(Values_Entered,A319+1,"")</f>
        <v>3</v>
      </c>
      <c r="B320" s="15">
        <f>IF(Pay_Num&lt;&gt;"",DATE(YEAR(B319),MONTH(B319)+1,DAY(B319)),"")</f>
        <v>93</v>
      </c>
      <c r="C320" s="17">
        <f>IF(Pay_Num&lt;&gt;"",I319,"")</f>
        <v>-776.9986988357239</v>
      </c>
      <c r="D320" s="31">
        <f>IF(Pay_Num&lt;&gt;"",Scheduled_Monthly_Payment,"")</f>
        <v>388.29711133903953</v>
      </c>
      <c r="E320" s="32">
        <f>IF(Pay_Num&lt;&gt;"",Scheduled_Extra_Payments,"")</f>
        <v>0</v>
      </c>
      <c r="F320" s="31">
        <f>IF(Pay_Num&lt;&gt;"",Sched_Pay+Extra_Pay,"")</f>
        <v>388.29711133903953</v>
      </c>
      <c r="G320" s="31">
        <f>IF(Pay_Num&lt;&gt;"",Total_Pay-Int,"")</f>
        <v>389.1064849836601</v>
      </c>
      <c r="H320" s="31">
        <f>IF(Pay_Num&lt;&gt;"",Beg_Bal*Interest_Rate/12,"")</f>
        <v>-0.8093736446205457</v>
      </c>
      <c r="I320" s="31">
        <f>IF(Pay_Num&lt;&gt;"",Beg_Bal-Princ,"")</f>
        <v>-1166.105183819384</v>
      </c>
    </row>
    <row r="321" spans="1:9" ht="13.5">
      <c r="A321" s="18">
        <f>IF(Values_Entered,A320+1,"")</f>
        <v>4</v>
      </c>
      <c r="B321" s="15">
        <f>IF(Pay_Num&lt;&gt;"",DATE(YEAR(B320),MONTH(B320)+1,DAY(B320)),"")</f>
        <v>123</v>
      </c>
      <c r="C321" s="17">
        <f>IF(Pay_Num&lt;&gt;"",I320,"")</f>
        <v>-1166.105183819384</v>
      </c>
      <c r="D321" s="31">
        <f>IF(Pay_Num&lt;&gt;"",Scheduled_Monthly_Payment,"")</f>
        <v>388.29711133903953</v>
      </c>
      <c r="E321" s="32">
        <f>IF(Pay_Num&lt;&gt;"",Scheduled_Extra_Payments,"")</f>
        <v>0</v>
      </c>
      <c r="F321" s="31">
        <f>IF(Pay_Num&lt;&gt;"",Sched_Pay+Extra_Pay,"")</f>
        <v>388.29711133903953</v>
      </c>
      <c r="G321" s="31">
        <f>IF(Pay_Num&lt;&gt;"",Total_Pay-Int,"")</f>
        <v>389.51180423885137</v>
      </c>
      <c r="H321" s="31">
        <f>IF(Pay_Num&lt;&gt;"",Beg_Bal*Interest_Rate/12,"")</f>
        <v>-1.2146928998118582</v>
      </c>
      <c r="I321" s="31">
        <f>IF(Pay_Num&lt;&gt;"",Beg_Bal-Princ,"")</f>
        <v>-1555.6169880582352</v>
      </c>
    </row>
    <row r="322" spans="1:9" ht="13.5">
      <c r="A322" s="18">
        <f>IF(Values_Entered,A321+1,"")</f>
        <v>5</v>
      </c>
      <c r="B322" s="15">
        <f>IF(Pay_Num&lt;&gt;"",DATE(YEAR(B321),MONTH(B321)+1,DAY(B321)),"")</f>
        <v>154</v>
      </c>
      <c r="C322" s="17">
        <f>IF(Pay_Num&lt;&gt;"",I321,"")</f>
        <v>-1555.6169880582352</v>
      </c>
      <c r="D322" s="31">
        <f>IF(Pay_Num&lt;&gt;"",Scheduled_Monthly_Payment,"")</f>
        <v>388.29711133903953</v>
      </c>
      <c r="E322" s="32">
        <f>IF(Pay_Num&lt;&gt;"",Scheduled_Extra_Payments,"")</f>
        <v>0</v>
      </c>
      <c r="F322" s="31">
        <f>IF(Pay_Num&lt;&gt;"",Sched_Pay+Extra_Pay,"")</f>
        <v>388.29711133903953</v>
      </c>
      <c r="G322" s="31">
        <f>IF(Pay_Num&lt;&gt;"",Total_Pay-Int,"")</f>
        <v>389.9175457016002</v>
      </c>
      <c r="H322" s="31">
        <f>IF(Pay_Num&lt;&gt;"",Beg_Bal*Interest_Rate/12,"")</f>
        <v>-1.6204343625606619</v>
      </c>
      <c r="I322" s="31">
        <f>IF(Pay_Num&lt;&gt;"",Beg_Bal-Princ,"")</f>
        <v>-1945.5345337598353</v>
      </c>
    </row>
    <row r="323" spans="1:9" ht="13.5">
      <c r="A323" s="18">
        <f>IF(Values_Entered,A322+1,"")</f>
        <v>6</v>
      </c>
      <c r="B323" s="15">
        <f>IF(Pay_Num&lt;&gt;"",DATE(YEAR(B322),MONTH(B322)+1,DAY(B322)),"")</f>
        <v>184</v>
      </c>
      <c r="C323" s="17">
        <f>IF(Pay_Num&lt;&gt;"",I322,"")</f>
        <v>-1945.5345337598353</v>
      </c>
      <c r="D323" s="31">
        <f>IF(Pay_Num&lt;&gt;"",Scheduled_Monthly_Payment,"")</f>
        <v>388.29711133903953</v>
      </c>
      <c r="E323" s="32">
        <f>IF(Pay_Num&lt;&gt;"",Scheduled_Extra_Payments,"")</f>
        <v>0</v>
      </c>
      <c r="F323" s="31">
        <f>IF(Pay_Num&lt;&gt;"",Sched_Pay+Extra_Pay,"")</f>
        <v>388.29711133903953</v>
      </c>
      <c r="G323" s="31">
        <f>IF(Pay_Num&lt;&gt;"",Total_Pay-Int,"")</f>
        <v>390.323709811706</v>
      </c>
      <c r="H323" s="31">
        <f>IF(Pay_Num&lt;&gt;"",Beg_Bal*Interest_Rate/12,"")</f>
        <v>-2.026598472666495</v>
      </c>
      <c r="I323" s="31">
        <f>IF(Pay_Num&lt;&gt;"",Beg_Bal-Princ,"")</f>
        <v>-2335.858243571541</v>
      </c>
    </row>
    <row r="324" spans="1:9" ht="13.5">
      <c r="A324" s="18">
        <f>IF(Values_Entered,A323+1,"")</f>
        <v>7</v>
      </c>
      <c r="B324" s="15">
        <f>IF(Pay_Num&lt;&gt;"",DATE(YEAR(B323),MONTH(B323)+1,DAY(B323)),"")</f>
        <v>215</v>
      </c>
      <c r="C324" s="17">
        <f>IF(Pay_Num&lt;&gt;"",I323,"")</f>
        <v>-2335.858243571541</v>
      </c>
      <c r="D324" s="31">
        <f>IF(Pay_Num&lt;&gt;"",Scheduled_Monthly_Payment,"")</f>
        <v>388.29711133903953</v>
      </c>
      <c r="E324" s="32">
        <f>IF(Pay_Num&lt;&gt;"",Scheduled_Extra_Payments,"")</f>
        <v>0</v>
      </c>
      <c r="F324" s="31">
        <f>IF(Pay_Num&lt;&gt;"",Sched_Pay+Extra_Pay,"")</f>
        <v>388.29711133903953</v>
      </c>
      <c r="G324" s="31">
        <f>IF(Pay_Num&lt;&gt;"",Total_Pay-Int,"")</f>
        <v>390.7302970094266</v>
      </c>
      <c r="H324" s="31">
        <f>IF(Pay_Num&lt;&gt;"",Beg_Bal*Interest_Rate/12,"")</f>
        <v>-2.4331856703870223</v>
      </c>
      <c r="I324" s="31">
        <f>IF(Pay_Num&lt;&gt;"",Beg_Bal-Princ,"")</f>
        <v>-2726.5885405809677</v>
      </c>
    </row>
    <row r="325" spans="1:9" ht="13.5">
      <c r="A325" s="18">
        <f>IF(Values_Entered,A324+1,"")</f>
        <v>8</v>
      </c>
      <c r="B325" s="15">
        <f>IF(Pay_Num&lt;&gt;"",DATE(YEAR(B324),MONTH(B324)+1,DAY(B324)),"")</f>
        <v>246</v>
      </c>
      <c r="C325" s="17">
        <f>IF(Pay_Num&lt;&gt;"",I324,"")</f>
        <v>-2726.5885405809677</v>
      </c>
      <c r="D325" s="31">
        <f>IF(Pay_Num&lt;&gt;"",Scheduled_Monthly_Payment,"")</f>
        <v>388.29711133903953</v>
      </c>
      <c r="E325" s="32">
        <f>IF(Pay_Num&lt;&gt;"",Scheduled_Extra_Payments,"")</f>
        <v>0</v>
      </c>
      <c r="F325" s="31">
        <f>IF(Pay_Num&lt;&gt;"",Sched_Pay+Extra_Pay,"")</f>
        <v>388.29711133903953</v>
      </c>
      <c r="G325" s="31">
        <f>IF(Pay_Num&lt;&gt;"",Total_Pay-Int,"")</f>
        <v>391.13730773547803</v>
      </c>
      <c r="H325" s="31">
        <f>IF(Pay_Num&lt;&gt;"",Beg_Bal*Interest_Rate/12,"")</f>
        <v>-2.840196396438508</v>
      </c>
      <c r="I325" s="31">
        <f>IF(Pay_Num&lt;&gt;"",Beg_Bal-Princ,"")</f>
        <v>-3117.7258483164455</v>
      </c>
    </row>
    <row r="326" spans="1:9" ht="13.5">
      <c r="A326" s="18">
        <f>IF(Values_Entered,A325+1,"")</f>
        <v>9</v>
      </c>
      <c r="B326" s="15">
        <f>IF(Pay_Num&lt;&gt;"",DATE(YEAR(B325),MONTH(B325)+1,DAY(B325)),"")</f>
        <v>276</v>
      </c>
      <c r="C326" s="17">
        <f>IF(Pay_Num&lt;&gt;"",I325,"")</f>
        <v>-3117.7258483164455</v>
      </c>
      <c r="D326" s="31">
        <f>IF(Pay_Num&lt;&gt;"",Scheduled_Monthly_Payment,"")</f>
        <v>388.29711133903953</v>
      </c>
      <c r="E326" s="32">
        <f>IF(Pay_Num&lt;&gt;"",Scheduled_Extra_Payments,"")</f>
        <v>0</v>
      </c>
      <c r="F326" s="31">
        <f>IF(Pay_Num&lt;&gt;"",Sched_Pay+Extra_Pay,"")</f>
        <v>388.29711133903953</v>
      </c>
      <c r="G326" s="31">
        <f>IF(Pay_Num&lt;&gt;"",Total_Pay-Int,"")</f>
        <v>391.54474243103584</v>
      </c>
      <c r="H326" s="31">
        <f>IF(Pay_Num&lt;&gt;"",Beg_Bal*Interest_Rate/12,"")</f>
        <v>-3.2476310919962974</v>
      </c>
      <c r="I326" s="31">
        <f>IF(Pay_Num&lt;&gt;"",Beg_Bal-Princ,"")</f>
        <v>-3509.2705907474815</v>
      </c>
    </row>
    <row r="327" spans="1:9" ht="13.5">
      <c r="A327" s="18">
        <f>IF(Values_Entered,A326+1,"")</f>
        <v>10</v>
      </c>
      <c r="B327" s="15">
        <f>IF(Pay_Num&lt;&gt;"",DATE(YEAR(B326),MONTH(B326)+1,DAY(B326)),"")</f>
        <v>307</v>
      </c>
      <c r="C327" s="17">
        <f>IF(Pay_Num&lt;&gt;"",I326,"")</f>
        <v>-3509.2705907474815</v>
      </c>
      <c r="D327" s="31">
        <f>IF(Pay_Num&lt;&gt;"",Scheduled_Monthly_Payment,"")</f>
        <v>388.29711133903953</v>
      </c>
      <c r="E327" s="32">
        <f>IF(Pay_Num&lt;&gt;"",Scheduled_Extra_Payments,"")</f>
        <v>0</v>
      </c>
      <c r="F327" s="31">
        <f>IF(Pay_Num&lt;&gt;"",Sched_Pay+Extra_Pay,"")</f>
        <v>388.29711133903953</v>
      </c>
      <c r="G327" s="31">
        <f>IF(Pay_Num&lt;&gt;"",Total_Pay-Int,"")</f>
        <v>391.95260153773484</v>
      </c>
      <c r="H327" s="31">
        <f>IF(Pay_Num&lt;&gt;"",Beg_Bal*Interest_Rate/12,"")</f>
        <v>-3.6554901986952935</v>
      </c>
      <c r="I327" s="31">
        <f>IF(Pay_Num&lt;&gt;"",Beg_Bal-Princ,"")</f>
        <v>-3901.223192285216</v>
      </c>
    </row>
    <row r="328" spans="1:9" ht="13.5">
      <c r="A328" s="18">
        <f>IF(Values_Entered,A327+1,"")</f>
        <v>11</v>
      </c>
      <c r="B328" s="15">
        <f>IF(Pay_Num&lt;&gt;"",DATE(YEAR(B327),MONTH(B327)+1,DAY(B327)),"")</f>
        <v>337</v>
      </c>
      <c r="C328" s="17">
        <f>IF(Pay_Num&lt;&gt;"",I327,"")</f>
        <v>-3901.223192285216</v>
      </c>
      <c r="D328" s="31">
        <f>IF(Pay_Num&lt;&gt;"",Scheduled_Monthly_Payment,"")</f>
        <v>388.29711133903953</v>
      </c>
      <c r="E328" s="32">
        <f>IF(Pay_Num&lt;&gt;"",Scheduled_Extra_Payments,"")</f>
        <v>0</v>
      </c>
      <c r="F328" s="31">
        <f>IF(Pay_Num&lt;&gt;"",Sched_Pay+Extra_Pay,"")</f>
        <v>388.29711133903953</v>
      </c>
      <c r="G328" s="31">
        <f>IF(Pay_Num&lt;&gt;"",Total_Pay-Int,"")</f>
        <v>392.36088549767</v>
      </c>
      <c r="H328" s="31">
        <f>IF(Pay_Num&lt;&gt;"",Beg_Bal*Interest_Rate/12,"")</f>
        <v>-4.063774158630434</v>
      </c>
      <c r="I328" s="31">
        <f>IF(Pay_Num&lt;&gt;"",Beg_Bal-Princ,"")</f>
        <v>-4293.584077782886</v>
      </c>
    </row>
    <row r="329" spans="1:9" ht="13.5">
      <c r="A329" s="18">
        <f>IF(Values_Entered,A328+1,"")</f>
        <v>12</v>
      </c>
      <c r="B329" s="15">
        <f>IF(Pay_Num&lt;&gt;"",DATE(YEAR(B328),MONTH(B328)+1,DAY(B328)),"")</f>
        <v>368</v>
      </c>
      <c r="C329" s="17">
        <f>IF(Pay_Num&lt;&gt;"",I328,"")</f>
        <v>-4293.584077782886</v>
      </c>
      <c r="D329" s="31">
        <f>IF(Pay_Num&lt;&gt;"",Scheduled_Monthly_Payment,"")</f>
        <v>388.29711133903953</v>
      </c>
      <c r="E329" s="32">
        <f>IF(Pay_Num&lt;&gt;"",Scheduled_Extra_Payments,"")</f>
        <v>0</v>
      </c>
      <c r="F329" s="31">
        <f>IF(Pay_Num&lt;&gt;"",Sched_Pay+Extra_Pay,"")</f>
        <v>388.29711133903953</v>
      </c>
      <c r="G329" s="31">
        <f>IF(Pay_Num&lt;&gt;"",Total_Pay-Int,"")</f>
        <v>392.7695947533967</v>
      </c>
      <c r="H329" s="31">
        <f>IF(Pay_Num&lt;&gt;"",Beg_Bal*Interest_Rate/12,"")</f>
        <v>-4.472483414357174</v>
      </c>
      <c r="I329" s="31">
        <f>IF(Pay_Num&lt;&gt;"",Beg_Bal-Princ,"")</f>
        <v>-4686.353672536283</v>
      </c>
    </row>
    <row r="330" spans="1:9" ht="13.5">
      <c r="A330" s="18">
        <f>IF(Values_Entered,A329+1,"")</f>
        <v>13</v>
      </c>
      <c r="B330" s="15">
        <f>IF(Pay_Num&lt;&gt;"",DATE(YEAR(B329),MONTH(B329)+1,DAY(B329)),"")</f>
        <v>399</v>
      </c>
      <c r="C330" s="17">
        <f>IF(Pay_Num&lt;&gt;"",I329,"")</f>
        <v>-4686.353672536283</v>
      </c>
      <c r="D330" s="31">
        <f>IF(Pay_Num&lt;&gt;"",Scheduled_Monthly_Payment,"")</f>
        <v>388.29711133903953</v>
      </c>
      <c r="E330" s="32">
        <f>IF(Pay_Num&lt;&gt;"",Scheduled_Extra_Payments,"")</f>
        <v>0</v>
      </c>
      <c r="F330" s="31">
        <f>IF(Pay_Num&lt;&gt;"",Sched_Pay+Extra_Pay,"")</f>
        <v>388.29711133903953</v>
      </c>
      <c r="G330" s="31">
        <f>IF(Pay_Num&lt;&gt;"",Total_Pay-Int,"")</f>
        <v>393.17872974793147</v>
      </c>
      <c r="H330" s="31">
        <f>IF(Pay_Num&lt;&gt;"",Beg_Bal*Interest_Rate/12,"")</f>
        <v>-4.881618408891962</v>
      </c>
      <c r="I330" s="31">
        <f>IF(Pay_Num&lt;&gt;"",Beg_Bal-Princ,"")</f>
        <v>-5079.532402284214</v>
      </c>
    </row>
    <row r="331" spans="1:9" ht="13.5">
      <c r="A331" s="18">
        <f>IF(Values_Entered,A330+1,"")</f>
        <v>14</v>
      </c>
      <c r="B331" s="15">
        <f>IF(Pay_Num&lt;&gt;"",DATE(YEAR(B330),MONTH(B330)+1,DAY(B330)),"")</f>
        <v>427</v>
      </c>
      <c r="C331" s="17">
        <f>IF(Pay_Num&lt;&gt;"",I330,"")</f>
        <v>-5079.532402284214</v>
      </c>
      <c r="D331" s="31">
        <f>IF(Pay_Num&lt;&gt;"",Scheduled_Monthly_Payment,"")</f>
        <v>388.29711133903953</v>
      </c>
      <c r="E331" s="32">
        <f>IF(Pay_Num&lt;&gt;"",Scheduled_Extra_Payments,"")</f>
        <v>0</v>
      </c>
      <c r="F331" s="31">
        <f>IF(Pay_Num&lt;&gt;"",Sched_Pay+Extra_Pay,"")</f>
        <v>388.29711133903953</v>
      </c>
      <c r="G331" s="31">
        <f>IF(Pay_Num&lt;&gt;"",Total_Pay-Int,"")</f>
        <v>393.58829092475224</v>
      </c>
      <c r="H331" s="31">
        <f>IF(Pay_Num&lt;&gt;"",Beg_Bal*Interest_Rate/12,"")</f>
        <v>-5.291179585712723</v>
      </c>
      <c r="I331" s="31">
        <f>IF(Pay_Num&lt;&gt;"",Beg_Bal-Princ,"")</f>
        <v>-5473.120693208966</v>
      </c>
    </row>
    <row r="332" spans="1:9" ht="13.5">
      <c r="A332" s="18">
        <f>IF(Values_Entered,A331+1,"")</f>
        <v>15</v>
      </c>
      <c r="B332" s="15">
        <f>IF(Pay_Num&lt;&gt;"",DATE(YEAR(B331),MONTH(B331)+1,DAY(B331)),"")</f>
        <v>458</v>
      </c>
      <c r="C332" s="17">
        <f>IF(Pay_Num&lt;&gt;"",I331,"")</f>
        <v>-5473.120693208966</v>
      </c>
      <c r="D332" s="31">
        <f>IF(Pay_Num&lt;&gt;"",Scheduled_Monthly_Payment,"")</f>
        <v>388.29711133903953</v>
      </c>
      <c r="E332" s="32">
        <f>IF(Pay_Num&lt;&gt;"",Scheduled_Extra_Payments,"")</f>
        <v>0</v>
      </c>
      <c r="F332" s="31">
        <f>IF(Pay_Num&lt;&gt;"",Sched_Pay+Extra_Pay,"")</f>
        <v>388.29711133903953</v>
      </c>
      <c r="G332" s="31">
        <f>IF(Pay_Num&lt;&gt;"",Total_Pay-Int,"")</f>
        <v>393.9982787277989</v>
      </c>
      <c r="H332" s="31">
        <f>IF(Pay_Num&lt;&gt;"",Beg_Bal*Interest_Rate/12,"")</f>
        <v>-5.70116738875934</v>
      </c>
      <c r="I332" s="31">
        <f>IF(Pay_Num&lt;&gt;"",Beg_Bal-Princ,"")</f>
        <v>-5867.118971936765</v>
      </c>
    </row>
    <row r="333" spans="1:9" ht="13.5">
      <c r="A333" s="18">
        <f>IF(Values_Entered,A332+1,"")</f>
        <v>16</v>
      </c>
      <c r="B333" s="15">
        <f>IF(Pay_Num&lt;&gt;"",DATE(YEAR(B332),MONTH(B332)+1,DAY(B332)),"")</f>
        <v>488</v>
      </c>
      <c r="C333" s="17">
        <f>IF(Pay_Num&lt;&gt;"",I332,"")</f>
        <v>-5867.118971936765</v>
      </c>
      <c r="D333" s="31">
        <f>IF(Pay_Num&lt;&gt;"",Scheduled_Monthly_Payment,"")</f>
        <v>388.29711133903953</v>
      </c>
      <c r="E333" s="32">
        <f>IF(Pay_Num&lt;&gt;"",Scheduled_Extra_Payments,"")</f>
        <v>0</v>
      </c>
      <c r="F333" s="31">
        <f>IF(Pay_Num&lt;&gt;"",Sched_Pay+Extra_Pay,"")</f>
        <v>388.29711133903953</v>
      </c>
      <c r="G333" s="31">
        <f>IF(Pay_Num&lt;&gt;"",Total_Pay-Int,"")</f>
        <v>394.40869360147366</v>
      </c>
      <c r="H333" s="31">
        <f>IF(Pay_Num&lt;&gt;"",Beg_Bal*Interest_Rate/12,"")</f>
        <v>-6.11158226243413</v>
      </c>
      <c r="I333" s="31">
        <f>IF(Pay_Num&lt;&gt;"",Beg_Bal-Princ,"")</f>
        <v>-6261.527665538239</v>
      </c>
    </row>
    <row r="334" spans="1:9" ht="13.5">
      <c r="A334" s="18">
        <f>IF(Values_Entered,A333+1,"")</f>
        <v>17</v>
      </c>
      <c r="B334" s="15">
        <f>IF(Pay_Num&lt;&gt;"",DATE(YEAR(B333),MONTH(B333)+1,DAY(B333)),"")</f>
        <v>519</v>
      </c>
      <c r="C334" s="17">
        <f>IF(Pay_Num&lt;&gt;"",I333,"")</f>
        <v>-6261.527665538239</v>
      </c>
      <c r="D334" s="31">
        <f>IF(Pay_Num&lt;&gt;"",Scheduled_Monthly_Payment,"")</f>
        <v>388.29711133903953</v>
      </c>
      <c r="E334" s="32">
        <f>IF(Pay_Num&lt;&gt;"",Scheduled_Extra_Payments,"")</f>
        <v>0</v>
      </c>
      <c r="F334" s="31">
        <f>IF(Pay_Num&lt;&gt;"",Sched_Pay+Extra_Pay,"")</f>
        <v>388.29711133903953</v>
      </c>
      <c r="G334" s="31">
        <f>IF(Pay_Num&lt;&gt;"",Total_Pay-Int,"")</f>
        <v>394.81953599064184</v>
      </c>
      <c r="H334" s="31">
        <f>IF(Pay_Num&lt;&gt;"",Beg_Bal*Interest_Rate/12,"")</f>
        <v>-6.522424651602332</v>
      </c>
      <c r="I334" s="31">
        <f>IF(Pay_Num&lt;&gt;"",Beg_Bal-Princ,"")</f>
        <v>-6656.347201528881</v>
      </c>
    </row>
    <row r="335" spans="1:9" ht="13.5">
      <c r="A335" s="18">
        <f>IF(Values_Entered,A334+1,"")</f>
        <v>18</v>
      </c>
      <c r="B335" s="15">
        <f>IF(Pay_Num&lt;&gt;"",DATE(YEAR(B334),MONTH(B334)+1,DAY(B334)),"")</f>
        <v>549</v>
      </c>
      <c r="C335" s="17">
        <f>IF(Pay_Num&lt;&gt;"",I334,"")</f>
        <v>-6656.347201528881</v>
      </c>
      <c r="D335" s="31">
        <f>IF(Pay_Num&lt;&gt;"",Scheduled_Monthly_Payment,"")</f>
        <v>388.29711133903953</v>
      </c>
      <c r="E335" s="32">
        <f>IF(Pay_Num&lt;&gt;"",Scheduled_Extra_Payments,"")</f>
        <v>0</v>
      </c>
      <c r="F335" s="31">
        <f>IF(Pay_Num&lt;&gt;"",Sched_Pay+Extra_Pay,"")</f>
        <v>388.29711133903953</v>
      </c>
      <c r="G335" s="31">
        <f>IF(Pay_Num&lt;&gt;"",Total_Pay-Int,"")</f>
        <v>395.2308063406321</v>
      </c>
      <c r="H335" s="31">
        <f>IF(Pay_Num&lt;&gt;"",Beg_Bal*Interest_Rate/12,"")</f>
        <v>-6.933695001592585</v>
      </c>
      <c r="I335" s="31">
        <f>IF(Pay_Num&lt;&gt;"",Beg_Bal-Princ,"")</f>
        <v>-7051.5780078695125</v>
      </c>
    </row>
    <row r="336" spans="1:9" ht="13.5">
      <c r="A336" s="18">
        <f>IF(Values_Entered,A335+1,"")</f>
        <v>19</v>
      </c>
      <c r="B336" s="15">
        <f>IF(Pay_Num&lt;&gt;"",DATE(YEAR(B335),MONTH(B335)+1,DAY(B335)),"")</f>
        <v>580</v>
      </c>
      <c r="C336" s="17">
        <f>IF(Pay_Num&lt;&gt;"",I335,"")</f>
        <v>-7051.5780078695125</v>
      </c>
      <c r="D336" s="31">
        <f>IF(Pay_Num&lt;&gt;"",Scheduled_Monthly_Payment,"")</f>
        <v>388.29711133903953</v>
      </c>
      <c r="E336" s="32">
        <f>IF(Pay_Num&lt;&gt;"",Scheduled_Extra_Payments,"")</f>
        <v>0</v>
      </c>
      <c r="F336" s="31">
        <f>IF(Pay_Num&lt;&gt;"",Sched_Pay+Extra_Pay,"")</f>
        <v>388.29711133903953</v>
      </c>
      <c r="G336" s="31">
        <f>IF(Pay_Num&lt;&gt;"",Total_Pay-Int,"")</f>
        <v>395.64250509723695</v>
      </c>
      <c r="H336" s="31">
        <f>IF(Pay_Num&lt;&gt;"",Beg_Bal*Interest_Rate/12,"")</f>
        <v>-7.345393758197409</v>
      </c>
      <c r="I336" s="31">
        <f>IF(Pay_Num&lt;&gt;"",Beg_Bal-Princ,"")</f>
        <v>-7447.220512966749</v>
      </c>
    </row>
    <row r="337" spans="1:9" ht="13.5">
      <c r="A337" s="18">
        <f>IF(Values_Entered,A336+1,"")</f>
        <v>20</v>
      </c>
      <c r="B337" s="15">
        <f>IF(Pay_Num&lt;&gt;"",DATE(YEAR(B336),MONTH(B336)+1,DAY(B336)),"")</f>
        <v>611</v>
      </c>
      <c r="C337" s="17">
        <f>IF(Pay_Num&lt;&gt;"",I336,"")</f>
        <v>-7447.220512966749</v>
      </c>
      <c r="D337" s="31">
        <f>IF(Pay_Num&lt;&gt;"",Scheduled_Monthly_Payment,"")</f>
        <v>388.29711133903953</v>
      </c>
      <c r="E337" s="32">
        <f>IF(Pay_Num&lt;&gt;"",Scheduled_Extra_Payments,"")</f>
        <v>0</v>
      </c>
      <c r="F337" s="31">
        <f>IF(Pay_Num&lt;&gt;"",Sched_Pay+Extra_Pay,"")</f>
        <v>388.29711133903953</v>
      </c>
      <c r="G337" s="31">
        <f>IF(Pay_Num&lt;&gt;"",Total_Pay-Int,"")</f>
        <v>396.0546327067132</v>
      </c>
      <c r="H337" s="31">
        <f>IF(Pay_Num&lt;&gt;"",Beg_Bal*Interest_Rate/12,"")</f>
        <v>-7.757521367673697</v>
      </c>
      <c r="I337" s="31">
        <f>IF(Pay_Num&lt;&gt;"",Beg_Bal-Princ,"")</f>
        <v>-7843.275145673462</v>
      </c>
    </row>
    <row r="338" spans="1:9" ht="13.5">
      <c r="A338" s="18">
        <f>IF(Values_Entered,A337+1,"")</f>
        <v>21</v>
      </c>
      <c r="B338" s="15">
        <f>IF(Pay_Num&lt;&gt;"",DATE(YEAR(B337),MONTH(B337)+1,DAY(B337)),"")</f>
        <v>641</v>
      </c>
      <c r="C338" s="17">
        <f>IF(Pay_Num&lt;&gt;"",I337,"")</f>
        <v>-7843.275145673462</v>
      </c>
      <c r="D338" s="31">
        <f aca="true" t="shared" si="0" ref="D338:D377">IF(Pay_Num&lt;&gt;"",Scheduled_Monthly_Payment,"")</f>
        <v>388.29711133903953</v>
      </c>
      <c r="E338" s="32">
        <f aca="true" t="shared" si="1" ref="E338:E377">IF(Pay_Num&lt;&gt;"",Scheduled_Extra_Payments,"")</f>
        <v>0</v>
      </c>
      <c r="F338" s="31">
        <f aca="true" t="shared" si="2" ref="F338:F377">IF(Pay_Num&lt;&gt;"",Sched_Pay+Extra_Pay,"")</f>
        <v>388.29711133903953</v>
      </c>
      <c r="G338" s="31">
        <f aca="true" t="shared" si="3" ref="G338:G377">IF(Pay_Num&lt;&gt;"",Total_Pay-Int,"")</f>
        <v>396.46718961578273</v>
      </c>
      <c r="H338" s="31">
        <f aca="true" t="shared" si="4" ref="H338:H377">IF(Pay_Num&lt;&gt;"",Beg_Bal*Interest_Rate/12,"")</f>
        <v>-8.17007827674319</v>
      </c>
      <c r="I338" s="31">
        <f aca="true" t="shared" si="5" ref="I338:I377">IF(Pay_Num&lt;&gt;"",Beg_Bal-Princ,"")</f>
        <v>-8239.742335289246</v>
      </c>
    </row>
    <row r="339" spans="1:9" ht="13.5">
      <c r="A339" s="18">
        <f aca="true" t="shared" si="6" ref="A339:A377">IF(Values_Entered,A338+1,"")</f>
        <v>22</v>
      </c>
      <c r="B339" s="15">
        <f aca="true" t="shared" si="7" ref="B339:B377">IF(Pay_Num&lt;&gt;"",DATE(YEAR(B338),MONTH(B338)+1,DAY(B338)),"")</f>
        <v>672</v>
      </c>
      <c r="C339" s="17">
        <f aca="true" t="shared" si="8" ref="C339:C377">IF(Pay_Num&lt;&gt;"",I338,"")</f>
        <v>-8239.742335289246</v>
      </c>
      <c r="D339" s="31">
        <f t="shared" si="0"/>
        <v>388.29711133903953</v>
      </c>
      <c r="E339" s="32">
        <f t="shared" si="1"/>
        <v>0</v>
      </c>
      <c r="F339" s="31">
        <f t="shared" si="2"/>
        <v>388.29711133903953</v>
      </c>
      <c r="G339" s="31">
        <f t="shared" si="3"/>
        <v>396.8801762716325</v>
      </c>
      <c r="H339" s="31">
        <f t="shared" si="4"/>
        <v>-8.583064932592965</v>
      </c>
      <c r="I339" s="31">
        <f t="shared" si="5"/>
        <v>-8636.622511560878</v>
      </c>
    </row>
    <row r="340" spans="1:9" ht="13.5">
      <c r="A340" s="18">
        <f t="shared" si="6"/>
        <v>23</v>
      </c>
      <c r="B340" s="15">
        <f t="shared" si="7"/>
        <v>702</v>
      </c>
      <c r="C340" s="17">
        <f t="shared" si="8"/>
        <v>-8636.622511560878</v>
      </c>
      <c r="D340" s="31">
        <f t="shared" si="0"/>
        <v>388.29711133903953</v>
      </c>
      <c r="E340" s="32">
        <f t="shared" si="1"/>
        <v>0</v>
      </c>
      <c r="F340" s="31">
        <f t="shared" si="2"/>
        <v>388.29711133903953</v>
      </c>
      <c r="G340" s="31">
        <f t="shared" si="3"/>
        <v>397.2935931219154</v>
      </c>
      <c r="H340" s="31">
        <f t="shared" si="4"/>
        <v>-8.996481782875914</v>
      </c>
      <c r="I340" s="31">
        <f t="shared" si="5"/>
        <v>-9033.916104682794</v>
      </c>
    </row>
    <row r="341" spans="1:9" ht="13.5">
      <c r="A341" s="18">
        <f t="shared" si="6"/>
        <v>24</v>
      </c>
      <c r="B341" s="15">
        <f t="shared" si="7"/>
        <v>733</v>
      </c>
      <c r="C341" s="17">
        <f t="shared" si="8"/>
        <v>-9033.916104682794</v>
      </c>
      <c r="D341" s="31">
        <f t="shared" si="0"/>
        <v>388.29711133903953</v>
      </c>
      <c r="E341" s="32">
        <f t="shared" si="1"/>
        <v>0</v>
      </c>
      <c r="F341" s="31">
        <f t="shared" si="2"/>
        <v>388.29711133903953</v>
      </c>
      <c r="G341" s="31">
        <f t="shared" si="3"/>
        <v>397.7074406147508</v>
      </c>
      <c r="H341" s="31">
        <f t="shared" si="4"/>
        <v>-9.410329275711243</v>
      </c>
      <c r="I341" s="31">
        <f t="shared" si="5"/>
        <v>-9431.623545297545</v>
      </c>
    </row>
    <row r="342" spans="1:9" ht="13.5">
      <c r="A342" s="18">
        <f t="shared" si="6"/>
        <v>25</v>
      </c>
      <c r="B342" s="15">
        <f t="shared" si="7"/>
        <v>764</v>
      </c>
      <c r="C342" s="17">
        <f t="shared" si="8"/>
        <v>-9431.623545297545</v>
      </c>
      <c r="D342" s="31">
        <f t="shared" si="0"/>
        <v>388.29711133903953</v>
      </c>
      <c r="E342" s="32">
        <f t="shared" si="1"/>
        <v>0</v>
      </c>
      <c r="F342" s="31">
        <f t="shared" si="2"/>
        <v>388.29711133903953</v>
      </c>
      <c r="G342" s="31">
        <f t="shared" si="3"/>
        <v>398.12171919872446</v>
      </c>
      <c r="H342" s="31">
        <f t="shared" si="4"/>
        <v>-9.824607859684944</v>
      </c>
      <c r="I342" s="31">
        <f t="shared" si="5"/>
        <v>-9829.74526449627</v>
      </c>
    </row>
    <row r="343" spans="1:9" ht="13.5">
      <c r="A343" s="18">
        <f t="shared" si="6"/>
        <v>26</v>
      </c>
      <c r="B343" s="15">
        <f t="shared" si="7"/>
        <v>792</v>
      </c>
      <c r="C343" s="17">
        <f t="shared" si="8"/>
        <v>-9829.74526449627</v>
      </c>
      <c r="D343" s="31">
        <f t="shared" si="0"/>
        <v>388.29711133903953</v>
      </c>
      <c r="E343" s="32">
        <f t="shared" si="1"/>
        <v>0</v>
      </c>
      <c r="F343" s="31">
        <f t="shared" si="2"/>
        <v>388.29711133903953</v>
      </c>
      <c r="G343" s="31">
        <f t="shared" si="3"/>
        <v>398.53642932288983</v>
      </c>
      <c r="H343" s="31">
        <f t="shared" si="4"/>
        <v>-10.239317983850283</v>
      </c>
      <c r="I343" s="31">
        <f t="shared" si="5"/>
        <v>-10228.28169381916</v>
      </c>
    </row>
    <row r="344" spans="1:9" ht="13.5">
      <c r="A344" s="18">
        <f t="shared" si="6"/>
        <v>27</v>
      </c>
      <c r="B344" s="15">
        <f t="shared" si="7"/>
        <v>823</v>
      </c>
      <c r="C344" s="17">
        <f t="shared" si="8"/>
        <v>-10228.28169381916</v>
      </c>
      <c r="D344" s="31">
        <f t="shared" si="0"/>
        <v>388.29711133903953</v>
      </c>
      <c r="E344" s="32">
        <f t="shared" si="1"/>
        <v>0</v>
      </c>
      <c r="F344" s="31">
        <f t="shared" si="2"/>
        <v>388.29711133903953</v>
      </c>
      <c r="G344" s="31">
        <f t="shared" si="3"/>
        <v>398.95157143676784</v>
      </c>
      <c r="H344" s="31">
        <f t="shared" si="4"/>
        <v>-10.654460097728293</v>
      </c>
      <c r="I344" s="31">
        <f t="shared" si="5"/>
        <v>-10627.233265255929</v>
      </c>
    </row>
    <row r="345" spans="1:9" ht="13.5">
      <c r="A345" s="18">
        <f t="shared" si="6"/>
        <v>28</v>
      </c>
      <c r="B345" s="15">
        <f t="shared" si="7"/>
        <v>853</v>
      </c>
      <c r="C345" s="17">
        <f t="shared" si="8"/>
        <v>-10627.233265255929</v>
      </c>
      <c r="D345" s="31">
        <f t="shared" si="0"/>
        <v>388.29711133903953</v>
      </c>
      <c r="E345" s="32">
        <f t="shared" si="1"/>
        <v>0</v>
      </c>
      <c r="F345" s="31">
        <f t="shared" si="2"/>
        <v>388.29711133903953</v>
      </c>
      <c r="G345" s="31">
        <f t="shared" si="3"/>
        <v>399.3671459903478</v>
      </c>
      <c r="H345" s="31">
        <f t="shared" si="4"/>
        <v>-11.07003465130826</v>
      </c>
      <c r="I345" s="31">
        <f t="shared" si="5"/>
        <v>-11026.600411246276</v>
      </c>
    </row>
    <row r="346" spans="1:9" ht="13.5">
      <c r="A346" s="18">
        <f t="shared" si="6"/>
        <v>29</v>
      </c>
      <c r="B346" s="15">
        <f t="shared" si="7"/>
        <v>884</v>
      </c>
      <c r="C346" s="17">
        <f t="shared" si="8"/>
        <v>-11026.600411246276</v>
      </c>
      <c r="D346" s="31">
        <f t="shared" si="0"/>
        <v>388.29711133903953</v>
      </c>
      <c r="E346" s="32">
        <f t="shared" si="1"/>
        <v>0</v>
      </c>
      <c r="F346" s="31">
        <f t="shared" si="2"/>
        <v>388.29711133903953</v>
      </c>
      <c r="G346" s="31">
        <f t="shared" si="3"/>
        <v>399.78315343408775</v>
      </c>
      <c r="H346" s="31">
        <f t="shared" si="4"/>
        <v>-11.486042095048205</v>
      </c>
      <c r="I346" s="31">
        <f t="shared" si="5"/>
        <v>-11426.383564680364</v>
      </c>
    </row>
    <row r="347" spans="1:9" ht="13.5">
      <c r="A347" s="18">
        <f t="shared" si="6"/>
        <v>30</v>
      </c>
      <c r="B347" s="15">
        <f t="shared" si="7"/>
        <v>914</v>
      </c>
      <c r="C347" s="17">
        <f t="shared" si="8"/>
        <v>-11426.383564680364</v>
      </c>
      <c r="D347" s="31">
        <f t="shared" si="0"/>
        <v>388.29711133903953</v>
      </c>
      <c r="E347" s="32">
        <f t="shared" si="1"/>
        <v>0</v>
      </c>
      <c r="F347" s="31">
        <f t="shared" si="2"/>
        <v>388.29711133903953</v>
      </c>
      <c r="G347" s="31">
        <f t="shared" si="3"/>
        <v>400.1995942189149</v>
      </c>
      <c r="H347" s="31">
        <f t="shared" si="4"/>
        <v>-11.902482879875379</v>
      </c>
      <c r="I347" s="31">
        <f t="shared" si="5"/>
        <v>-11826.583158899279</v>
      </c>
    </row>
    <row r="348" spans="1:9" ht="13.5">
      <c r="A348" s="18">
        <f t="shared" si="6"/>
        <v>31</v>
      </c>
      <c r="B348" s="15">
        <f t="shared" si="7"/>
        <v>945</v>
      </c>
      <c r="C348" s="17">
        <f t="shared" si="8"/>
        <v>-11826.583158899279</v>
      </c>
      <c r="D348" s="31">
        <f t="shared" si="0"/>
        <v>388.29711133903953</v>
      </c>
      <c r="E348" s="32">
        <f t="shared" si="1"/>
        <v>0</v>
      </c>
      <c r="F348" s="31">
        <f t="shared" si="2"/>
        <v>388.29711133903953</v>
      </c>
      <c r="G348" s="31">
        <f t="shared" si="3"/>
        <v>400.6164687962263</v>
      </c>
      <c r="H348" s="31">
        <f t="shared" si="4"/>
        <v>-12.319357457186749</v>
      </c>
      <c r="I348" s="31">
        <f t="shared" si="5"/>
        <v>-12227.199627695505</v>
      </c>
    </row>
    <row r="349" spans="1:9" ht="13.5">
      <c r="A349" s="18">
        <f t="shared" si="6"/>
        <v>32</v>
      </c>
      <c r="B349" s="15">
        <f t="shared" si="7"/>
        <v>976</v>
      </c>
      <c r="C349" s="17">
        <f t="shared" si="8"/>
        <v>-12227.199627695505</v>
      </c>
      <c r="D349" s="31">
        <f t="shared" si="0"/>
        <v>388.29711133903953</v>
      </c>
      <c r="E349" s="32">
        <f t="shared" si="1"/>
        <v>0</v>
      </c>
      <c r="F349" s="31">
        <f t="shared" si="2"/>
        <v>388.29711133903953</v>
      </c>
      <c r="G349" s="31">
        <f t="shared" si="3"/>
        <v>401.03377761788903</v>
      </c>
      <c r="H349" s="31">
        <f t="shared" si="4"/>
        <v>-12.736666278849485</v>
      </c>
      <c r="I349" s="31">
        <f t="shared" si="5"/>
        <v>-12628.233405313395</v>
      </c>
    </row>
    <row r="350" spans="1:9" ht="13.5">
      <c r="A350" s="18">
        <f t="shared" si="6"/>
        <v>33</v>
      </c>
      <c r="B350" s="15">
        <f t="shared" si="7"/>
        <v>1006</v>
      </c>
      <c r="C350" s="17">
        <f t="shared" si="8"/>
        <v>-12628.233405313395</v>
      </c>
      <c r="D350" s="31">
        <f t="shared" si="0"/>
        <v>388.29711133903953</v>
      </c>
      <c r="E350" s="32">
        <f t="shared" si="1"/>
        <v>0</v>
      </c>
      <c r="F350" s="31">
        <f t="shared" si="2"/>
        <v>388.29711133903953</v>
      </c>
      <c r="G350" s="31">
        <f t="shared" si="3"/>
        <v>401.451521136241</v>
      </c>
      <c r="H350" s="31">
        <f t="shared" si="4"/>
        <v>-13.154409797201453</v>
      </c>
      <c r="I350" s="31">
        <f t="shared" si="5"/>
        <v>-13029.684926449636</v>
      </c>
    </row>
    <row r="351" spans="1:9" ht="13.5">
      <c r="A351" s="18">
        <f t="shared" si="6"/>
        <v>34</v>
      </c>
      <c r="B351" s="15">
        <f t="shared" si="7"/>
        <v>1037</v>
      </c>
      <c r="C351" s="17">
        <f t="shared" si="8"/>
        <v>-13029.684926449636</v>
      </c>
      <c r="D351" s="31">
        <f t="shared" si="0"/>
        <v>388.29711133903953</v>
      </c>
      <c r="E351" s="32">
        <f t="shared" si="1"/>
        <v>0</v>
      </c>
      <c r="F351" s="31">
        <f t="shared" si="2"/>
        <v>388.29711133903953</v>
      </c>
      <c r="G351" s="31">
        <f t="shared" si="3"/>
        <v>401.8696998040912</v>
      </c>
      <c r="H351" s="31">
        <f t="shared" si="4"/>
        <v>-13.572588465051703</v>
      </c>
      <c r="I351" s="31">
        <f t="shared" si="5"/>
        <v>-13431.554626253726</v>
      </c>
    </row>
    <row r="352" spans="1:9" ht="13.5">
      <c r="A352" s="18">
        <f t="shared" si="6"/>
        <v>35</v>
      </c>
      <c r="B352" s="15">
        <f t="shared" si="7"/>
        <v>1067</v>
      </c>
      <c r="C352" s="17">
        <f t="shared" si="8"/>
        <v>-13431.554626253726</v>
      </c>
      <c r="D352" s="31">
        <f t="shared" si="0"/>
        <v>388.29711133903953</v>
      </c>
      <c r="E352" s="32">
        <f t="shared" si="1"/>
        <v>0</v>
      </c>
      <c r="F352" s="31">
        <f t="shared" si="2"/>
        <v>388.29711133903953</v>
      </c>
      <c r="G352" s="31">
        <f t="shared" si="3"/>
        <v>402.2883140747205</v>
      </c>
      <c r="H352" s="31">
        <f t="shared" si="4"/>
        <v>-13.991202735680966</v>
      </c>
      <c r="I352" s="31">
        <f t="shared" si="5"/>
        <v>-13833.842940328446</v>
      </c>
    </row>
    <row r="353" spans="1:9" ht="13.5">
      <c r="A353" s="18">
        <f t="shared" si="6"/>
        <v>36</v>
      </c>
      <c r="B353" s="15">
        <f t="shared" si="7"/>
        <v>1098</v>
      </c>
      <c r="C353" s="17">
        <f t="shared" si="8"/>
        <v>-13833.842940328446</v>
      </c>
      <c r="D353" s="31">
        <f t="shared" si="0"/>
        <v>388.29711133903953</v>
      </c>
      <c r="E353" s="32">
        <f t="shared" si="1"/>
        <v>0</v>
      </c>
      <c r="F353" s="31">
        <f t="shared" si="2"/>
        <v>388.29711133903953</v>
      </c>
      <c r="G353" s="31">
        <f t="shared" si="3"/>
        <v>402.70736440188165</v>
      </c>
      <c r="H353" s="31">
        <f t="shared" si="4"/>
        <v>-14.410253062842132</v>
      </c>
      <c r="I353" s="31">
        <f t="shared" si="5"/>
        <v>-14236.550304730328</v>
      </c>
    </row>
    <row r="354" spans="1:9" ht="13.5">
      <c r="A354" s="18">
        <f t="shared" si="6"/>
        <v>37</v>
      </c>
      <c r="B354" s="15">
        <f t="shared" si="7"/>
        <v>1129</v>
      </c>
      <c r="C354" s="17">
        <f t="shared" si="8"/>
        <v>-14236.550304730328</v>
      </c>
      <c r="D354" s="31">
        <f t="shared" si="0"/>
        <v>388.29711133903953</v>
      </c>
      <c r="E354" s="32">
        <f t="shared" si="1"/>
        <v>0</v>
      </c>
      <c r="F354" s="31">
        <f t="shared" si="2"/>
        <v>388.29711133903953</v>
      </c>
      <c r="G354" s="31">
        <f t="shared" si="3"/>
        <v>403.1268512398003</v>
      </c>
      <c r="H354" s="31">
        <f t="shared" si="4"/>
        <v>-14.829739900760758</v>
      </c>
      <c r="I354" s="31">
        <f t="shared" si="5"/>
        <v>-14639.677155970128</v>
      </c>
    </row>
    <row r="355" spans="1:9" ht="13.5">
      <c r="A355" s="18">
        <f t="shared" si="6"/>
        <v>38</v>
      </c>
      <c r="B355" s="15">
        <f t="shared" si="7"/>
        <v>1157</v>
      </c>
      <c r="C355" s="17">
        <f t="shared" si="8"/>
        <v>-14639.677155970128</v>
      </c>
      <c r="D355" s="31">
        <f t="shared" si="0"/>
        <v>388.29711133903953</v>
      </c>
      <c r="E355" s="32">
        <f t="shared" si="1"/>
        <v>0</v>
      </c>
      <c r="F355" s="31">
        <f t="shared" si="2"/>
        <v>388.29711133903953</v>
      </c>
      <c r="G355" s="31">
        <f t="shared" si="3"/>
        <v>403.5467750431751</v>
      </c>
      <c r="H355" s="31">
        <f t="shared" si="4"/>
        <v>-15.249663704135552</v>
      </c>
      <c r="I355" s="31">
        <f t="shared" si="5"/>
        <v>-15043.223931013303</v>
      </c>
    </row>
    <row r="356" spans="1:9" ht="13.5">
      <c r="A356" s="18">
        <f t="shared" si="6"/>
        <v>39</v>
      </c>
      <c r="B356" s="15">
        <f t="shared" si="7"/>
        <v>1188</v>
      </c>
      <c r="C356" s="17">
        <f t="shared" si="8"/>
        <v>-15043.223931013303</v>
      </c>
      <c r="D356" s="31">
        <f t="shared" si="0"/>
        <v>388.29711133903953</v>
      </c>
      <c r="E356" s="32">
        <f t="shared" si="1"/>
        <v>0</v>
      </c>
      <c r="F356" s="31">
        <f t="shared" si="2"/>
        <v>388.29711133903953</v>
      </c>
      <c r="G356" s="31">
        <f t="shared" si="3"/>
        <v>403.9671362671784</v>
      </c>
      <c r="H356" s="31">
        <f t="shared" si="4"/>
        <v>-15.670024928138858</v>
      </c>
      <c r="I356" s="31">
        <f t="shared" si="5"/>
        <v>-15447.19106728048</v>
      </c>
    </row>
    <row r="357" spans="1:9" ht="13.5">
      <c r="A357" s="18">
        <f t="shared" si="6"/>
        <v>40</v>
      </c>
      <c r="B357" s="15">
        <f t="shared" si="7"/>
        <v>1218</v>
      </c>
      <c r="C357" s="17">
        <f t="shared" si="8"/>
        <v>-15447.19106728048</v>
      </c>
      <c r="D357" s="31">
        <f t="shared" si="0"/>
        <v>388.29711133903953</v>
      </c>
      <c r="E357" s="32">
        <f t="shared" si="1"/>
        <v>0</v>
      </c>
      <c r="F357" s="31">
        <f t="shared" si="2"/>
        <v>388.29711133903953</v>
      </c>
      <c r="G357" s="31">
        <f t="shared" si="3"/>
        <v>404.3879353674567</v>
      </c>
      <c r="H357" s="31">
        <f t="shared" si="4"/>
        <v>-16.09082402841717</v>
      </c>
      <c r="I357" s="31">
        <f t="shared" si="5"/>
        <v>-15851.579002647937</v>
      </c>
    </row>
    <row r="358" spans="1:9" ht="13.5">
      <c r="A358" s="18">
        <f t="shared" si="6"/>
        <v>41</v>
      </c>
      <c r="B358" s="15">
        <f t="shared" si="7"/>
        <v>1249</v>
      </c>
      <c r="C358" s="17">
        <f t="shared" si="8"/>
        <v>-15851.579002647937</v>
      </c>
      <c r="D358" s="31">
        <f t="shared" si="0"/>
        <v>388.29711133903953</v>
      </c>
      <c r="E358" s="32">
        <f t="shared" si="1"/>
        <v>0</v>
      </c>
      <c r="F358" s="31">
        <f t="shared" si="2"/>
        <v>388.29711133903953</v>
      </c>
      <c r="G358" s="31">
        <f t="shared" si="3"/>
        <v>404.80917280013114</v>
      </c>
      <c r="H358" s="31">
        <f t="shared" si="4"/>
        <v>-16.5120614610916</v>
      </c>
      <c r="I358" s="31">
        <f t="shared" si="5"/>
        <v>-16256.388175448068</v>
      </c>
    </row>
    <row r="359" spans="1:9" ht="13.5">
      <c r="A359" s="18">
        <f t="shared" si="6"/>
        <v>42</v>
      </c>
      <c r="B359" s="15">
        <f t="shared" si="7"/>
        <v>1279</v>
      </c>
      <c r="C359" s="17">
        <f t="shared" si="8"/>
        <v>-16256.388175448068</v>
      </c>
      <c r="D359" s="31">
        <f t="shared" si="0"/>
        <v>388.29711133903953</v>
      </c>
      <c r="E359" s="32">
        <f t="shared" si="1"/>
        <v>0</v>
      </c>
      <c r="F359" s="31">
        <f t="shared" si="2"/>
        <v>388.29711133903953</v>
      </c>
      <c r="G359" s="31">
        <f t="shared" si="3"/>
        <v>405.23084902179795</v>
      </c>
      <c r="H359" s="31">
        <f t="shared" si="4"/>
        <v>-16.933737682758405</v>
      </c>
      <c r="I359" s="31">
        <f t="shared" si="5"/>
        <v>-16661.619024469866</v>
      </c>
    </row>
    <row r="360" spans="1:9" ht="13.5">
      <c r="A360" s="18">
        <f t="shared" si="6"/>
        <v>43</v>
      </c>
      <c r="B360" s="15">
        <f t="shared" si="7"/>
        <v>1310</v>
      </c>
      <c r="C360" s="17">
        <f t="shared" si="8"/>
        <v>-16661.619024469866</v>
      </c>
      <c r="D360" s="31">
        <f t="shared" si="0"/>
        <v>388.29711133903953</v>
      </c>
      <c r="E360" s="32">
        <f t="shared" si="1"/>
        <v>0</v>
      </c>
      <c r="F360" s="31">
        <f t="shared" si="2"/>
        <v>388.29711133903953</v>
      </c>
      <c r="G360" s="31">
        <f t="shared" si="3"/>
        <v>405.652964489529</v>
      </c>
      <c r="H360" s="31">
        <f t="shared" si="4"/>
        <v>-17.355853150489445</v>
      </c>
      <c r="I360" s="31">
        <f t="shared" si="5"/>
        <v>-17067.271988959394</v>
      </c>
    </row>
    <row r="361" spans="1:9" ht="13.5">
      <c r="A361" s="18">
        <f t="shared" si="6"/>
        <v>44</v>
      </c>
      <c r="B361" s="15">
        <f t="shared" si="7"/>
        <v>1341</v>
      </c>
      <c r="C361" s="17">
        <f t="shared" si="8"/>
        <v>-17067.271988959394</v>
      </c>
      <c r="D361" s="31">
        <f t="shared" si="0"/>
        <v>388.29711133903953</v>
      </c>
      <c r="E361" s="32">
        <f t="shared" si="1"/>
        <v>0</v>
      </c>
      <c r="F361" s="31">
        <f t="shared" si="2"/>
        <v>388.29711133903953</v>
      </c>
      <c r="G361" s="31">
        <f t="shared" si="3"/>
        <v>406.07551966087226</v>
      </c>
      <c r="H361" s="31">
        <f t="shared" si="4"/>
        <v>-17.778408321832703</v>
      </c>
      <c r="I361" s="31">
        <f t="shared" si="5"/>
        <v>-17473.347508620267</v>
      </c>
    </row>
    <row r="362" spans="1:9" ht="13.5">
      <c r="A362" s="18">
        <f t="shared" si="6"/>
        <v>45</v>
      </c>
      <c r="B362" s="15">
        <f t="shared" si="7"/>
        <v>1371</v>
      </c>
      <c r="C362" s="17">
        <f t="shared" si="8"/>
        <v>-17473.347508620267</v>
      </c>
      <c r="D362" s="31">
        <f t="shared" si="0"/>
        <v>388.29711133903953</v>
      </c>
      <c r="E362" s="32">
        <f t="shared" si="1"/>
        <v>0</v>
      </c>
      <c r="F362" s="31">
        <f t="shared" si="2"/>
        <v>388.29711133903953</v>
      </c>
      <c r="G362" s="31">
        <f t="shared" si="3"/>
        <v>406.4985149938523</v>
      </c>
      <c r="H362" s="31">
        <f t="shared" si="4"/>
        <v>-18.20140365481278</v>
      </c>
      <c r="I362" s="31">
        <f t="shared" si="5"/>
        <v>-17879.846023614118</v>
      </c>
    </row>
    <row r="363" spans="1:9" ht="13.5">
      <c r="A363" s="18">
        <f t="shared" si="6"/>
        <v>46</v>
      </c>
      <c r="B363" s="15">
        <f t="shared" si="7"/>
        <v>1402</v>
      </c>
      <c r="C363" s="17">
        <f t="shared" si="8"/>
        <v>-17879.846023614118</v>
      </c>
      <c r="D363" s="31">
        <f t="shared" si="0"/>
        <v>388.29711133903953</v>
      </c>
      <c r="E363" s="32">
        <f t="shared" si="1"/>
        <v>0</v>
      </c>
      <c r="F363" s="31">
        <f t="shared" si="2"/>
        <v>388.29711133903953</v>
      </c>
      <c r="G363" s="31">
        <f t="shared" si="3"/>
        <v>406.9219509469709</v>
      </c>
      <c r="H363" s="31">
        <f t="shared" si="4"/>
        <v>-18.624839607931374</v>
      </c>
      <c r="I363" s="31">
        <f t="shared" si="5"/>
        <v>-18286.767974561088</v>
      </c>
    </row>
    <row r="364" spans="1:9" ht="13.5">
      <c r="A364" s="18">
        <f t="shared" si="6"/>
        <v>47</v>
      </c>
      <c r="B364" s="15">
        <f t="shared" si="7"/>
        <v>1432</v>
      </c>
      <c r="C364" s="17">
        <f t="shared" si="8"/>
        <v>-18286.767974561088</v>
      </c>
      <c r="D364" s="31">
        <f t="shared" si="0"/>
        <v>388.29711133903953</v>
      </c>
      <c r="E364" s="32">
        <f t="shared" si="1"/>
        <v>0</v>
      </c>
      <c r="F364" s="31">
        <f t="shared" si="2"/>
        <v>388.29711133903953</v>
      </c>
      <c r="G364" s="31">
        <f t="shared" si="3"/>
        <v>407.34582797920734</v>
      </c>
      <c r="H364" s="31">
        <f t="shared" si="4"/>
        <v>-19.0487166401678</v>
      </c>
      <c r="I364" s="31">
        <f t="shared" si="5"/>
        <v>-18694.113802540294</v>
      </c>
    </row>
    <row r="365" spans="1:9" ht="13.5">
      <c r="A365" s="18">
        <f t="shared" si="6"/>
        <v>48</v>
      </c>
      <c r="B365" s="15">
        <f t="shared" si="7"/>
        <v>1463</v>
      </c>
      <c r="C365" s="17">
        <f t="shared" si="8"/>
        <v>-18694.113802540294</v>
      </c>
      <c r="D365" s="31">
        <f t="shared" si="0"/>
        <v>388.29711133903953</v>
      </c>
      <c r="E365" s="32">
        <f t="shared" si="1"/>
        <v>0</v>
      </c>
      <c r="F365" s="31">
        <f t="shared" si="2"/>
        <v>388.29711133903953</v>
      </c>
      <c r="G365" s="31">
        <f t="shared" si="3"/>
        <v>407.77014655001904</v>
      </c>
      <c r="H365" s="31">
        <f t="shared" si="4"/>
        <v>-19.473035210979475</v>
      </c>
      <c r="I365" s="31">
        <f t="shared" si="5"/>
        <v>-19101.883949090312</v>
      </c>
    </row>
    <row r="366" spans="1:9" ht="13.5">
      <c r="A366" s="18">
        <f t="shared" si="6"/>
        <v>49</v>
      </c>
      <c r="B366" s="15">
        <f t="shared" si="7"/>
        <v>1494</v>
      </c>
      <c r="C366" s="17">
        <f t="shared" si="8"/>
        <v>-19101.883949090312</v>
      </c>
      <c r="D366" s="31">
        <f t="shared" si="0"/>
        <v>388.29711133903953</v>
      </c>
      <c r="E366" s="32">
        <f t="shared" si="1"/>
        <v>0</v>
      </c>
      <c r="F366" s="31">
        <f t="shared" si="2"/>
        <v>388.29711133903953</v>
      </c>
      <c r="G366" s="31">
        <f t="shared" si="3"/>
        <v>408.19490711934196</v>
      </c>
      <c r="H366" s="31">
        <f t="shared" si="4"/>
        <v>-19.89779578030241</v>
      </c>
      <c r="I366" s="31">
        <f t="shared" si="5"/>
        <v>-19510.078856209653</v>
      </c>
    </row>
    <row r="367" spans="1:9" ht="13.5">
      <c r="A367" s="18">
        <f t="shared" si="6"/>
        <v>50</v>
      </c>
      <c r="B367" s="15">
        <f t="shared" si="7"/>
        <v>1523</v>
      </c>
      <c r="C367" s="17">
        <f t="shared" si="8"/>
        <v>-19510.078856209653</v>
      </c>
      <c r="D367" s="31">
        <f t="shared" si="0"/>
        <v>388.29711133903953</v>
      </c>
      <c r="E367" s="32">
        <f t="shared" si="1"/>
        <v>0</v>
      </c>
      <c r="F367" s="31">
        <f t="shared" si="2"/>
        <v>388.29711133903953</v>
      </c>
      <c r="G367" s="31">
        <f t="shared" si="3"/>
        <v>408.6201101475913</v>
      </c>
      <c r="H367" s="31">
        <f t="shared" si="4"/>
        <v>-20.322998808551723</v>
      </c>
      <c r="I367" s="31">
        <f t="shared" si="5"/>
        <v>-19918.698966357246</v>
      </c>
    </row>
    <row r="368" spans="1:9" ht="13.5">
      <c r="A368" s="18">
        <f t="shared" si="6"/>
        <v>51</v>
      </c>
      <c r="B368" s="15">
        <f t="shared" si="7"/>
        <v>1554</v>
      </c>
      <c r="C368" s="17">
        <f t="shared" si="8"/>
        <v>-19918.698966357246</v>
      </c>
      <c r="D368" s="31">
        <f t="shared" si="0"/>
        <v>388.29711133903953</v>
      </c>
      <c r="E368" s="32">
        <f t="shared" si="1"/>
        <v>0</v>
      </c>
      <c r="F368" s="31">
        <f t="shared" si="2"/>
        <v>388.29711133903953</v>
      </c>
      <c r="G368" s="31">
        <f t="shared" si="3"/>
        <v>409.04575609566166</v>
      </c>
      <c r="H368" s="31">
        <f t="shared" si="4"/>
        <v>-20.74864475662213</v>
      </c>
      <c r="I368" s="31">
        <f t="shared" si="5"/>
        <v>-20327.744722452906</v>
      </c>
    </row>
    <row r="369" spans="1:9" ht="13.5">
      <c r="A369" s="18">
        <f t="shared" si="6"/>
        <v>52</v>
      </c>
      <c r="B369" s="15">
        <f t="shared" si="7"/>
        <v>1584</v>
      </c>
      <c r="C369" s="17">
        <f t="shared" si="8"/>
        <v>-20327.744722452906</v>
      </c>
      <c r="D369" s="31">
        <f t="shared" si="0"/>
        <v>388.29711133903953</v>
      </c>
      <c r="E369" s="32">
        <f t="shared" si="1"/>
        <v>0</v>
      </c>
      <c r="F369" s="31">
        <f t="shared" si="2"/>
        <v>388.29711133903953</v>
      </c>
      <c r="G369" s="31">
        <f t="shared" si="3"/>
        <v>409.471845424928</v>
      </c>
      <c r="H369" s="31">
        <f t="shared" si="4"/>
        <v>-21.174734085888446</v>
      </c>
      <c r="I369" s="31">
        <f t="shared" si="5"/>
        <v>-20737.216567877833</v>
      </c>
    </row>
    <row r="370" spans="1:9" ht="13.5">
      <c r="A370" s="18">
        <f t="shared" si="6"/>
        <v>53</v>
      </c>
      <c r="B370" s="15">
        <f t="shared" si="7"/>
        <v>1615</v>
      </c>
      <c r="C370" s="17">
        <f t="shared" si="8"/>
        <v>-20737.216567877833</v>
      </c>
      <c r="D370" s="31">
        <f t="shared" si="0"/>
        <v>388.29711133903953</v>
      </c>
      <c r="E370" s="32">
        <f t="shared" si="1"/>
        <v>0</v>
      </c>
      <c r="F370" s="31">
        <f t="shared" si="2"/>
        <v>388.29711133903953</v>
      </c>
      <c r="G370" s="31">
        <f t="shared" si="3"/>
        <v>409.8983785972456</v>
      </c>
      <c r="H370" s="31">
        <f t="shared" si="4"/>
        <v>-21.60126725820608</v>
      </c>
      <c r="I370" s="31">
        <f t="shared" si="5"/>
        <v>-21147.114946475078</v>
      </c>
    </row>
    <row r="371" spans="1:9" ht="13.5">
      <c r="A371" s="18">
        <f t="shared" si="6"/>
        <v>54</v>
      </c>
      <c r="B371" s="15">
        <f t="shared" si="7"/>
        <v>1645</v>
      </c>
      <c r="C371" s="17">
        <f t="shared" si="8"/>
        <v>-21147.114946475078</v>
      </c>
      <c r="D371" s="31">
        <f t="shared" si="0"/>
        <v>388.29711133903953</v>
      </c>
      <c r="E371" s="32">
        <f t="shared" si="1"/>
        <v>0</v>
      </c>
      <c r="F371" s="31">
        <f t="shared" si="2"/>
        <v>388.29711133903953</v>
      </c>
      <c r="G371" s="31">
        <f t="shared" si="3"/>
        <v>410.32535607495106</v>
      </c>
      <c r="H371" s="31">
        <f t="shared" si="4"/>
        <v>-22.028244735911542</v>
      </c>
      <c r="I371" s="31">
        <f t="shared" si="5"/>
        <v>-21557.44030255003</v>
      </c>
    </row>
    <row r="372" spans="1:9" ht="13.5">
      <c r="A372" s="18">
        <f t="shared" si="6"/>
        <v>55</v>
      </c>
      <c r="B372" s="15">
        <f t="shared" si="7"/>
        <v>1676</v>
      </c>
      <c r="C372" s="17">
        <f t="shared" si="8"/>
        <v>-21557.44030255003</v>
      </c>
      <c r="D372" s="31">
        <f t="shared" si="0"/>
        <v>388.29711133903953</v>
      </c>
      <c r="E372" s="32">
        <f t="shared" si="1"/>
        <v>0</v>
      </c>
      <c r="F372" s="31">
        <f t="shared" si="2"/>
        <v>388.29711133903953</v>
      </c>
      <c r="G372" s="31">
        <f t="shared" si="3"/>
        <v>410.7527783208625</v>
      </c>
      <c r="H372" s="31">
        <f t="shared" si="4"/>
        <v>-22.455666981822947</v>
      </c>
      <c r="I372" s="31">
        <f t="shared" si="5"/>
        <v>-21968.193080870893</v>
      </c>
    </row>
    <row r="373" spans="1:9" ht="13.5">
      <c r="A373" s="18">
        <f t="shared" si="6"/>
        <v>56</v>
      </c>
      <c r="B373" s="15">
        <f t="shared" si="7"/>
        <v>1707</v>
      </c>
      <c r="C373" s="17">
        <f t="shared" si="8"/>
        <v>-21968.193080870893</v>
      </c>
      <c r="D373" s="31">
        <f t="shared" si="0"/>
        <v>388.29711133903953</v>
      </c>
      <c r="E373" s="32">
        <f t="shared" si="1"/>
        <v>0</v>
      </c>
      <c r="F373" s="31">
        <f t="shared" si="2"/>
        <v>388.29711133903953</v>
      </c>
      <c r="G373" s="31">
        <f t="shared" si="3"/>
        <v>411.18064579828007</v>
      </c>
      <c r="H373" s="31">
        <f t="shared" si="4"/>
        <v>-22.88353445924051</v>
      </c>
      <c r="I373" s="31">
        <f t="shared" si="5"/>
        <v>-22379.37372666917</v>
      </c>
    </row>
    <row r="374" spans="1:9" ht="13.5">
      <c r="A374" s="18">
        <f t="shared" si="6"/>
        <v>57</v>
      </c>
      <c r="B374" s="15">
        <f t="shared" si="7"/>
        <v>1737</v>
      </c>
      <c r="C374" s="17">
        <f t="shared" si="8"/>
        <v>-22379.37372666917</v>
      </c>
      <c r="D374" s="31">
        <f t="shared" si="0"/>
        <v>388.29711133903953</v>
      </c>
      <c r="E374" s="32">
        <f t="shared" si="1"/>
        <v>0</v>
      </c>
      <c r="F374" s="31">
        <f t="shared" si="2"/>
        <v>388.29711133903953</v>
      </c>
      <c r="G374" s="31">
        <f t="shared" si="3"/>
        <v>411.6089589709866</v>
      </c>
      <c r="H374" s="31">
        <f t="shared" si="4"/>
        <v>-23.311847631947057</v>
      </c>
      <c r="I374" s="31">
        <f t="shared" si="5"/>
        <v>-22790.98268564016</v>
      </c>
    </row>
    <row r="375" spans="1:9" ht="13.5">
      <c r="A375" s="18">
        <f t="shared" si="6"/>
        <v>58</v>
      </c>
      <c r="B375" s="15">
        <f t="shared" si="7"/>
        <v>1768</v>
      </c>
      <c r="C375" s="17">
        <f t="shared" si="8"/>
        <v>-22790.98268564016</v>
      </c>
      <c r="D375" s="31">
        <f t="shared" si="0"/>
        <v>388.29711133903953</v>
      </c>
      <c r="E375" s="32">
        <f t="shared" si="1"/>
        <v>0</v>
      </c>
      <c r="F375" s="31">
        <f t="shared" si="2"/>
        <v>388.29711133903953</v>
      </c>
      <c r="G375" s="31">
        <f t="shared" si="3"/>
        <v>412.037718303248</v>
      </c>
      <c r="H375" s="31">
        <f t="shared" si="4"/>
        <v>-23.7406069642085</v>
      </c>
      <c r="I375" s="31">
        <f t="shared" si="5"/>
        <v>-23203.020403943407</v>
      </c>
    </row>
    <row r="376" spans="1:9" ht="13.5">
      <c r="A376" s="18">
        <f t="shared" si="6"/>
        <v>59</v>
      </c>
      <c r="B376" s="15">
        <f t="shared" si="7"/>
        <v>1798</v>
      </c>
      <c r="C376" s="17">
        <f t="shared" si="8"/>
        <v>-23203.020403943407</v>
      </c>
      <c r="D376" s="31">
        <f t="shared" si="0"/>
        <v>388.29711133903953</v>
      </c>
      <c r="E376" s="32">
        <f t="shared" si="1"/>
        <v>0</v>
      </c>
      <c r="F376" s="31">
        <f t="shared" si="2"/>
        <v>388.29711133903953</v>
      </c>
      <c r="G376" s="31">
        <f t="shared" si="3"/>
        <v>412.46692425981394</v>
      </c>
      <c r="H376" s="31">
        <f t="shared" si="4"/>
        <v>-24.16981292077438</v>
      </c>
      <c r="I376" s="31">
        <f t="shared" si="5"/>
        <v>-23615.48732820322</v>
      </c>
    </row>
    <row r="377" spans="1:9" ht="13.5">
      <c r="A377" s="18">
        <f t="shared" si="6"/>
        <v>60</v>
      </c>
      <c r="B377" s="15">
        <f t="shared" si="7"/>
        <v>1829</v>
      </c>
      <c r="C377" s="17">
        <f t="shared" si="8"/>
        <v>-23615.48732820322</v>
      </c>
      <c r="D377" s="31">
        <f t="shared" si="0"/>
        <v>388.29711133903953</v>
      </c>
      <c r="E377" s="32">
        <f t="shared" si="1"/>
        <v>0</v>
      </c>
      <c r="F377" s="31">
        <f t="shared" si="2"/>
        <v>388.29711133903953</v>
      </c>
      <c r="G377" s="31">
        <f t="shared" si="3"/>
        <v>412.8965773059179</v>
      </c>
      <c r="H377" s="31">
        <f t="shared" si="4"/>
        <v>-24.599465966878356</v>
      </c>
      <c r="I377" s="31">
        <f t="shared" si="5"/>
        <v>-24028.383905509138</v>
      </c>
    </row>
    <row r="378" spans="1:9" ht="13.5">
      <c r="A378" s="19"/>
      <c r="B378" s="19"/>
      <c r="C378" s="19"/>
      <c r="D378" s="19"/>
      <c r="E378" s="19"/>
      <c r="F378" s="19"/>
      <c r="G378" s="19"/>
      <c r="H378" s="19"/>
      <c r="I378" s="19"/>
    </row>
    <row r="380" spans="1:9" ht="13.5">
      <c r="A380" s="20"/>
      <c r="B380" s="20"/>
      <c r="C380" s="20"/>
      <c r="D380" s="20"/>
      <c r="E380" s="20"/>
      <c r="F380" s="20"/>
      <c r="G380" s="20"/>
      <c r="H380" s="20"/>
      <c r="I380" s="20"/>
    </row>
    <row r="381" spans="1:9" ht="13.5">
      <c r="A381" s="20"/>
      <c r="B381" s="20"/>
      <c r="C381" s="20"/>
      <c r="D381" s="20"/>
      <c r="E381" s="20"/>
      <c r="F381" s="20"/>
      <c r="G381" s="20"/>
      <c r="H381" s="20"/>
      <c r="I381" s="20"/>
    </row>
    <row r="382" spans="1:9" ht="13.5">
      <c r="A382" s="20"/>
      <c r="B382" s="20"/>
      <c r="C382" s="20"/>
      <c r="D382" s="20"/>
      <c r="E382" s="20"/>
      <c r="F382" s="20"/>
      <c r="G382" s="20"/>
      <c r="H382" s="20"/>
      <c r="I382" s="20"/>
    </row>
    <row r="383" spans="1:9" ht="13.5">
      <c r="A383" s="20"/>
      <c r="B383" s="20"/>
      <c r="C383" s="20"/>
      <c r="D383" s="20"/>
      <c r="E383" s="20"/>
      <c r="F383" s="20"/>
      <c r="G383" s="20"/>
      <c r="H383" s="20"/>
      <c r="I383" s="20"/>
    </row>
    <row r="384" spans="1:9" ht="13.5">
      <c r="A384" s="20"/>
      <c r="B384" s="20"/>
      <c r="C384" s="20"/>
      <c r="D384" s="20"/>
      <c r="E384" s="20"/>
      <c r="F384" s="20"/>
      <c r="G384" s="20"/>
      <c r="H384" s="20"/>
      <c r="I384" s="20"/>
    </row>
    <row r="385" spans="1:9" ht="13.5">
      <c r="A385" s="20"/>
      <c r="B385" s="20"/>
      <c r="C385" s="20"/>
      <c r="D385" s="20"/>
      <c r="E385" s="20"/>
      <c r="F385" s="20"/>
      <c r="G385" s="20"/>
      <c r="H385" s="20"/>
      <c r="I385" s="20"/>
    </row>
    <row r="386" spans="1:9" ht="13.5">
      <c r="A386" s="20"/>
      <c r="B386" s="20"/>
      <c r="C386" s="20"/>
      <c r="D386" s="20"/>
      <c r="E386" s="20"/>
      <c r="F386" s="20"/>
      <c r="G386" s="20"/>
      <c r="H386" s="20"/>
      <c r="I386" s="20"/>
    </row>
    <row r="387" spans="1:9" ht="13.5">
      <c r="A387" s="20"/>
      <c r="B387" s="20"/>
      <c r="C387" s="20"/>
      <c r="D387" s="20"/>
      <c r="E387" s="20"/>
      <c r="F387" s="20"/>
      <c r="G387" s="20"/>
      <c r="H387" s="20"/>
      <c r="I387" s="20"/>
    </row>
    <row r="388" spans="1:9" ht="13.5">
      <c r="A388" s="20"/>
      <c r="B388" s="20"/>
      <c r="C388" s="20"/>
      <c r="D388" s="20"/>
      <c r="E388" s="20"/>
      <c r="F388" s="20"/>
      <c r="G388" s="20"/>
      <c r="H388" s="20"/>
      <c r="I388" s="20"/>
    </row>
    <row r="389" spans="1:9" ht="13.5">
      <c r="A389" s="20"/>
      <c r="B389" s="20"/>
      <c r="C389" s="20"/>
      <c r="D389" s="20"/>
      <c r="E389" s="20"/>
      <c r="F389" s="20"/>
      <c r="G389" s="20"/>
      <c r="H389" s="20"/>
      <c r="I389" s="20"/>
    </row>
  </sheetData>
  <mergeCells count="13">
    <mergeCell ref="A1:I1"/>
    <mergeCell ref="A4:C4"/>
    <mergeCell ref="F4:I4"/>
    <mergeCell ref="A5:C5"/>
    <mergeCell ref="F5:I5"/>
    <mergeCell ref="A6:C6"/>
    <mergeCell ref="A7:C7"/>
    <mergeCell ref="A8:C8"/>
    <mergeCell ref="A11:C11"/>
    <mergeCell ref="A12:C12"/>
    <mergeCell ref="A13:C13"/>
    <mergeCell ref="A14:C14"/>
    <mergeCell ref="A15:C15"/>
  </mergeCells>
  <conditionalFormatting sqref="A18:I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</conditionalFormatting>
  <printOptions/>
  <pageMargins left="0.75" right="0.5" top="0.5" bottom="0.5" header="0.5" footer="0.5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9"/>
  <sheetViews>
    <sheetView showGridLines="0" workbookViewId="0" topLeftCell="A1">
      <pane ySplit="17" topLeftCell="BM18" activePane="bottomLeft" state="frozen"/>
      <selection pane="topLeft" activeCell="A1" sqref="A1"/>
      <selection pane="bottomLeft" activeCell="D4" sqref="D4"/>
    </sheetView>
  </sheetViews>
  <sheetFormatPr defaultColWidth="11.421875" defaultRowHeight="12.75"/>
  <cols>
    <col min="1" max="1" width="5.28125" style="2" customWidth="1"/>
    <col min="2" max="2" width="14.421875" style="2" customWidth="1"/>
    <col min="3" max="3" width="13.57421875" style="2" customWidth="1"/>
    <col min="4" max="4" width="14.7109375" style="2" customWidth="1"/>
    <col min="5" max="5" width="12.8515625" style="2" customWidth="1"/>
    <col min="6" max="6" width="13.140625" style="2" customWidth="1"/>
    <col min="7" max="8" width="13.00390625" style="2" customWidth="1"/>
    <col min="9" max="9" width="15.421875" style="2" customWidth="1"/>
    <col min="10" max="16384" width="9.140625" style="1" customWidth="1"/>
  </cols>
  <sheetData>
    <row r="1" spans="1:9" ht="33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4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9.5" customHeight="1">
      <c r="A3" s="4"/>
      <c r="B3" s="4"/>
      <c r="C3" s="4"/>
      <c r="D3" s="5" t="s">
        <v>1</v>
      </c>
      <c r="E3" s="4"/>
      <c r="F3" s="6" t="s">
        <v>2</v>
      </c>
      <c r="G3" s="6"/>
      <c r="H3" s="4"/>
      <c r="I3" s="4"/>
    </row>
    <row r="4" spans="1:9" ht="14.25">
      <c r="A4" s="35" t="s">
        <v>3</v>
      </c>
      <c r="B4" s="36"/>
      <c r="C4" s="37"/>
      <c r="D4" s="25">
        <f>'Prestamo Cajamadrid 6 meses'!I23</f>
        <v>98290.77162292328</v>
      </c>
      <c r="E4" s="4"/>
      <c r="F4" s="39" t="s">
        <v>4</v>
      </c>
      <c r="G4" s="39"/>
      <c r="H4" s="39"/>
      <c r="I4" s="39"/>
    </row>
    <row r="5" spans="1:9" ht="14.25">
      <c r="A5" s="35" t="s">
        <v>5</v>
      </c>
      <c r="B5" s="36"/>
      <c r="C5" s="37"/>
      <c r="D5" s="21">
        <f>1.25%+0.37%</f>
        <v>0.0162</v>
      </c>
      <c r="E5" s="4"/>
      <c r="F5" s="40" t="s">
        <v>6</v>
      </c>
      <c r="G5" s="40"/>
      <c r="H5" s="40"/>
      <c r="I5" s="40"/>
    </row>
    <row r="6" spans="1:9" ht="14.25">
      <c r="A6" s="35" t="s">
        <v>7</v>
      </c>
      <c r="B6" s="36"/>
      <c r="C6" s="37"/>
      <c r="D6" s="22">
        <v>24.5</v>
      </c>
      <c r="E6" s="4"/>
      <c r="F6" s="7"/>
      <c r="G6" s="4"/>
      <c r="H6" s="4"/>
      <c r="I6" s="4"/>
    </row>
    <row r="7" spans="1:9" ht="14.25">
      <c r="A7" s="35" t="s">
        <v>8</v>
      </c>
      <c r="B7" s="36"/>
      <c r="C7" s="37"/>
      <c r="D7" s="24">
        <v>40360</v>
      </c>
      <c r="E7" s="4"/>
      <c r="F7" s="7"/>
      <c r="G7" s="4"/>
      <c r="H7" s="4"/>
      <c r="I7" s="4"/>
    </row>
    <row r="8" spans="1:9" ht="14.25">
      <c r="A8" s="35" t="s">
        <v>9</v>
      </c>
      <c r="B8" s="36"/>
      <c r="C8" s="37"/>
      <c r="D8" s="26"/>
      <c r="E8" s="4"/>
      <c r="F8" s="7"/>
      <c r="G8" s="4"/>
      <c r="H8" s="4"/>
      <c r="I8" s="4"/>
    </row>
    <row r="9" spans="1:9" ht="14.25">
      <c r="A9" s="8"/>
      <c r="B9" s="8"/>
      <c r="C9" s="8"/>
      <c r="D9" s="9"/>
      <c r="E9" s="8"/>
      <c r="F9" s="9"/>
      <c r="G9" s="9"/>
      <c r="H9" s="8"/>
      <c r="I9" s="8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35" t="s">
        <v>10</v>
      </c>
      <c r="B11" s="36"/>
      <c r="C11" s="37"/>
      <c r="D11" s="27">
        <f>IF(Values_Entered,-PMT(Interest_Rate/12,Loan_Years*12,Loan_Amount),"")</f>
        <v>405.2686296074333</v>
      </c>
      <c r="E11" s="4"/>
      <c r="F11" s="10"/>
      <c r="G11" s="10"/>
      <c r="H11" s="4"/>
      <c r="I11" s="4"/>
    </row>
    <row r="12" spans="1:9" ht="14.25" customHeight="1">
      <c r="A12" s="35" t="s">
        <v>11</v>
      </c>
      <c r="B12" s="36"/>
      <c r="C12" s="37"/>
      <c r="D12" s="23">
        <f>IF(Values_Entered,Loan_Years*12,"")</f>
        <v>294</v>
      </c>
      <c r="E12" s="4"/>
      <c r="F12" s="10"/>
      <c r="G12" s="10"/>
      <c r="H12" s="4"/>
      <c r="I12" s="4"/>
    </row>
    <row r="13" spans="1:9" ht="14.25">
      <c r="A13" s="35" t="s">
        <v>12</v>
      </c>
      <c r="B13" s="36"/>
      <c r="C13" s="37"/>
      <c r="D13" s="23">
        <f>IF(Values_Entered,Number_of_Payments,"")</f>
        <v>294</v>
      </c>
      <c r="E13" s="4"/>
      <c r="F13" s="4"/>
      <c r="G13" s="4"/>
      <c r="H13" s="4"/>
      <c r="I13" s="4"/>
    </row>
    <row r="14" spans="1:9" ht="14.25">
      <c r="A14" s="35" t="s">
        <v>13</v>
      </c>
      <c r="B14" s="36"/>
      <c r="C14" s="37"/>
      <c r="D14" s="28">
        <f>IF(Values_Entered,SUMIF(Beg_Bal,"&gt;0",Extra_Pay),"")</f>
        <v>0</v>
      </c>
      <c r="E14" s="4"/>
      <c r="F14" s="4"/>
      <c r="G14" s="4"/>
      <c r="H14" s="4"/>
      <c r="I14" s="4"/>
    </row>
    <row r="15" spans="1:9" ht="14.25">
      <c r="A15" s="35" t="s">
        <v>14</v>
      </c>
      <c r="B15" s="36"/>
      <c r="C15" s="37"/>
      <c r="D15" s="28">
        <f>IF(Values_Entered,SUMIF(Beg_Bal,"&gt;0",Int),"")</f>
        <v>20858.205481658373</v>
      </c>
      <c r="E15" s="4"/>
      <c r="F15" s="10"/>
      <c r="G15" s="10"/>
      <c r="H15" s="4"/>
      <c r="I15" s="4"/>
    </row>
    <row r="16" spans="1:9" ht="15.75" customHeight="1">
      <c r="A16" s="8"/>
      <c r="B16" s="8"/>
      <c r="C16" s="8"/>
      <c r="D16" s="8"/>
      <c r="E16" s="9"/>
      <c r="F16" s="9"/>
      <c r="G16" s="9"/>
      <c r="H16" s="8"/>
      <c r="I16" s="8"/>
    </row>
    <row r="17" spans="1:9" s="11" customFormat="1" ht="28.5" customHeight="1">
      <c r="A17" s="12" t="s">
        <v>15</v>
      </c>
      <c r="B17" s="12" t="s">
        <v>16</v>
      </c>
      <c r="C17" s="12" t="s">
        <v>17</v>
      </c>
      <c r="D17" s="12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2" t="s">
        <v>23</v>
      </c>
    </row>
    <row r="18" spans="1:9" s="11" customFormat="1" ht="15.75" customHeight="1">
      <c r="A18" s="13">
        <f>IF(Values_Entered,1,"")</f>
        <v>1</v>
      </c>
      <c r="B18" s="33">
        <f>IF(Pay_Num&lt;&gt;"",Loan_Start,"")</f>
        <v>40360</v>
      </c>
      <c r="C18" s="29">
        <f>IF(Values_Entered,Loan_Amount,"")</f>
        <v>98290.77162292328</v>
      </c>
      <c r="D18" s="29">
        <f aca="true" t="shared" si="0" ref="D18:D81">IF(Pay_Num&lt;&gt;"",Scheduled_Monthly_Payment,"")</f>
        <v>405.2686296074333</v>
      </c>
      <c r="E18" s="30">
        <f aca="true" t="shared" si="1" ref="E18:E81">IF(Pay_Num&lt;&gt;"",Scheduled_Extra_Payments,"")</f>
        <v>0</v>
      </c>
      <c r="F18" s="29">
        <f aca="true" t="shared" si="2" ref="F18:F81">IF(Pay_Num&lt;&gt;"",Sched_Pay+Extra_Pay,"")</f>
        <v>405.2686296074333</v>
      </c>
      <c r="G18" s="29">
        <f aca="true" t="shared" si="3" ref="G18:G81">IF(Pay_Num&lt;&gt;"",Total_Pay-Int,"")</f>
        <v>272.5760879164869</v>
      </c>
      <c r="H18" s="29">
        <f aca="true" t="shared" si="4" ref="H18:H81">IF(Pay_Num&lt;&gt;"",Beg_Bal*Interest_Rate/12,"")</f>
        <v>132.6925416909464</v>
      </c>
      <c r="I18" s="29">
        <f aca="true" t="shared" si="5" ref="I18:I81">IF(Pay_Num&lt;&gt;"",Beg_Bal-Princ,"")</f>
        <v>98018.19553500679</v>
      </c>
    </row>
    <row r="19" spans="1:9" s="11" customFormat="1" ht="12.75" customHeight="1">
      <c r="A19" s="13">
        <f aca="true" t="shared" si="6" ref="A19:A82">IF(Values_Entered,A18+1,"")</f>
        <v>2</v>
      </c>
      <c r="B19" s="33">
        <f aca="true" t="shared" si="7" ref="B19:B82">IF(Pay_Num&lt;&gt;"",DATE(YEAR(B18),MONTH(B18)+1,DAY(B18)),"")</f>
        <v>40391</v>
      </c>
      <c r="C19" s="29">
        <f aca="true" t="shared" si="8" ref="C19:C82">IF(Pay_Num&lt;&gt;"",I18,"")</f>
        <v>98018.19553500679</v>
      </c>
      <c r="D19" s="29">
        <f t="shared" si="0"/>
        <v>405.2686296074333</v>
      </c>
      <c r="E19" s="30">
        <f t="shared" si="1"/>
        <v>0</v>
      </c>
      <c r="F19" s="29">
        <f t="shared" si="2"/>
        <v>405.2686296074333</v>
      </c>
      <c r="G19" s="29">
        <f t="shared" si="3"/>
        <v>272.9440656351742</v>
      </c>
      <c r="H19" s="29">
        <f t="shared" si="4"/>
        <v>132.32456397225914</v>
      </c>
      <c r="I19" s="29">
        <f t="shared" si="5"/>
        <v>97745.25146937161</v>
      </c>
    </row>
    <row r="20" spans="1:9" s="11" customFormat="1" ht="12.75" customHeight="1">
      <c r="A20" s="13">
        <f t="shared" si="6"/>
        <v>3</v>
      </c>
      <c r="B20" s="33">
        <f t="shared" si="7"/>
        <v>40422</v>
      </c>
      <c r="C20" s="29">
        <f t="shared" si="8"/>
        <v>97745.25146937161</v>
      </c>
      <c r="D20" s="29">
        <f t="shared" si="0"/>
        <v>405.2686296074333</v>
      </c>
      <c r="E20" s="30">
        <f t="shared" si="1"/>
        <v>0</v>
      </c>
      <c r="F20" s="29">
        <f t="shared" si="2"/>
        <v>405.2686296074333</v>
      </c>
      <c r="G20" s="29">
        <f t="shared" si="3"/>
        <v>273.3125401237817</v>
      </c>
      <c r="H20" s="29">
        <f t="shared" si="4"/>
        <v>131.95608948365165</v>
      </c>
      <c r="I20" s="29">
        <f t="shared" si="5"/>
        <v>97471.93892924783</v>
      </c>
    </row>
    <row r="21" spans="1:9" s="11" customFormat="1" ht="14.25">
      <c r="A21" s="13">
        <f t="shared" si="6"/>
        <v>4</v>
      </c>
      <c r="B21" s="33">
        <f t="shared" si="7"/>
        <v>40452</v>
      </c>
      <c r="C21" s="29">
        <f t="shared" si="8"/>
        <v>97471.93892924783</v>
      </c>
      <c r="D21" s="29">
        <f t="shared" si="0"/>
        <v>405.2686296074333</v>
      </c>
      <c r="E21" s="30">
        <f t="shared" si="1"/>
        <v>0</v>
      </c>
      <c r="F21" s="29">
        <f t="shared" si="2"/>
        <v>405.2686296074333</v>
      </c>
      <c r="G21" s="29">
        <f t="shared" si="3"/>
        <v>273.68151205294873</v>
      </c>
      <c r="H21" s="29">
        <f t="shared" si="4"/>
        <v>131.58711755448456</v>
      </c>
      <c r="I21" s="29">
        <f t="shared" si="5"/>
        <v>97198.25741719488</v>
      </c>
    </row>
    <row r="22" spans="1:9" s="11" customFormat="1" ht="14.25">
      <c r="A22" s="13">
        <f t="shared" si="6"/>
        <v>5</v>
      </c>
      <c r="B22" s="33">
        <f t="shared" si="7"/>
        <v>40483</v>
      </c>
      <c r="C22" s="29">
        <f t="shared" si="8"/>
        <v>97198.25741719488</v>
      </c>
      <c r="D22" s="29">
        <f t="shared" si="0"/>
        <v>405.2686296074333</v>
      </c>
      <c r="E22" s="30">
        <f t="shared" si="1"/>
        <v>0</v>
      </c>
      <c r="F22" s="29">
        <f t="shared" si="2"/>
        <v>405.2686296074333</v>
      </c>
      <c r="G22" s="29">
        <f t="shared" si="3"/>
        <v>274.0509820942202</v>
      </c>
      <c r="H22" s="29">
        <f t="shared" si="4"/>
        <v>131.21764751321308</v>
      </c>
      <c r="I22" s="29">
        <f t="shared" si="5"/>
        <v>96924.20643510066</v>
      </c>
    </row>
    <row r="23" spans="1:9" ht="14.25">
      <c r="A23" s="13">
        <f t="shared" si="6"/>
        <v>6</v>
      </c>
      <c r="B23" s="33">
        <f t="shared" si="7"/>
        <v>40513</v>
      </c>
      <c r="C23" s="29">
        <f t="shared" si="8"/>
        <v>96924.20643510066</v>
      </c>
      <c r="D23" s="29">
        <f t="shared" si="0"/>
        <v>405.2686296074333</v>
      </c>
      <c r="E23" s="30">
        <f t="shared" si="1"/>
        <v>0</v>
      </c>
      <c r="F23" s="29">
        <f t="shared" si="2"/>
        <v>405.2686296074333</v>
      </c>
      <c r="G23" s="29">
        <f t="shared" si="3"/>
        <v>274.4209509200474</v>
      </c>
      <c r="H23" s="29">
        <f t="shared" si="4"/>
        <v>130.84767868738587</v>
      </c>
      <c r="I23" s="29">
        <f t="shared" si="5"/>
        <v>96649.78548418061</v>
      </c>
    </row>
    <row r="24" spans="1:9" ht="14.25">
      <c r="A24" s="13">
        <f t="shared" si="6"/>
        <v>7</v>
      </c>
      <c r="B24" s="33">
        <f t="shared" si="7"/>
        <v>40544</v>
      </c>
      <c r="C24" s="29">
        <f t="shared" si="8"/>
        <v>96649.78548418061</v>
      </c>
      <c r="D24" s="29">
        <f t="shared" si="0"/>
        <v>405.2686296074333</v>
      </c>
      <c r="E24" s="30">
        <f t="shared" si="1"/>
        <v>0</v>
      </c>
      <c r="F24" s="29">
        <f t="shared" si="2"/>
        <v>405.2686296074333</v>
      </c>
      <c r="G24" s="29">
        <f t="shared" si="3"/>
        <v>274.7914192037895</v>
      </c>
      <c r="H24" s="29">
        <f t="shared" si="4"/>
        <v>130.47721040364382</v>
      </c>
      <c r="I24" s="29">
        <f t="shared" si="5"/>
        <v>96374.99406497683</v>
      </c>
    </row>
    <row r="25" spans="1:9" ht="14.25">
      <c r="A25" s="13">
        <f t="shared" si="6"/>
        <v>8</v>
      </c>
      <c r="B25" s="33">
        <f t="shared" si="7"/>
        <v>40575</v>
      </c>
      <c r="C25" s="29">
        <f t="shared" si="8"/>
        <v>96374.99406497683</v>
      </c>
      <c r="D25" s="29">
        <f t="shared" si="0"/>
        <v>405.2686296074333</v>
      </c>
      <c r="E25" s="30">
        <f t="shared" si="1"/>
        <v>0</v>
      </c>
      <c r="F25" s="29">
        <f t="shared" si="2"/>
        <v>405.2686296074333</v>
      </c>
      <c r="G25" s="29">
        <f t="shared" si="3"/>
        <v>275.1623876197146</v>
      </c>
      <c r="H25" s="29">
        <f t="shared" si="4"/>
        <v>130.1062419877187</v>
      </c>
      <c r="I25" s="29">
        <f t="shared" si="5"/>
        <v>96099.83167735711</v>
      </c>
    </row>
    <row r="26" spans="1:9" ht="14.25">
      <c r="A26" s="13">
        <f t="shared" si="6"/>
        <v>9</v>
      </c>
      <c r="B26" s="33">
        <f t="shared" si="7"/>
        <v>40603</v>
      </c>
      <c r="C26" s="29">
        <f t="shared" si="8"/>
        <v>96099.83167735711</v>
      </c>
      <c r="D26" s="29">
        <f t="shared" si="0"/>
        <v>405.2686296074333</v>
      </c>
      <c r="E26" s="30">
        <f t="shared" si="1"/>
        <v>0</v>
      </c>
      <c r="F26" s="29">
        <f t="shared" si="2"/>
        <v>405.2686296074333</v>
      </c>
      <c r="G26" s="29">
        <f t="shared" si="3"/>
        <v>275.5338568430012</v>
      </c>
      <c r="H26" s="29">
        <f t="shared" si="4"/>
        <v>129.7347727644321</v>
      </c>
      <c r="I26" s="29">
        <f t="shared" si="5"/>
        <v>95824.29782051411</v>
      </c>
    </row>
    <row r="27" spans="1:9" ht="14.25">
      <c r="A27" s="13">
        <f t="shared" si="6"/>
        <v>10</v>
      </c>
      <c r="B27" s="33">
        <f t="shared" si="7"/>
        <v>40634</v>
      </c>
      <c r="C27" s="29">
        <f t="shared" si="8"/>
        <v>95824.29782051411</v>
      </c>
      <c r="D27" s="29">
        <f t="shared" si="0"/>
        <v>405.2686296074333</v>
      </c>
      <c r="E27" s="30">
        <f t="shared" si="1"/>
        <v>0</v>
      </c>
      <c r="F27" s="29">
        <f t="shared" si="2"/>
        <v>405.2686296074333</v>
      </c>
      <c r="G27" s="29">
        <f t="shared" si="3"/>
        <v>275.90582754973923</v>
      </c>
      <c r="H27" s="29">
        <f t="shared" si="4"/>
        <v>129.36280205769404</v>
      </c>
      <c r="I27" s="29">
        <f t="shared" si="5"/>
        <v>95548.39199296437</v>
      </c>
    </row>
    <row r="28" spans="1:9" ht="14.25">
      <c r="A28" s="13">
        <f t="shared" si="6"/>
        <v>11</v>
      </c>
      <c r="B28" s="33">
        <f t="shared" si="7"/>
        <v>40664</v>
      </c>
      <c r="C28" s="29">
        <f t="shared" si="8"/>
        <v>95548.39199296437</v>
      </c>
      <c r="D28" s="29">
        <f t="shared" si="0"/>
        <v>405.2686296074333</v>
      </c>
      <c r="E28" s="30">
        <f t="shared" si="1"/>
        <v>0</v>
      </c>
      <c r="F28" s="29">
        <f t="shared" si="2"/>
        <v>405.2686296074333</v>
      </c>
      <c r="G28" s="29">
        <f t="shared" si="3"/>
        <v>276.2783004169314</v>
      </c>
      <c r="H28" s="29">
        <f t="shared" si="4"/>
        <v>128.9903291905019</v>
      </c>
      <c r="I28" s="29">
        <f t="shared" si="5"/>
        <v>95272.11369254744</v>
      </c>
    </row>
    <row r="29" spans="1:9" ht="14.25">
      <c r="A29" s="13">
        <f t="shared" si="6"/>
        <v>12</v>
      </c>
      <c r="B29" s="33">
        <f t="shared" si="7"/>
        <v>40695</v>
      </c>
      <c r="C29" s="29">
        <f t="shared" si="8"/>
        <v>95272.11369254744</v>
      </c>
      <c r="D29" s="29">
        <f t="shared" si="0"/>
        <v>405.2686296074333</v>
      </c>
      <c r="E29" s="30">
        <f t="shared" si="1"/>
        <v>0</v>
      </c>
      <c r="F29" s="29">
        <f t="shared" si="2"/>
        <v>405.2686296074333</v>
      </c>
      <c r="G29" s="29">
        <f t="shared" si="3"/>
        <v>276.65127612249427</v>
      </c>
      <c r="H29" s="29">
        <f t="shared" si="4"/>
        <v>128.61735348493903</v>
      </c>
      <c r="I29" s="29">
        <f t="shared" si="5"/>
        <v>94995.46241642495</v>
      </c>
    </row>
    <row r="30" spans="1:9" ht="14.25">
      <c r="A30" s="13">
        <f t="shared" si="6"/>
        <v>13</v>
      </c>
      <c r="B30" s="33">
        <f t="shared" si="7"/>
        <v>40725</v>
      </c>
      <c r="C30" s="29">
        <f t="shared" si="8"/>
        <v>94995.46241642495</v>
      </c>
      <c r="D30" s="29">
        <f t="shared" si="0"/>
        <v>405.2686296074333</v>
      </c>
      <c r="E30" s="30">
        <f t="shared" si="1"/>
        <v>0</v>
      </c>
      <c r="F30" s="29">
        <f t="shared" si="2"/>
        <v>405.2686296074333</v>
      </c>
      <c r="G30" s="29">
        <f t="shared" si="3"/>
        <v>277.0247553452596</v>
      </c>
      <c r="H30" s="29">
        <f t="shared" si="4"/>
        <v>128.24387426217368</v>
      </c>
      <c r="I30" s="29">
        <f t="shared" si="5"/>
        <v>94718.43766107969</v>
      </c>
    </row>
    <row r="31" spans="1:9" ht="14.25">
      <c r="A31" s="13">
        <f t="shared" si="6"/>
        <v>14</v>
      </c>
      <c r="B31" s="33">
        <f t="shared" si="7"/>
        <v>40756</v>
      </c>
      <c r="C31" s="29">
        <f t="shared" si="8"/>
        <v>94718.43766107969</v>
      </c>
      <c r="D31" s="29">
        <f t="shared" si="0"/>
        <v>405.2686296074333</v>
      </c>
      <c r="E31" s="30">
        <f t="shared" si="1"/>
        <v>0</v>
      </c>
      <c r="F31" s="29">
        <f t="shared" si="2"/>
        <v>405.2686296074333</v>
      </c>
      <c r="G31" s="29">
        <f t="shared" si="3"/>
        <v>277.39873876497575</v>
      </c>
      <c r="H31" s="29">
        <f t="shared" si="4"/>
        <v>127.86989084245756</v>
      </c>
      <c r="I31" s="29">
        <f t="shared" si="5"/>
        <v>94441.03892231472</v>
      </c>
    </row>
    <row r="32" spans="1:9" ht="14.25">
      <c r="A32" s="13">
        <f t="shared" si="6"/>
        <v>15</v>
      </c>
      <c r="B32" s="33">
        <f t="shared" si="7"/>
        <v>40787</v>
      </c>
      <c r="C32" s="29">
        <f t="shared" si="8"/>
        <v>94441.03892231472</v>
      </c>
      <c r="D32" s="29">
        <f t="shared" si="0"/>
        <v>405.2686296074333</v>
      </c>
      <c r="E32" s="30">
        <f t="shared" si="1"/>
        <v>0</v>
      </c>
      <c r="F32" s="29">
        <f t="shared" si="2"/>
        <v>405.2686296074333</v>
      </c>
      <c r="G32" s="29">
        <f t="shared" si="3"/>
        <v>277.7732270623084</v>
      </c>
      <c r="H32" s="29">
        <f t="shared" si="4"/>
        <v>127.49540254512488</v>
      </c>
      <c r="I32" s="29">
        <f t="shared" si="5"/>
        <v>94163.26569525241</v>
      </c>
    </row>
    <row r="33" spans="1:9" ht="14.25">
      <c r="A33" s="13">
        <f t="shared" si="6"/>
        <v>16</v>
      </c>
      <c r="B33" s="33">
        <f t="shared" si="7"/>
        <v>40817</v>
      </c>
      <c r="C33" s="29">
        <f t="shared" si="8"/>
        <v>94163.26569525241</v>
      </c>
      <c r="D33" s="29">
        <f t="shared" si="0"/>
        <v>405.2686296074333</v>
      </c>
      <c r="E33" s="30">
        <f t="shared" si="1"/>
        <v>0</v>
      </c>
      <c r="F33" s="29">
        <f t="shared" si="2"/>
        <v>405.2686296074333</v>
      </c>
      <c r="G33" s="29">
        <f t="shared" si="3"/>
        <v>278.1482209188425</v>
      </c>
      <c r="H33" s="29">
        <f t="shared" si="4"/>
        <v>127.12040868859076</v>
      </c>
      <c r="I33" s="29">
        <f t="shared" si="5"/>
        <v>93885.11747433357</v>
      </c>
    </row>
    <row r="34" spans="1:9" ht="14.25">
      <c r="A34" s="13">
        <f t="shared" si="6"/>
        <v>17</v>
      </c>
      <c r="B34" s="33">
        <f t="shared" si="7"/>
        <v>40848</v>
      </c>
      <c r="C34" s="29">
        <f t="shared" si="8"/>
        <v>93885.11747433357</v>
      </c>
      <c r="D34" s="29">
        <f t="shared" si="0"/>
        <v>405.2686296074333</v>
      </c>
      <c r="E34" s="30">
        <f t="shared" si="1"/>
        <v>0</v>
      </c>
      <c r="F34" s="29">
        <f t="shared" si="2"/>
        <v>405.2686296074333</v>
      </c>
      <c r="G34" s="29">
        <f t="shared" si="3"/>
        <v>278.523721017083</v>
      </c>
      <c r="H34" s="29">
        <f t="shared" si="4"/>
        <v>126.7449085903503</v>
      </c>
      <c r="I34" s="29">
        <f t="shared" si="5"/>
        <v>93606.59375331648</v>
      </c>
    </row>
    <row r="35" spans="1:9" ht="14.25">
      <c r="A35" s="13">
        <f t="shared" si="6"/>
        <v>18</v>
      </c>
      <c r="B35" s="33">
        <f t="shared" si="7"/>
        <v>40878</v>
      </c>
      <c r="C35" s="29">
        <f t="shared" si="8"/>
        <v>93606.59375331648</v>
      </c>
      <c r="D35" s="29">
        <f t="shared" si="0"/>
        <v>405.2686296074333</v>
      </c>
      <c r="E35" s="30">
        <f t="shared" si="1"/>
        <v>0</v>
      </c>
      <c r="F35" s="29">
        <f t="shared" si="2"/>
        <v>405.2686296074333</v>
      </c>
      <c r="G35" s="29">
        <f t="shared" si="3"/>
        <v>278.89972804045607</v>
      </c>
      <c r="H35" s="29">
        <f t="shared" si="4"/>
        <v>126.36890156697724</v>
      </c>
      <c r="I35" s="29">
        <f t="shared" si="5"/>
        <v>93327.69402527603</v>
      </c>
    </row>
    <row r="36" spans="1:9" ht="14.25">
      <c r="A36" s="13">
        <f t="shared" si="6"/>
        <v>19</v>
      </c>
      <c r="B36" s="33">
        <f t="shared" si="7"/>
        <v>40909</v>
      </c>
      <c r="C36" s="29">
        <f t="shared" si="8"/>
        <v>93327.69402527603</v>
      </c>
      <c r="D36" s="29">
        <f t="shared" si="0"/>
        <v>405.2686296074333</v>
      </c>
      <c r="E36" s="30">
        <f t="shared" si="1"/>
        <v>0</v>
      </c>
      <c r="F36" s="29">
        <f t="shared" si="2"/>
        <v>405.2686296074333</v>
      </c>
      <c r="G36" s="29">
        <f t="shared" si="3"/>
        <v>279.27624267331066</v>
      </c>
      <c r="H36" s="29">
        <f t="shared" si="4"/>
        <v>125.99238693412264</v>
      </c>
      <c r="I36" s="29">
        <f t="shared" si="5"/>
        <v>93048.41778260272</v>
      </c>
    </row>
    <row r="37" spans="1:9" ht="14.25">
      <c r="A37" s="13">
        <f t="shared" si="6"/>
        <v>20</v>
      </c>
      <c r="B37" s="33">
        <f t="shared" si="7"/>
        <v>40940</v>
      </c>
      <c r="C37" s="29">
        <f t="shared" si="8"/>
        <v>93048.41778260272</v>
      </c>
      <c r="D37" s="29">
        <f t="shared" si="0"/>
        <v>405.2686296074333</v>
      </c>
      <c r="E37" s="30">
        <f t="shared" si="1"/>
        <v>0</v>
      </c>
      <c r="F37" s="29">
        <f t="shared" si="2"/>
        <v>405.2686296074333</v>
      </c>
      <c r="G37" s="29">
        <f t="shared" si="3"/>
        <v>279.6532656009196</v>
      </c>
      <c r="H37" s="29">
        <f t="shared" si="4"/>
        <v>125.61536400651367</v>
      </c>
      <c r="I37" s="29">
        <f t="shared" si="5"/>
        <v>92768.7645170018</v>
      </c>
    </row>
    <row r="38" spans="1:9" ht="14.25">
      <c r="A38" s="13">
        <f t="shared" si="6"/>
        <v>21</v>
      </c>
      <c r="B38" s="33">
        <f t="shared" si="7"/>
        <v>40969</v>
      </c>
      <c r="C38" s="29">
        <f t="shared" si="8"/>
        <v>92768.7645170018</v>
      </c>
      <c r="D38" s="29">
        <f t="shared" si="0"/>
        <v>405.2686296074333</v>
      </c>
      <c r="E38" s="30">
        <f t="shared" si="1"/>
        <v>0</v>
      </c>
      <c r="F38" s="29">
        <f t="shared" si="2"/>
        <v>405.2686296074333</v>
      </c>
      <c r="G38" s="29">
        <f t="shared" si="3"/>
        <v>280.03079750948086</v>
      </c>
      <c r="H38" s="29">
        <f t="shared" si="4"/>
        <v>125.23783209795242</v>
      </c>
      <c r="I38" s="29">
        <f t="shared" si="5"/>
        <v>92488.73371949232</v>
      </c>
    </row>
    <row r="39" spans="1:9" ht="14.25">
      <c r="A39" s="13">
        <f t="shared" si="6"/>
        <v>22</v>
      </c>
      <c r="B39" s="33">
        <f t="shared" si="7"/>
        <v>41000</v>
      </c>
      <c r="C39" s="29">
        <f t="shared" si="8"/>
        <v>92488.73371949232</v>
      </c>
      <c r="D39" s="29">
        <f t="shared" si="0"/>
        <v>405.2686296074333</v>
      </c>
      <c r="E39" s="30">
        <f t="shared" si="1"/>
        <v>0</v>
      </c>
      <c r="F39" s="29">
        <f t="shared" si="2"/>
        <v>405.2686296074333</v>
      </c>
      <c r="G39" s="29">
        <f t="shared" si="3"/>
        <v>280.4088390861187</v>
      </c>
      <c r="H39" s="29">
        <f t="shared" si="4"/>
        <v>124.85979052131462</v>
      </c>
      <c r="I39" s="29">
        <f t="shared" si="5"/>
        <v>92208.3248804062</v>
      </c>
    </row>
    <row r="40" spans="1:9" ht="14.25">
      <c r="A40" s="13">
        <f t="shared" si="6"/>
        <v>23</v>
      </c>
      <c r="B40" s="33">
        <f t="shared" si="7"/>
        <v>41030</v>
      </c>
      <c r="C40" s="29">
        <f t="shared" si="8"/>
        <v>92208.3248804062</v>
      </c>
      <c r="D40" s="29">
        <f t="shared" si="0"/>
        <v>405.2686296074333</v>
      </c>
      <c r="E40" s="30">
        <f t="shared" si="1"/>
        <v>0</v>
      </c>
      <c r="F40" s="29">
        <f t="shared" si="2"/>
        <v>405.2686296074333</v>
      </c>
      <c r="G40" s="29">
        <f t="shared" si="3"/>
        <v>280.78739101888493</v>
      </c>
      <c r="H40" s="29">
        <f t="shared" si="4"/>
        <v>124.48123858854836</v>
      </c>
      <c r="I40" s="29">
        <f t="shared" si="5"/>
        <v>91927.53748938732</v>
      </c>
    </row>
    <row r="41" spans="1:9" ht="14.25">
      <c r="A41" s="13">
        <f t="shared" si="6"/>
        <v>24</v>
      </c>
      <c r="B41" s="33">
        <f t="shared" si="7"/>
        <v>41061</v>
      </c>
      <c r="C41" s="29">
        <f t="shared" si="8"/>
        <v>91927.53748938732</v>
      </c>
      <c r="D41" s="29">
        <f t="shared" si="0"/>
        <v>405.2686296074333</v>
      </c>
      <c r="E41" s="30">
        <f t="shared" si="1"/>
        <v>0</v>
      </c>
      <c r="F41" s="29">
        <f t="shared" si="2"/>
        <v>405.2686296074333</v>
      </c>
      <c r="G41" s="29">
        <f t="shared" si="3"/>
        <v>281.1664539967604</v>
      </c>
      <c r="H41" s="29">
        <f t="shared" si="4"/>
        <v>124.10217561067287</v>
      </c>
      <c r="I41" s="29">
        <f t="shared" si="5"/>
        <v>91646.37103539056</v>
      </c>
    </row>
    <row r="42" spans="1:9" ht="14.25">
      <c r="A42" s="13">
        <f t="shared" si="6"/>
        <v>25</v>
      </c>
      <c r="B42" s="33">
        <f t="shared" si="7"/>
        <v>41091</v>
      </c>
      <c r="C42" s="29">
        <f t="shared" si="8"/>
        <v>91646.37103539056</v>
      </c>
      <c r="D42" s="29">
        <f t="shared" si="0"/>
        <v>405.2686296074333</v>
      </c>
      <c r="E42" s="30">
        <f t="shared" si="1"/>
        <v>0</v>
      </c>
      <c r="F42" s="29">
        <f t="shared" si="2"/>
        <v>405.2686296074333</v>
      </c>
      <c r="G42" s="29">
        <f t="shared" si="3"/>
        <v>281.54602870965607</v>
      </c>
      <c r="H42" s="29">
        <f t="shared" si="4"/>
        <v>123.72260089777724</v>
      </c>
      <c r="I42" s="29">
        <f t="shared" si="5"/>
        <v>91364.82500668091</v>
      </c>
    </row>
    <row r="43" spans="1:9" ht="14.25">
      <c r="A43" s="13">
        <f t="shared" si="6"/>
        <v>26</v>
      </c>
      <c r="B43" s="33">
        <f t="shared" si="7"/>
        <v>41122</v>
      </c>
      <c r="C43" s="29">
        <f t="shared" si="8"/>
        <v>91364.82500668091</v>
      </c>
      <c r="D43" s="29">
        <f t="shared" si="0"/>
        <v>405.2686296074333</v>
      </c>
      <c r="E43" s="30">
        <f t="shared" si="1"/>
        <v>0</v>
      </c>
      <c r="F43" s="29">
        <f t="shared" si="2"/>
        <v>405.2686296074333</v>
      </c>
      <c r="G43" s="29">
        <f t="shared" si="3"/>
        <v>281.9261158484141</v>
      </c>
      <c r="H43" s="29">
        <f t="shared" si="4"/>
        <v>123.34251375901921</v>
      </c>
      <c r="I43" s="29">
        <f t="shared" si="5"/>
        <v>91082.8988908325</v>
      </c>
    </row>
    <row r="44" spans="1:9" ht="14.25">
      <c r="A44" s="13">
        <f t="shared" si="6"/>
        <v>27</v>
      </c>
      <c r="B44" s="33">
        <f t="shared" si="7"/>
        <v>41153</v>
      </c>
      <c r="C44" s="29">
        <f t="shared" si="8"/>
        <v>91082.8988908325</v>
      </c>
      <c r="D44" s="29">
        <f t="shared" si="0"/>
        <v>405.2686296074333</v>
      </c>
      <c r="E44" s="30">
        <f t="shared" si="1"/>
        <v>0</v>
      </c>
      <c r="F44" s="29">
        <f t="shared" si="2"/>
        <v>405.2686296074333</v>
      </c>
      <c r="G44" s="29">
        <f t="shared" si="3"/>
        <v>282.3067161048094</v>
      </c>
      <c r="H44" s="29">
        <f t="shared" si="4"/>
        <v>122.96191350262387</v>
      </c>
      <c r="I44" s="29">
        <f t="shared" si="5"/>
        <v>90800.59217472769</v>
      </c>
    </row>
    <row r="45" spans="1:9" ht="14.25">
      <c r="A45" s="13">
        <f t="shared" si="6"/>
        <v>28</v>
      </c>
      <c r="B45" s="33">
        <f t="shared" si="7"/>
        <v>41183</v>
      </c>
      <c r="C45" s="29">
        <f t="shared" si="8"/>
        <v>90800.59217472769</v>
      </c>
      <c r="D45" s="29">
        <f t="shared" si="0"/>
        <v>405.2686296074333</v>
      </c>
      <c r="E45" s="30">
        <f t="shared" si="1"/>
        <v>0</v>
      </c>
      <c r="F45" s="29">
        <f t="shared" si="2"/>
        <v>405.2686296074333</v>
      </c>
      <c r="G45" s="29">
        <f t="shared" si="3"/>
        <v>282.6878301715509</v>
      </c>
      <c r="H45" s="29">
        <f t="shared" si="4"/>
        <v>122.58079943588238</v>
      </c>
      <c r="I45" s="29">
        <f t="shared" si="5"/>
        <v>90517.90434455614</v>
      </c>
    </row>
    <row r="46" spans="1:9" ht="14.25">
      <c r="A46" s="13">
        <f t="shared" si="6"/>
        <v>29</v>
      </c>
      <c r="B46" s="33">
        <f t="shared" si="7"/>
        <v>41214</v>
      </c>
      <c r="C46" s="29">
        <f t="shared" si="8"/>
        <v>90517.90434455614</v>
      </c>
      <c r="D46" s="29">
        <f t="shared" si="0"/>
        <v>405.2686296074333</v>
      </c>
      <c r="E46" s="30">
        <f t="shared" si="1"/>
        <v>0</v>
      </c>
      <c r="F46" s="29">
        <f t="shared" si="2"/>
        <v>405.2686296074333</v>
      </c>
      <c r="G46" s="29">
        <f t="shared" si="3"/>
        <v>283.0694587422825</v>
      </c>
      <c r="H46" s="29">
        <f t="shared" si="4"/>
        <v>122.19917086515079</v>
      </c>
      <c r="I46" s="29">
        <f t="shared" si="5"/>
        <v>90234.83488581386</v>
      </c>
    </row>
    <row r="47" spans="1:9" ht="14.25">
      <c r="A47" s="13">
        <f t="shared" si="6"/>
        <v>30</v>
      </c>
      <c r="B47" s="33">
        <f t="shared" si="7"/>
        <v>41244</v>
      </c>
      <c r="C47" s="29">
        <f t="shared" si="8"/>
        <v>90234.83488581386</v>
      </c>
      <c r="D47" s="29">
        <f t="shared" si="0"/>
        <v>405.2686296074333</v>
      </c>
      <c r="E47" s="30">
        <f t="shared" si="1"/>
        <v>0</v>
      </c>
      <c r="F47" s="29">
        <f t="shared" si="2"/>
        <v>405.2686296074333</v>
      </c>
      <c r="G47" s="29">
        <f t="shared" si="3"/>
        <v>283.4516025115846</v>
      </c>
      <c r="H47" s="29">
        <f t="shared" si="4"/>
        <v>121.8170270958487</v>
      </c>
      <c r="I47" s="29">
        <f t="shared" si="5"/>
        <v>89951.38328330228</v>
      </c>
    </row>
    <row r="48" spans="1:9" ht="14.25">
      <c r="A48" s="13">
        <f t="shared" si="6"/>
        <v>31</v>
      </c>
      <c r="B48" s="33">
        <f t="shared" si="7"/>
        <v>41275</v>
      </c>
      <c r="C48" s="29">
        <f t="shared" si="8"/>
        <v>89951.38328330228</v>
      </c>
      <c r="D48" s="29">
        <f t="shared" si="0"/>
        <v>405.2686296074333</v>
      </c>
      <c r="E48" s="30">
        <f t="shared" si="1"/>
        <v>0</v>
      </c>
      <c r="F48" s="29">
        <f t="shared" si="2"/>
        <v>405.2686296074333</v>
      </c>
      <c r="G48" s="29">
        <f t="shared" si="3"/>
        <v>283.8342621749752</v>
      </c>
      <c r="H48" s="29">
        <f t="shared" si="4"/>
        <v>121.43436743245807</v>
      </c>
      <c r="I48" s="29">
        <f t="shared" si="5"/>
        <v>89667.5490211273</v>
      </c>
    </row>
    <row r="49" spans="1:9" ht="14.25">
      <c r="A49" s="13">
        <f t="shared" si="6"/>
        <v>32</v>
      </c>
      <c r="B49" s="33">
        <f t="shared" si="7"/>
        <v>41306</v>
      </c>
      <c r="C49" s="29">
        <f t="shared" si="8"/>
        <v>89667.5490211273</v>
      </c>
      <c r="D49" s="29">
        <f t="shared" si="0"/>
        <v>405.2686296074333</v>
      </c>
      <c r="E49" s="30">
        <f t="shared" si="1"/>
        <v>0</v>
      </c>
      <c r="F49" s="29">
        <f t="shared" si="2"/>
        <v>405.2686296074333</v>
      </c>
      <c r="G49" s="29">
        <f t="shared" si="3"/>
        <v>284.21743842891146</v>
      </c>
      <c r="H49" s="29">
        <f t="shared" si="4"/>
        <v>121.05119117852185</v>
      </c>
      <c r="I49" s="29">
        <f t="shared" si="5"/>
        <v>89383.33158269839</v>
      </c>
    </row>
    <row r="50" spans="1:9" ht="14.25">
      <c r="A50" s="13">
        <f t="shared" si="6"/>
        <v>33</v>
      </c>
      <c r="B50" s="33">
        <f t="shared" si="7"/>
        <v>41334</v>
      </c>
      <c r="C50" s="29">
        <f t="shared" si="8"/>
        <v>89383.33158269839</v>
      </c>
      <c r="D50" s="29">
        <f t="shared" si="0"/>
        <v>405.2686296074333</v>
      </c>
      <c r="E50" s="30">
        <f t="shared" si="1"/>
        <v>0</v>
      </c>
      <c r="F50" s="29">
        <f t="shared" si="2"/>
        <v>405.2686296074333</v>
      </c>
      <c r="G50" s="29">
        <f t="shared" si="3"/>
        <v>284.6011319707905</v>
      </c>
      <c r="H50" s="29">
        <f t="shared" si="4"/>
        <v>120.6674976366428</v>
      </c>
      <c r="I50" s="29">
        <f t="shared" si="5"/>
        <v>89098.7304507276</v>
      </c>
    </row>
    <row r="51" spans="1:9" ht="14.25">
      <c r="A51" s="13">
        <f t="shared" si="6"/>
        <v>34</v>
      </c>
      <c r="B51" s="33">
        <f t="shared" si="7"/>
        <v>41365</v>
      </c>
      <c r="C51" s="29">
        <f t="shared" si="8"/>
        <v>89098.7304507276</v>
      </c>
      <c r="D51" s="29">
        <f t="shared" si="0"/>
        <v>405.2686296074333</v>
      </c>
      <c r="E51" s="30">
        <f t="shared" si="1"/>
        <v>0</v>
      </c>
      <c r="F51" s="29">
        <f t="shared" si="2"/>
        <v>405.2686296074333</v>
      </c>
      <c r="G51" s="29">
        <f t="shared" si="3"/>
        <v>284.98534349895107</v>
      </c>
      <c r="H51" s="29">
        <f t="shared" si="4"/>
        <v>120.28328610848224</v>
      </c>
      <c r="I51" s="29">
        <f t="shared" si="5"/>
        <v>88813.74510722865</v>
      </c>
    </row>
    <row r="52" spans="1:9" ht="14.25">
      <c r="A52" s="13">
        <f t="shared" si="6"/>
        <v>35</v>
      </c>
      <c r="B52" s="33">
        <f t="shared" si="7"/>
        <v>41395</v>
      </c>
      <c r="C52" s="29">
        <f t="shared" si="8"/>
        <v>88813.74510722865</v>
      </c>
      <c r="D52" s="29">
        <f t="shared" si="0"/>
        <v>405.2686296074333</v>
      </c>
      <c r="E52" s="30">
        <f t="shared" si="1"/>
        <v>0</v>
      </c>
      <c r="F52" s="29">
        <f t="shared" si="2"/>
        <v>405.2686296074333</v>
      </c>
      <c r="G52" s="29">
        <f t="shared" si="3"/>
        <v>285.37007371267464</v>
      </c>
      <c r="H52" s="29">
        <f t="shared" si="4"/>
        <v>119.89855589475867</v>
      </c>
      <c r="I52" s="29">
        <f t="shared" si="5"/>
        <v>88528.37503351597</v>
      </c>
    </row>
    <row r="53" spans="1:9" ht="14.25">
      <c r="A53" s="13">
        <f t="shared" si="6"/>
        <v>36</v>
      </c>
      <c r="B53" s="33">
        <f t="shared" si="7"/>
        <v>41426</v>
      </c>
      <c r="C53" s="29">
        <f t="shared" si="8"/>
        <v>88528.37503351597</v>
      </c>
      <c r="D53" s="29">
        <f t="shared" si="0"/>
        <v>405.2686296074333</v>
      </c>
      <c r="E53" s="30">
        <f t="shared" si="1"/>
        <v>0</v>
      </c>
      <c r="F53" s="29">
        <f t="shared" si="2"/>
        <v>405.2686296074333</v>
      </c>
      <c r="G53" s="29">
        <f t="shared" si="3"/>
        <v>285.75532331218676</v>
      </c>
      <c r="H53" s="29">
        <f t="shared" si="4"/>
        <v>119.51330629524655</v>
      </c>
      <c r="I53" s="29">
        <f t="shared" si="5"/>
        <v>88242.61971020378</v>
      </c>
    </row>
    <row r="54" spans="1:9" ht="14.25">
      <c r="A54" s="13">
        <f t="shared" si="6"/>
        <v>37</v>
      </c>
      <c r="B54" s="33">
        <f t="shared" si="7"/>
        <v>41456</v>
      </c>
      <c r="C54" s="29">
        <f t="shared" si="8"/>
        <v>88242.61971020378</v>
      </c>
      <c r="D54" s="29">
        <f t="shared" si="0"/>
        <v>405.2686296074333</v>
      </c>
      <c r="E54" s="30">
        <f t="shared" si="1"/>
        <v>0</v>
      </c>
      <c r="F54" s="29">
        <f t="shared" si="2"/>
        <v>405.2686296074333</v>
      </c>
      <c r="G54" s="29">
        <f t="shared" si="3"/>
        <v>286.1410929986582</v>
      </c>
      <c r="H54" s="29">
        <f t="shared" si="4"/>
        <v>119.12753660877509</v>
      </c>
      <c r="I54" s="29">
        <f t="shared" si="5"/>
        <v>87956.47861720512</v>
      </c>
    </row>
    <row r="55" spans="1:9" ht="14.25">
      <c r="A55" s="13">
        <f t="shared" si="6"/>
        <v>38</v>
      </c>
      <c r="B55" s="33">
        <f t="shared" si="7"/>
        <v>41487</v>
      </c>
      <c r="C55" s="29">
        <f t="shared" si="8"/>
        <v>87956.47861720512</v>
      </c>
      <c r="D55" s="29">
        <f t="shared" si="0"/>
        <v>405.2686296074333</v>
      </c>
      <c r="E55" s="30">
        <f t="shared" si="1"/>
        <v>0</v>
      </c>
      <c r="F55" s="29">
        <f t="shared" si="2"/>
        <v>405.2686296074333</v>
      </c>
      <c r="G55" s="29">
        <f t="shared" si="3"/>
        <v>286.5273834742064</v>
      </c>
      <c r="H55" s="29">
        <f t="shared" si="4"/>
        <v>118.74124613322691</v>
      </c>
      <c r="I55" s="29">
        <f t="shared" si="5"/>
        <v>87669.95123373091</v>
      </c>
    </row>
    <row r="56" spans="1:9" ht="14.25">
      <c r="A56" s="13">
        <f t="shared" si="6"/>
        <v>39</v>
      </c>
      <c r="B56" s="33">
        <f t="shared" si="7"/>
        <v>41518</v>
      </c>
      <c r="C56" s="29">
        <f t="shared" si="8"/>
        <v>87669.95123373091</v>
      </c>
      <c r="D56" s="29">
        <f t="shared" si="0"/>
        <v>405.2686296074333</v>
      </c>
      <c r="E56" s="30">
        <f t="shared" si="1"/>
        <v>0</v>
      </c>
      <c r="F56" s="29">
        <f t="shared" si="2"/>
        <v>405.2686296074333</v>
      </c>
      <c r="G56" s="29">
        <f t="shared" si="3"/>
        <v>286.9141954418966</v>
      </c>
      <c r="H56" s="29">
        <f t="shared" si="4"/>
        <v>118.35443416553672</v>
      </c>
      <c r="I56" s="29">
        <f t="shared" si="5"/>
        <v>87383.03703828901</v>
      </c>
    </row>
    <row r="57" spans="1:9" ht="14.25">
      <c r="A57" s="13">
        <f t="shared" si="6"/>
        <v>40</v>
      </c>
      <c r="B57" s="33">
        <f t="shared" si="7"/>
        <v>41548</v>
      </c>
      <c r="C57" s="29">
        <f t="shared" si="8"/>
        <v>87383.03703828901</v>
      </c>
      <c r="D57" s="29">
        <f t="shared" si="0"/>
        <v>405.2686296074333</v>
      </c>
      <c r="E57" s="30">
        <f t="shared" si="1"/>
        <v>0</v>
      </c>
      <c r="F57" s="29">
        <f t="shared" si="2"/>
        <v>405.2686296074333</v>
      </c>
      <c r="G57" s="29">
        <f t="shared" si="3"/>
        <v>287.30152960574316</v>
      </c>
      <c r="H57" s="29">
        <f t="shared" si="4"/>
        <v>117.96710000169016</v>
      </c>
      <c r="I57" s="29">
        <f t="shared" si="5"/>
        <v>87095.73550868327</v>
      </c>
    </row>
    <row r="58" spans="1:9" ht="14.25">
      <c r="A58" s="13">
        <f t="shared" si="6"/>
        <v>41</v>
      </c>
      <c r="B58" s="33">
        <f t="shared" si="7"/>
        <v>41579</v>
      </c>
      <c r="C58" s="29">
        <f t="shared" si="8"/>
        <v>87095.73550868327</v>
      </c>
      <c r="D58" s="29">
        <f t="shared" si="0"/>
        <v>405.2686296074333</v>
      </c>
      <c r="E58" s="30">
        <f t="shared" si="1"/>
        <v>0</v>
      </c>
      <c r="F58" s="29">
        <f t="shared" si="2"/>
        <v>405.2686296074333</v>
      </c>
      <c r="G58" s="29">
        <f t="shared" si="3"/>
        <v>287.6893866707109</v>
      </c>
      <c r="H58" s="29">
        <f t="shared" si="4"/>
        <v>117.5792429367224</v>
      </c>
      <c r="I58" s="29">
        <f t="shared" si="5"/>
        <v>86808.04612201256</v>
      </c>
    </row>
    <row r="59" spans="1:9" ht="14.25">
      <c r="A59" s="13">
        <f t="shared" si="6"/>
        <v>42</v>
      </c>
      <c r="B59" s="33">
        <f t="shared" si="7"/>
        <v>41609</v>
      </c>
      <c r="C59" s="29">
        <f t="shared" si="8"/>
        <v>86808.04612201256</v>
      </c>
      <c r="D59" s="29">
        <f t="shared" si="0"/>
        <v>405.2686296074333</v>
      </c>
      <c r="E59" s="30">
        <f t="shared" si="1"/>
        <v>0</v>
      </c>
      <c r="F59" s="29">
        <f t="shared" si="2"/>
        <v>405.2686296074333</v>
      </c>
      <c r="G59" s="29">
        <f t="shared" si="3"/>
        <v>288.07776734271636</v>
      </c>
      <c r="H59" s="29">
        <f t="shared" si="4"/>
        <v>117.19086226471694</v>
      </c>
      <c r="I59" s="29">
        <f t="shared" si="5"/>
        <v>86519.96835466984</v>
      </c>
    </row>
    <row r="60" spans="1:9" ht="14.25">
      <c r="A60" s="13">
        <f t="shared" si="6"/>
        <v>43</v>
      </c>
      <c r="B60" s="33">
        <f t="shared" si="7"/>
        <v>41640</v>
      </c>
      <c r="C60" s="29">
        <f t="shared" si="8"/>
        <v>86519.96835466984</v>
      </c>
      <c r="D60" s="29">
        <f t="shared" si="0"/>
        <v>405.2686296074333</v>
      </c>
      <c r="E60" s="30">
        <f t="shared" si="1"/>
        <v>0</v>
      </c>
      <c r="F60" s="29">
        <f t="shared" si="2"/>
        <v>405.2686296074333</v>
      </c>
      <c r="G60" s="29">
        <f t="shared" si="3"/>
        <v>288.46667232862904</v>
      </c>
      <c r="H60" s="29">
        <f t="shared" si="4"/>
        <v>116.80195727880427</v>
      </c>
      <c r="I60" s="29">
        <f t="shared" si="5"/>
        <v>86231.5016823412</v>
      </c>
    </row>
    <row r="61" spans="1:9" ht="14.25">
      <c r="A61" s="13">
        <f t="shared" si="6"/>
        <v>44</v>
      </c>
      <c r="B61" s="33">
        <f t="shared" si="7"/>
        <v>41671</v>
      </c>
      <c r="C61" s="29">
        <f t="shared" si="8"/>
        <v>86231.5016823412</v>
      </c>
      <c r="D61" s="29">
        <f t="shared" si="0"/>
        <v>405.2686296074333</v>
      </c>
      <c r="E61" s="30">
        <f t="shared" si="1"/>
        <v>0</v>
      </c>
      <c r="F61" s="29">
        <f t="shared" si="2"/>
        <v>405.2686296074333</v>
      </c>
      <c r="G61" s="29">
        <f t="shared" si="3"/>
        <v>288.85610233627267</v>
      </c>
      <c r="H61" s="29">
        <f t="shared" si="4"/>
        <v>116.41252727116061</v>
      </c>
      <c r="I61" s="29">
        <f t="shared" si="5"/>
        <v>85942.64558000493</v>
      </c>
    </row>
    <row r="62" spans="1:9" ht="14.25">
      <c r="A62" s="13">
        <f t="shared" si="6"/>
        <v>45</v>
      </c>
      <c r="B62" s="33">
        <f t="shared" si="7"/>
        <v>41699</v>
      </c>
      <c r="C62" s="29">
        <f t="shared" si="8"/>
        <v>85942.64558000493</v>
      </c>
      <c r="D62" s="29">
        <f t="shared" si="0"/>
        <v>405.2686296074333</v>
      </c>
      <c r="E62" s="30">
        <f t="shared" si="1"/>
        <v>0</v>
      </c>
      <c r="F62" s="29">
        <f t="shared" si="2"/>
        <v>405.2686296074333</v>
      </c>
      <c r="G62" s="29">
        <f t="shared" si="3"/>
        <v>289.2460580744266</v>
      </c>
      <c r="H62" s="29">
        <f t="shared" si="4"/>
        <v>116.02257153300665</v>
      </c>
      <c r="I62" s="29">
        <f t="shared" si="5"/>
        <v>85653.3995219305</v>
      </c>
    </row>
    <row r="63" spans="1:9" ht="14.25">
      <c r="A63" s="13">
        <f t="shared" si="6"/>
        <v>46</v>
      </c>
      <c r="B63" s="33">
        <f t="shared" si="7"/>
        <v>41730</v>
      </c>
      <c r="C63" s="29">
        <f t="shared" si="8"/>
        <v>85653.3995219305</v>
      </c>
      <c r="D63" s="29">
        <f t="shared" si="0"/>
        <v>405.2686296074333</v>
      </c>
      <c r="E63" s="30">
        <f t="shared" si="1"/>
        <v>0</v>
      </c>
      <c r="F63" s="29">
        <f t="shared" si="2"/>
        <v>405.2686296074333</v>
      </c>
      <c r="G63" s="29">
        <f t="shared" si="3"/>
        <v>289.6365402528271</v>
      </c>
      <c r="H63" s="29">
        <f t="shared" si="4"/>
        <v>115.63208935460618</v>
      </c>
      <c r="I63" s="29">
        <f t="shared" si="5"/>
        <v>85363.76298167768</v>
      </c>
    </row>
    <row r="64" spans="1:9" ht="14.25">
      <c r="A64" s="13">
        <f t="shared" si="6"/>
        <v>47</v>
      </c>
      <c r="B64" s="33">
        <f t="shared" si="7"/>
        <v>41760</v>
      </c>
      <c r="C64" s="29">
        <f t="shared" si="8"/>
        <v>85363.76298167768</v>
      </c>
      <c r="D64" s="29">
        <f t="shared" si="0"/>
        <v>405.2686296074333</v>
      </c>
      <c r="E64" s="30">
        <f t="shared" si="1"/>
        <v>0</v>
      </c>
      <c r="F64" s="29">
        <f t="shared" si="2"/>
        <v>405.2686296074333</v>
      </c>
      <c r="G64" s="29">
        <f t="shared" si="3"/>
        <v>290.02754958216843</v>
      </c>
      <c r="H64" s="29">
        <f t="shared" si="4"/>
        <v>115.24108002526486</v>
      </c>
      <c r="I64" s="29">
        <f t="shared" si="5"/>
        <v>85073.7354320955</v>
      </c>
    </row>
    <row r="65" spans="1:9" ht="14.25">
      <c r="A65" s="13">
        <f t="shared" si="6"/>
        <v>48</v>
      </c>
      <c r="B65" s="33">
        <f t="shared" si="7"/>
        <v>41791</v>
      </c>
      <c r="C65" s="29">
        <f t="shared" si="8"/>
        <v>85073.7354320955</v>
      </c>
      <c r="D65" s="29">
        <f t="shared" si="0"/>
        <v>405.2686296074333</v>
      </c>
      <c r="E65" s="30">
        <f t="shared" si="1"/>
        <v>0</v>
      </c>
      <c r="F65" s="29">
        <f t="shared" si="2"/>
        <v>405.2686296074333</v>
      </c>
      <c r="G65" s="29">
        <f t="shared" si="3"/>
        <v>290.41908677410436</v>
      </c>
      <c r="H65" s="29">
        <f t="shared" si="4"/>
        <v>114.84954283332893</v>
      </c>
      <c r="I65" s="29">
        <f t="shared" si="5"/>
        <v>84783.31634532141</v>
      </c>
    </row>
    <row r="66" spans="1:9" ht="14.25">
      <c r="A66" s="13">
        <f t="shared" si="6"/>
        <v>49</v>
      </c>
      <c r="B66" s="33">
        <f t="shared" si="7"/>
        <v>41821</v>
      </c>
      <c r="C66" s="29">
        <f t="shared" si="8"/>
        <v>84783.31634532141</v>
      </c>
      <c r="D66" s="29">
        <f t="shared" si="0"/>
        <v>405.2686296074333</v>
      </c>
      <c r="E66" s="30">
        <f t="shared" si="1"/>
        <v>0</v>
      </c>
      <c r="F66" s="29">
        <f t="shared" si="2"/>
        <v>405.2686296074333</v>
      </c>
      <c r="G66" s="29">
        <f t="shared" si="3"/>
        <v>290.8111525412494</v>
      </c>
      <c r="H66" s="29">
        <f t="shared" si="4"/>
        <v>114.4574770661839</v>
      </c>
      <c r="I66" s="29">
        <f t="shared" si="5"/>
        <v>84492.50519278015</v>
      </c>
    </row>
    <row r="67" spans="1:9" ht="14.25">
      <c r="A67" s="13">
        <f t="shared" si="6"/>
        <v>50</v>
      </c>
      <c r="B67" s="33">
        <f t="shared" si="7"/>
        <v>41852</v>
      </c>
      <c r="C67" s="29">
        <f t="shared" si="8"/>
        <v>84492.50519278015</v>
      </c>
      <c r="D67" s="29">
        <f t="shared" si="0"/>
        <v>405.2686296074333</v>
      </c>
      <c r="E67" s="30">
        <f t="shared" si="1"/>
        <v>0</v>
      </c>
      <c r="F67" s="29">
        <f t="shared" si="2"/>
        <v>405.2686296074333</v>
      </c>
      <c r="G67" s="29">
        <f t="shared" si="3"/>
        <v>291.2037475971801</v>
      </c>
      <c r="H67" s="29">
        <f t="shared" si="4"/>
        <v>114.0648820102532</v>
      </c>
      <c r="I67" s="29">
        <f t="shared" si="5"/>
        <v>84201.30144518298</v>
      </c>
    </row>
    <row r="68" spans="1:9" ht="14.25">
      <c r="A68" s="13">
        <f t="shared" si="6"/>
        <v>51</v>
      </c>
      <c r="B68" s="33">
        <f t="shared" si="7"/>
        <v>41883</v>
      </c>
      <c r="C68" s="29">
        <f t="shared" si="8"/>
        <v>84201.30144518298</v>
      </c>
      <c r="D68" s="29">
        <f t="shared" si="0"/>
        <v>405.2686296074333</v>
      </c>
      <c r="E68" s="30">
        <f t="shared" si="1"/>
        <v>0</v>
      </c>
      <c r="F68" s="29">
        <f t="shared" si="2"/>
        <v>405.2686296074333</v>
      </c>
      <c r="G68" s="29">
        <f t="shared" si="3"/>
        <v>291.5968726564363</v>
      </c>
      <c r="H68" s="29">
        <f t="shared" si="4"/>
        <v>113.67175695099702</v>
      </c>
      <c r="I68" s="29">
        <f t="shared" si="5"/>
        <v>83909.70457252655</v>
      </c>
    </row>
    <row r="69" spans="1:9" ht="14.25">
      <c r="A69" s="13">
        <f t="shared" si="6"/>
        <v>52</v>
      </c>
      <c r="B69" s="33">
        <f t="shared" si="7"/>
        <v>41913</v>
      </c>
      <c r="C69" s="29">
        <f t="shared" si="8"/>
        <v>83909.70457252655</v>
      </c>
      <c r="D69" s="29">
        <f t="shared" si="0"/>
        <v>405.2686296074333</v>
      </c>
      <c r="E69" s="30">
        <f t="shared" si="1"/>
        <v>0</v>
      </c>
      <c r="F69" s="29">
        <f t="shared" si="2"/>
        <v>405.2686296074333</v>
      </c>
      <c r="G69" s="29">
        <f t="shared" si="3"/>
        <v>291.99052843452245</v>
      </c>
      <c r="H69" s="29">
        <f t="shared" si="4"/>
        <v>113.27810117291084</v>
      </c>
      <c r="I69" s="29">
        <f t="shared" si="5"/>
        <v>83617.71404409202</v>
      </c>
    </row>
    <row r="70" spans="1:9" ht="14.25">
      <c r="A70" s="13">
        <f t="shared" si="6"/>
        <v>53</v>
      </c>
      <c r="B70" s="33">
        <f t="shared" si="7"/>
        <v>41944</v>
      </c>
      <c r="C70" s="29">
        <f t="shared" si="8"/>
        <v>83617.71404409202</v>
      </c>
      <c r="D70" s="29">
        <f t="shared" si="0"/>
        <v>405.2686296074333</v>
      </c>
      <c r="E70" s="30">
        <f t="shared" si="1"/>
        <v>0</v>
      </c>
      <c r="F70" s="29">
        <f t="shared" si="2"/>
        <v>405.2686296074333</v>
      </c>
      <c r="G70" s="29">
        <f t="shared" si="3"/>
        <v>292.3847156479091</v>
      </c>
      <c r="H70" s="29">
        <f t="shared" si="4"/>
        <v>112.88391395952421</v>
      </c>
      <c r="I70" s="29">
        <f t="shared" si="5"/>
        <v>83325.32932844412</v>
      </c>
    </row>
    <row r="71" spans="1:9" ht="14.25">
      <c r="A71" s="13">
        <f t="shared" si="6"/>
        <v>54</v>
      </c>
      <c r="B71" s="33">
        <f t="shared" si="7"/>
        <v>41974</v>
      </c>
      <c r="C71" s="29">
        <f t="shared" si="8"/>
        <v>83325.32932844412</v>
      </c>
      <c r="D71" s="29">
        <f t="shared" si="0"/>
        <v>405.2686296074333</v>
      </c>
      <c r="E71" s="30">
        <f t="shared" si="1"/>
        <v>0</v>
      </c>
      <c r="F71" s="29">
        <f t="shared" si="2"/>
        <v>405.2686296074333</v>
      </c>
      <c r="G71" s="29">
        <f t="shared" si="3"/>
        <v>292.77943501403377</v>
      </c>
      <c r="H71" s="29">
        <f t="shared" si="4"/>
        <v>112.48919459339955</v>
      </c>
      <c r="I71" s="29">
        <f t="shared" si="5"/>
        <v>83032.54989343008</v>
      </c>
    </row>
    <row r="72" spans="1:9" ht="14.25">
      <c r="A72" s="13">
        <f t="shared" si="6"/>
        <v>55</v>
      </c>
      <c r="B72" s="33">
        <f t="shared" si="7"/>
        <v>42005</v>
      </c>
      <c r="C72" s="29">
        <f t="shared" si="8"/>
        <v>83032.54989343008</v>
      </c>
      <c r="D72" s="29">
        <f t="shared" si="0"/>
        <v>405.2686296074333</v>
      </c>
      <c r="E72" s="30">
        <f t="shared" si="1"/>
        <v>0</v>
      </c>
      <c r="F72" s="29">
        <f t="shared" si="2"/>
        <v>405.2686296074333</v>
      </c>
      <c r="G72" s="29">
        <f t="shared" si="3"/>
        <v>293.1746872513027</v>
      </c>
      <c r="H72" s="29">
        <f t="shared" si="4"/>
        <v>112.0939423561306</v>
      </c>
      <c r="I72" s="29">
        <f t="shared" si="5"/>
        <v>82739.37520617878</v>
      </c>
    </row>
    <row r="73" spans="1:9" ht="14.25">
      <c r="A73" s="13">
        <f t="shared" si="6"/>
        <v>56</v>
      </c>
      <c r="B73" s="33">
        <f t="shared" si="7"/>
        <v>42036</v>
      </c>
      <c r="C73" s="29">
        <f t="shared" si="8"/>
        <v>82739.37520617878</v>
      </c>
      <c r="D73" s="29">
        <f t="shared" si="0"/>
        <v>405.2686296074333</v>
      </c>
      <c r="E73" s="30">
        <f t="shared" si="1"/>
        <v>0</v>
      </c>
      <c r="F73" s="29">
        <f t="shared" si="2"/>
        <v>405.2686296074333</v>
      </c>
      <c r="G73" s="29">
        <f t="shared" si="3"/>
        <v>293.5704730790919</v>
      </c>
      <c r="H73" s="29">
        <f t="shared" si="4"/>
        <v>111.69815652834136</v>
      </c>
      <c r="I73" s="29">
        <f t="shared" si="5"/>
        <v>82445.80473309969</v>
      </c>
    </row>
    <row r="74" spans="1:9" ht="14.25">
      <c r="A74" s="13">
        <f t="shared" si="6"/>
        <v>57</v>
      </c>
      <c r="B74" s="33">
        <f t="shared" si="7"/>
        <v>42064</v>
      </c>
      <c r="C74" s="29">
        <f t="shared" si="8"/>
        <v>82445.80473309969</v>
      </c>
      <c r="D74" s="29">
        <f t="shared" si="0"/>
        <v>405.2686296074333</v>
      </c>
      <c r="E74" s="30">
        <f t="shared" si="1"/>
        <v>0</v>
      </c>
      <c r="F74" s="29">
        <f t="shared" si="2"/>
        <v>405.2686296074333</v>
      </c>
      <c r="G74" s="29">
        <f t="shared" si="3"/>
        <v>293.9667932177487</v>
      </c>
      <c r="H74" s="29">
        <f t="shared" si="4"/>
        <v>111.30183638968458</v>
      </c>
      <c r="I74" s="29">
        <f t="shared" si="5"/>
        <v>82151.83793988194</v>
      </c>
    </row>
    <row r="75" spans="1:9" ht="14.25">
      <c r="A75" s="13">
        <f t="shared" si="6"/>
        <v>58</v>
      </c>
      <c r="B75" s="33">
        <f t="shared" si="7"/>
        <v>42095</v>
      </c>
      <c r="C75" s="29">
        <f t="shared" si="8"/>
        <v>82151.83793988194</v>
      </c>
      <c r="D75" s="29">
        <f t="shared" si="0"/>
        <v>405.2686296074333</v>
      </c>
      <c r="E75" s="30">
        <f t="shared" si="1"/>
        <v>0</v>
      </c>
      <c r="F75" s="29">
        <f t="shared" si="2"/>
        <v>405.2686296074333</v>
      </c>
      <c r="G75" s="29">
        <f t="shared" si="3"/>
        <v>294.3636483885927</v>
      </c>
      <c r="H75" s="29">
        <f t="shared" si="4"/>
        <v>110.9049812188406</v>
      </c>
      <c r="I75" s="29">
        <f t="shared" si="5"/>
        <v>81857.47429149334</v>
      </c>
    </row>
    <row r="76" spans="1:9" ht="14.25">
      <c r="A76" s="13">
        <f t="shared" si="6"/>
        <v>59</v>
      </c>
      <c r="B76" s="33">
        <f t="shared" si="7"/>
        <v>42125</v>
      </c>
      <c r="C76" s="29">
        <f t="shared" si="8"/>
        <v>81857.47429149334</v>
      </c>
      <c r="D76" s="29">
        <f t="shared" si="0"/>
        <v>405.2686296074333</v>
      </c>
      <c r="E76" s="30">
        <f t="shared" si="1"/>
        <v>0</v>
      </c>
      <c r="F76" s="29">
        <f t="shared" si="2"/>
        <v>405.2686296074333</v>
      </c>
      <c r="G76" s="29">
        <f t="shared" si="3"/>
        <v>294.7610393139173</v>
      </c>
      <c r="H76" s="29">
        <f t="shared" si="4"/>
        <v>110.507590293516</v>
      </c>
      <c r="I76" s="29">
        <f t="shared" si="5"/>
        <v>81562.71325217943</v>
      </c>
    </row>
    <row r="77" spans="1:9" ht="14.25">
      <c r="A77" s="13">
        <f t="shared" si="6"/>
        <v>60</v>
      </c>
      <c r="B77" s="33">
        <f t="shared" si="7"/>
        <v>42156</v>
      </c>
      <c r="C77" s="29">
        <f t="shared" si="8"/>
        <v>81562.71325217943</v>
      </c>
      <c r="D77" s="29">
        <f t="shared" si="0"/>
        <v>405.2686296074333</v>
      </c>
      <c r="E77" s="30">
        <f t="shared" si="1"/>
        <v>0</v>
      </c>
      <c r="F77" s="29">
        <f t="shared" si="2"/>
        <v>405.2686296074333</v>
      </c>
      <c r="G77" s="29">
        <f t="shared" si="3"/>
        <v>295.1589667169911</v>
      </c>
      <c r="H77" s="29">
        <f t="shared" si="4"/>
        <v>110.10966289044222</v>
      </c>
      <c r="I77" s="29">
        <f t="shared" si="5"/>
        <v>81267.55428546244</v>
      </c>
    </row>
    <row r="78" spans="1:9" ht="13.5">
      <c r="A78" s="14">
        <f t="shared" si="6"/>
        <v>61</v>
      </c>
      <c r="B78" s="34">
        <f t="shared" si="7"/>
        <v>42186</v>
      </c>
      <c r="C78" s="31">
        <f t="shared" si="8"/>
        <v>81267.55428546244</v>
      </c>
      <c r="D78" s="31">
        <f t="shared" si="0"/>
        <v>405.2686296074333</v>
      </c>
      <c r="E78" s="32">
        <f t="shared" si="1"/>
        <v>0</v>
      </c>
      <c r="F78" s="31">
        <f t="shared" si="2"/>
        <v>405.2686296074333</v>
      </c>
      <c r="G78" s="31">
        <f t="shared" si="3"/>
        <v>295.557431322059</v>
      </c>
      <c r="H78" s="31">
        <f t="shared" si="4"/>
        <v>109.71119828537428</v>
      </c>
      <c r="I78" s="31">
        <f t="shared" si="5"/>
        <v>80971.99685414038</v>
      </c>
    </row>
    <row r="79" spans="1:9" ht="13.5">
      <c r="A79" s="14">
        <f t="shared" si="6"/>
        <v>62</v>
      </c>
      <c r="B79" s="34">
        <f t="shared" si="7"/>
        <v>42217</v>
      </c>
      <c r="C79" s="31">
        <f t="shared" si="8"/>
        <v>80971.99685414038</v>
      </c>
      <c r="D79" s="31">
        <f t="shared" si="0"/>
        <v>405.2686296074333</v>
      </c>
      <c r="E79" s="32">
        <f t="shared" si="1"/>
        <v>0</v>
      </c>
      <c r="F79" s="31">
        <f t="shared" si="2"/>
        <v>405.2686296074333</v>
      </c>
      <c r="G79" s="31">
        <f t="shared" si="3"/>
        <v>295.9564338543438</v>
      </c>
      <c r="H79" s="31">
        <f t="shared" si="4"/>
        <v>109.3121957530895</v>
      </c>
      <c r="I79" s="31">
        <f t="shared" si="5"/>
        <v>80676.04042028604</v>
      </c>
    </row>
    <row r="80" spans="1:9" ht="13.5">
      <c r="A80" s="14">
        <f t="shared" si="6"/>
        <v>63</v>
      </c>
      <c r="B80" s="34">
        <f t="shared" si="7"/>
        <v>42248</v>
      </c>
      <c r="C80" s="31">
        <f t="shared" si="8"/>
        <v>80676.04042028604</v>
      </c>
      <c r="D80" s="31">
        <f t="shared" si="0"/>
        <v>405.2686296074333</v>
      </c>
      <c r="E80" s="32">
        <f t="shared" si="1"/>
        <v>0</v>
      </c>
      <c r="F80" s="31">
        <f t="shared" si="2"/>
        <v>405.2686296074333</v>
      </c>
      <c r="G80" s="31">
        <f t="shared" si="3"/>
        <v>296.35597504004716</v>
      </c>
      <c r="H80" s="31">
        <f t="shared" si="4"/>
        <v>108.91265456738614</v>
      </c>
      <c r="I80" s="31">
        <f t="shared" si="5"/>
        <v>80379.68444524599</v>
      </c>
    </row>
    <row r="81" spans="1:9" ht="13.5">
      <c r="A81" s="14">
        <f t="shared" si="6"/>
        <v>64</v>
      </c>
      <c r="B81" s="34">
        <f t="shared" si="7"/>
        <v>42278</v>
      </c>
      <c r="C81" s="31">
        <f t="shared" si="8"/>
        <v>80379.68444524599</v>
      </c>
      <c r="D81" s="31">
        <f t="shared" si="0"/>
        <v>405.2686296074333</v>
      </c>
      <c r="E81" s="32">
        <f t="shared" si="1"/>
        <v>0</v>
      </c>
      <c r="F81" s="31">
        <f t="shared" si="2"/>
        <v>405.2686296074333</v>
      </c>
      <c r="G81" s="31">
        <f t="shared" si="3"/>
        <v>296.7560556063512</v>
      </c>
      <c r="H81" s="31">
        <f t="shared" si="4"/>
        <v>108.51257400108209</v>
      </c>
      <c r="I81" s="31">
        <f t="shared" si="5"/>
        <v>80082.92838963964</v>
      </c>
    </row>
    <row r="82" spans="1:9" ht="13.5">
      <c r="A82" s="14">
        <f t="shared" si="6"/>
        <v>65</v>
      </c>
      <c r="B82" s="34">
        <f t="shared" si="7"/>
        <v>42309</v>
      </c>
      <c r="C82" s="31">
        <f t="shared" si="8"/>
        <v>80082.92838963964</v>
      </c>
      <c r="D82" s="31">
        <f aca="true" t="shared" si="9" ref="D82:D145">IF(Pay_Num&lt;&gt;"",Scheduled_Monthly_Payment,"")</f>
        <v>405.2686296074333</v>
      </c>
      <c r="E82" s="32">
        <f aca="true" t="shared" si="10" ref="E82:E145">IF(Pay_Num&lt;&gt;"",Scheduled_Extra_Payments,"")</f>
        <v>0</v>
      </c>
      <c r="F82" s="31">
        <f aca="true" t="shared" si="11" ref="F82:F145">IF(Pay_Num&lt;&gt;"",Sched_Pay+Extra_Pay,"")</f>
        <v>405.2686296074333</v>
      </c>
      <c r="G82" s="31">
        <f aca="true" t="shared" si="12" ref="G82:G145">IF(Pay_Num&lt;&gt;"",Total_Pay-Int,"")</f>
        <v>297.1566762814198</v>
      </c>
      <c r="H82" s="31">
        <f aca="true" t="shared" si="13" ref="H82:H145">IF(Pay_Num&lt;&gt;"",Beg_Bal*Interest_Rate/12,"")</f>
        <v>108.1119533260135</v>
      </c>
      <c r="I82" s="31">
        <f aca="true" t="shared" si="14" ref="I82:I145">IF(Pay_Num&lt;&gt;"",Beg_Bal-Princ,"")</f>
        <v>79785.77171335822</v>
      </c>
    </row>
    <row r="83" spans="1:9" ht="13.5">
      <c r="A83" s="14">
        <f aca="true" t="shared" si="15" ref="A83:A146">IF(Values_Entered,A82+1,"")</f>
        <v>66</v>
      </c>
      <c r="B83" s="34">
        <f aca="true" t="shared" si="16" ref="B83:B146">IF(Pay_Num&lt;&gt;"",DATE(YEAR(B82),MONTH(B82)+1,DAY(B82)),"")</f>
        <v>42339</v>
      </c>
      <c r="C83" s="31">
        <f aca="true" t="shared" si="17" ref="C83:C146">IF(Pay_Num&lt;&gt;"",I82,"")</f>
        <v>79785.77171335822</v>
      </c>
      <c r="D83" s="31">
        <f t="shared" si="9"/>
        <v>405.2686296074333</v>
      </c>
      <c r="E83" s="32">
        <f t="shared" si="10"/>
        <v>0</v>
      </c>
      <c r="F83" s="31">
        <f t="shared" si="11"/>
        <v>405.2686296074333</v>
      </c>
      <c r="G83" s="31">
        <f t="shared" si="12"/>
        <v>297.5578377943997</v>
      </c>
      <c r="H83" s="31">
        <f t="shared" si="13"/>
        <v>107.7107918130336</v>
      </c>
      <c r="I83" s="31">
        <f t="shared" si="14"/>
        <v>79488.21387556382</v>
      </c>
    </row>
    <row r="84" spans="1:9" ht="13.5">
      <c r="A84" s="14">
        <f t="shared" si="15"/>
        <v>67</v>
      </c>
      <c r="B84" s="34">
        <f t="shared" si="16"/>
        <v>42370</v>
      </c>
      <c r="C84" s="31">
        <f t="shared" si="17"/>
        <v>79488.21387556382</v>
      </c>
      <c r="D84" s="31">
        <f t="shared" si="9"/>
        <v>405.2686296074333</v>
      </c>
      <c r="E84" s="32">
        <f t="shared" si="10"/>
        <v>0</v>
      </c>
      <c r="F84" s="31">
        <f t="shared" si="11"/>
        <v>405.2686296074333</v>
      </c>
      <c r="G84" s="31">
        <f t="shared" si="12"/>
        <v>297.95954087542214</v>
      </c>
      <c r="H84" s="31">
        <f t="shared" si="13"/>
        <v>107.30908873201115</v>
      </c>
      <c r="I84" s="31">
        <f t="shared" si="14"/>
        <v>79190.25433468839</v>
      </c>
    </row>
    <row r="85" spans="1:9" ht="13.5">
      <c r="A85" s="14">
        <f t="shared" si="15"/>
        <v>68</v>
      </c>
      <c r="B85" s="34">
        <f t="shared" si="16"/>
        <v>42401</v>
      </c>
      <c r="C85" s="31">
        <f t="shared" si="17"/>
        <v>79190.25433468839</v>
      </c>
      <c r="D85" s="31">
        <f t="shared" si="9"/>
        <v>405.2686296074333</v>
      </c>
      <c r="E85" s="32">
        <f t="shared" si="10"/>
        <v>0</v>
      </c>
      <c r="F85" s="31">
        <f t="shared" si="11"/>
        <v>405.2686296074333</v>
      </c>
      <c r="G85" s="31">
        <f t="shared" si="12"/>
        <v>298.361786255604</v>
      </c>
      <c r="H85" s="31">
        <f t="shared" si="13"/>
        <v>106.90684335182932</v>
      </c>
      <c r="I85" s="31">
        <f t="shared" si="14"/>
        <v>78891.89254843279</v>
      </c>
    </row>
    <row r="86" spans="1:9" ht="13.5">
      <c r="A86" s="14">
        <f t="shared" si="15"/>
        <v>69</v>
      </c>
      <c r="B86" s="34">
        <f t="shared" si="16"/>
        <v>42430</v>
      </c>
      <c r="C86" s="31">
        <f t="shared" si="17"/>
        <v>78891.89254843279</v>
      </c>
      <c r="D86" s="31">
        <f t="shared" si="9"/>
        <v>405.2686296074333</v>
      </c>
      <c r="E86" s="32">
        <f t="shared" si="10"/>
        <v>0</v>
      </c>
      <c r="F86" s="31">
        <f t="shared" si="11"/>
        <v>405.2686296074333</v>
      </c>
      <c r="G86" s="31">
        <f t="shared" si="12"/>
        <v>298.76457466704903</v>
      </c>
      <c r="H86" s="31">
        <f t="shared" si="13"/>
        <v>106.50405494038426</v>
      </c>
      <c r="I86" s="31">
        <f t="shared" si="14"/>
        <v>78593.12797376575</v>
      </c>
    </row>
    <row r="87" spans="1:9" ht="13.5">
      <c r="A87" s="14">
        <f t="shared" si="15"/>
        <v>70</v>
      </c>
      <c r="B87" s="34">
        <f t="shared" si="16"/>
        <v>42461</v>
      </c>
      <c r="C87" s="31">
        <f t="shared" si="17"/>
        <v>78593.12797376575</v>
      </c>
      <c r="D87" s="31">
        <f t="shared" si="9"/>
        <v>405.2686296074333</v>
      </c>
      <c r="E87" s="32">
        <f t="shared" si="10"/>
        <v>0</v>
      </c>
      <c r="F87" s="31">
        <f t="shared" si="11"/>
        <v>405.2686296074333</v>
      </c>
      <c r="G87" s="31">
        <f t="shared" si="12"/>
        <v>299.16790684284956</v>
      </c>
      <c r="H87" s="31">
        <f t="shared" si="13"/>
        <v>106.10072276458375</v>
      </c>
      <c r="I87" s="31">
        <f t="shared" si="14"/>
        <v>78293.9600669229</v>
      </c>
    </row>
    <row r="88" spans="1:9" ht="13.5">
      <c r="A88" s="14">
        <f t="shared" si="15"/>
        <v>71</v>
      </c>
      <c r="B88" s="34">
        <f t="shared" si="16"/>
        <v>42491</v>
      </c>
      <c r="C88" s="31">
        <f t="shared" si="17"/>
        <v>78293.9600669229</v>
      </c>
      <c r="D88" s="31">
        <f t="shared" si="9"/>
        <v>405.2686296074333</v>
      </c>
      <c r="E88" s="32">
        <f t="shared" si="10"/>
        <v>0</v>
      </c>
      <c r="F88" s="31">
        <f t="shared" si="11"/>
        <v>405.2686296074333</v>
      </c>
      <c r="G88" s="31">
        <f t="shared" si="12"/>
        <v>299.5717835170874</v>
      </c>
      <c r="H88" s="31">
        <f t="shared" si="13"/>
        <v>105.6968460903459</v>
      </c>
      <c r="I88" s="31">
        <f t="shared" si="14"/>
        <v>77994.3882834058</v>
      </c>
    </row>
    <row r="89" spans="1:9" ht="13.5">
      <c r="A89" s="14">
        <f t="shared" si="15"/>
        <v>72</v>
      </c>
      <c r="B89" s="34">
        <f t="shared" si="16"/>
        <v>42522</v>
      </c>
      <c r="C89" s="31">
        <f t="shared" si="17"/>
        <v>77994.3882834058</v>
      </c>
      <c r="D89" s="31">
        <f t="shared" si="9"/>
        <v>405.2686296074333</v>
      </c>
      <c r="E89" s="32">
        <f t="shared" si="10"/>
        <v>0</v>
      </c>
      <c r="F89" s="31">
        <f t="shared" si="11"/>
        <v>405.2686296074333</v>
      </c>
      <c r="G89" s="31">
        <f t="shared" si="12"/>
        <v>299.9762054248355</v>
      </c>
      <c r="H89" s="31">
        <f t="shared" si="13"/>
        <v>105.29242418259783</v>
      </c>
      <c r="I89" s="31">
        <f t="shared" si="14"/>
        <v>77694.41207798096</v>
      </c>
    </row>
    <row r="90" spans="1:9" ht="13.5">
      <c r="A90" s="14">
        <f t="shared" si="15"/>
        <v>73</v>
      </c>
      <c r="B90" s="34">
        <f t="shared" si="16"/>
        <v>42552</v>
      </c>
      <c r="C90" s="31">
        <f t="shared" si="17"/>
        <v>77694.41207798096</v>
      </c>
      <c r="D90" s="31">
        <f t="shared" si="9"/>
        <v>405.2686296074333</v>
      </c>
      <c r="E90" s="32">
        <f t="shared" si="10"/>
        <v>0</v>
      </c>
      <c r="F90" s="31">
        <f t="shared" si="11"/>
        <v>405.2686296074333</v>
      </c>
      <c r="G90" s="31">
        <f t="shared" si="12"/>
        <v>300.381173302159</v>
      </c>
      <c r="H90" s="31">
        <f t="shared" si="13"/>
        <v>104.88745630527428</v>
      </c>
      <c r="I90" s="31">
        <f t="shared" si="14"/>
        <v>77394.0309046788</v>
      </c>
    </row>
    <row r="91" spans="1:9" ht="13.5">
      <c r="A91" s="14">
        <f t="shared" si="15"/>
        <v>74</v>
      </c>
      <c r="B91" s="34">
        <f t="shared" si="16"/>
        <v>42583</v>
      </c>
      <c r="C91" s="31">
        <f t="shared" si="17"/>
        <v>77394.0309046788</v>
      </c>
      <c r="D91" s="31">
        <f t="shared" si="9"/>
        <v>405.2686296074333</v>
      </c>
      <c r="E91" s="32">
        <f t="shared" si="10"/>
        <v>0</v>
      </c>
      <c r="F91" s="31">
        <f t="shared" si="11"/>
        <v>405.2686296074333</v>
      </c>
      <c r="G91" s="31">
        <f t="shared" si="12"/>
        <v>300.7866878861169</v>
      </c>
      <c r="H91" s="31">
        <f t="shared" si="13"/>
        <v>104.48194172131637</v>
      </c>
      <c r="I91" s="31">
        <f t="shared" si="14"/>
        <v>77093.24421679268</v>
      </c>
    </row>
    <row r="92" spans="1:9" ht="13.5">
      <c r="A92" s="14">
        <f t="shared" si="15"/>
        <v>75</v>
      </c>
      <c r="B92" s="34">
        <f t="shared" si="16"/>
        <v>42614</v>
      </c>
      <c r="C92" s="31">
        <f t="shared" si="17"/>
        <v>77093.24421679268</v>
      </c>
      <c r="D92" s="31">
        <f t="shared" si="9"/>
        <v>405.2686296074333</v>
      </c>
      <c r="E92" s="32">
        <f t="shared" si="10"/>
        <v>0</v>
      </c>
      <c r="F92" s="31">
        <f t="shared" si="11"/>
        <v>405.2686296074333</v>
      </c>
      <c r="G92" s="31">
        <f t="shared" si="12"/>
        <v>301.19274991476317</v>
      </c>
      <c r="H92" s="31">
        <f t="shared" si="13"/>
        <v>104.07587969267011</v>
      </c>
      <c r="I92" s="31">
        <f t="shared" si="14"/>
        <v>76792.05146687792</v>
      </c>
    </row>
    <row r="93" spans="1:9" ht="13.5">
      <c r="A93" s="14">
        <f t="shared" si="15"/>
        <v>76</v>
      </c>
      <c r="B93" s="34">
        <f t="shared" si="16"/>
        <v>42644</v>
      </c>
      <c r="C93" s="31">
        <f t="shared" si="17"/>
        <v>76792.05146687792</v>
      </c>
      <c r="D93" s="31">
        <f t="shared" si="9"/>
        <v>405.2686296074333</v>
      </c>
      <c r="E93" s="32">
        <f t="shared" si="10"/>
        <v>0</v>
      </c>
      <c r="F93" s="31">
        <f t="shared" si="11"/>
        <v>405.2686296074333</v>
      </c>
      <c r="G93" s="31">
        <f t="shared" si="12"/>
        <v>301.5993601271481</v>
      </c>
      <c r="H93" s="31">
        <f t="shared" si="13"/>
        <v>103.6692694802852</v>
      </c>
      <c r="I93" s="31">
        <f t="shared" si="14"/>
        <v>76490.45210675077</v>
      </c>
    </row>
    <row r="94" spans="1:9" ht="13.5">
      <c r="A94" s="14">
        <f t="shared" si="15"/>
        <v>77</v>
      </c>
      <c r="B94" s="34">
        <f t="shared" si="16"/>
        <v>42675</v>
      </c>
      <c r="C94" s="31">
        <f t="shared" si="17"/>
        <v>76490.45210675077</v>
      </c>
      <c r="D94" s="31">
        <f t="shared" si="9"/>
        <v>405.2686296074333</v>
      </c>
      <c r="E94" s="32">
        <f t="shared" si="10"/>
        <v>0</v>
      </c>
      <c r="F94" s="31">
        <f t="shared" si="11"/>
        <v>405.2686296074333</v>
      </c>
      <c r="G94" s="31">
        <f t="shared" si="12"/>
        <v>302.0065192633198</v>
      </c>
      <c r="H94" s="31">
        <f t="shared" si="13"/>
        <v>103.26211034411354</v>
      </c>
      <c r="I94" s="31">
        <f t="shared" si="14"/>
        <v>76188.44558748745</v>
      </c>
    </row>
    <row r="95" spans="1:9" ht="13.5">
      <c r="A95" s="14">
        <f t="shared" si="15"/>
        <v>78</v>
      </c>
      <c r="B95" s="34">
        <f t="shared" si="16"/>
        <v>42705</v>
      </c>
      <c r="C95" s="31">
        <f t="shared" si="17"/>
        <v>76188.44558748745</v>
      </c>
      <c r="D95" s="31">
        <f t="shared" si="9"/>
        <v>405.2686296074333</v>
      </c>
      <c r="E95" s="32">
        <f t="shared" si="10"/>
        <v>0</v>
      </c>
      <c r="F95" s="31">
        <f t="shared" si="11"/>
        <v>405.2686296074333</v>
      </c>
      <c r="G95" s="31">
        <f t="shared" si="12"/>
        <v>302.41422806432524</v>
      </c>
      <c r="H95" s="31">
        <f t="shared" si="13"/>
        <v>102.85440154310805</v>
      </c>
      <c r="I95" s="31">
        <f t="shared" si="14"/>
        <v>75886.03135942313</v>
      </c>
    </row>
    <row r="96" spans="1:9" ht="13.5">
      <c r="A96" s="14">
        <f t="shared" si="15"/>
        <v>79</v>
      </c>
      <c r="B96" s="34">
        <f t="shared" si="16"/>
        <v>42736</v>
      </c>
      <c r="C96" s="31">
        <f t="shared" si="17"/>
        <v>75886.03135942313</v>
      </c>
      <c r="D96" s="31">
        <f t="shared" si="9"/>
        <v>405.2686296074333</v>
      </c>
      <c r="E96" s="32">
        <f t="shared" si="10"/>
        <v>0</v>
      </c>
      <c r="F96" s="31">
        <f t="shared" si="11"/>
        <v>405.2686296074333</v>
      </c>
      <c r="G96" s="31">
        <f t="shared" si="12"/>
        <v>302.8224872722121</v>
      </c>
      <c r="H96" s="31">
        <f t="shared" si="13"/>
        <v>102.44614233522121</v>
      </c>
      <c r="I96" s="31">
        <f t="shared" si="14"/>
        <v>75583.20887215092</v>
      </c>
    </row>
    <row r="97" spans="1:9" ht="13.5">
      <c r="A97" s="14">
        <f t="shared" si="15"/>
        <v>80</v>
      </c>
      <c r="B97" s="34">
        <f t="shared" si="16"/>
        <v>42767</v>
      </c>
      <c r="C97" s="31">
        <f t="shared" si="17"/>
        <v>75583.20887215092</v>
      </c>
      <c r="D97" s="31">
        <f t="shared" si="9"/>
        <v>405.2686296074333</v>
      </c>
      <c r="E97" s="32">
        <f t="shared" si="10"/>
        <v>0</v>
      </c>
      <c r="F97" s="31">
        <f t="shared" si="11"/>
        <v>405.2686296074333</v>
      </c>
      <c r="G97" s="31">
        <f t="shared" si="12"/>
        <v>303.2312976300296</v>
      </c>
      <c r="H97" s="31">
        <f t="shared" si="13"/>
        <v>102.03733197740372</v>
      </c>
      <c r="I97" s="31">
        <f t="shared" si="14"/>
        <v>75279.97757452089</v>
      </c>
    </row>
    <row r="98" spans="1:9" ht="13.5">
      <c r="A98" s="14">
        <f t="shared" si="15"/>
        <v>81</v>
      </c>
      <c r="B98" s="34">
        <f t="shared" si="16"/>
        <v>42795</v>
      </c>
      <c r="C98" s="31">
        <f t="shared" si="17"/>
        <v>75279.97757452089</v>
      </c>
      <c r="D98" s="31">
        <f t="shared" si="9"/>
        <v>405.2686296074333</v>
      </c>
      <c r="E98" s="32">
        <f t="shared" si="10"/>
        <v>0</v>
      </c>
      <c r="F98" s="31">
        <f t="shared" si="11"/>
        <v>405.2686296074333</v>
      </c>
      <c r="G98" s="31">
        <f t="shared" si="12"/>
        <v>303.6406598818301</v>
      </c>
      <c r="H98" s="31">
        <f t="shared" si="13"/>
        <v>101.6279697256032</v>
      </c>
      <c r="I98" s="31">
        <f t="shared" si="14"/>
        <v>74976.33691463906</v>
      </c>
    </row>
    <row r="99" spans="1:9" ht="13.5">
      <c r="A99" s="14">
        <f t="shared" si="15"/>
        <v>82</v>
      </c>
      <c r="B99" s="34">
        <f t="shared" si="16"/>
        <v>42826</v>
      </c>
      <c r="C99" s="31">
        <f t="shared" si="17"/>
        <v>74976.33691463906</v>
      </c>
      <c r="D99" s="31">
        <f t="shared" si="9"/>
        <v>405.2686296074333</v>
      </c>
      <c r="E99" s="32">
        <f t="shared" si="10"/>
        <v>0</v>
      </c>
      <c r="F99" s="31">
        <f t="shared" si="11"/>
        <v>405.2686296074333</v>
      </c>
      <c r="G99" s="31">
        <f t="shared" si="12"/>
        <v>304.0505747726706</v>
      </c>
      <c r="H99" s="31">
        <f t="shared" si="13"/>
        <v>101.21805483476273</v>
      </c>
      <c r="I99" s="31">
        <f t="shared" si="14"/>
        <v>74672.28633986639</v>
      </c>
    </row>
    <row r="100" spans="1:9" ht="13.5">
      <c r="A100" s="14">
        <f t="shared" si="15"/>
        <v>83</v>
      </c>
      <c r="B100" s="34">
        <f t="shared" si="16"/>
        <v>42856</v>
      </c>
      <c r="C100" s="31">
        <f t="shared" si="17"/>
        <v>74672.28633986639</v>
      </c>
      <c r="D100" s="31">
        <f t="shared" si="9"/>
        <v>405.2686296074333</v>
      </c>
      <c r="E100" s="32">
        <f t="shared" si="10"/>
        <v>0</v>
      </c>
      <c r="F100" s="31">
        <f t="shared" si="11"/>
        <v>405.2686296074333</v>
      </c>
      <c r="G100" s="31">
        <f t="shared" si="12"/>
        <v>304.4610430486137</v>
      </c>
      <c r="H100" s="31">
        <f t="shared" si="13"/>
        <v>100.80758655881961</v>
      </c>
      <c r="I100" s="31">
        <f t="shared" si="14"/>
        <v>74367.82529681777</v>
      </c>
    </row>
    <row r="101" spans="1:9" ht="13.5">
      <c r="A101" s="14">
        <f t="shared" si="15"/>
        <v>84</v>
      </c>
      <c r="B101" s="34">
        <f t="shared" si="16"/>
        <v>42887</v>
      </c>
      <c r="C101" s="31">
        <f t="shared" si="17"/>
        <v>74367.82529681777</v>
      </c>
      <c r="D101" s="31">
        <f t="shared" si="9"/>
        <v>405.2686296074333</v>
      </c>
      <c r="E101" s="32">
        <f t="shared" si="10"/>
        <v>0</v>
      </c>
      <c r="F101" s="31">
        <f t="shared" si="11"/>
        <v>405.2686296074333</v>
      </c>
      <c r="G101" s="31">
        <f t="shared" si="12"/>
        <v>304.87206545672933</v>
      </c>
      <c r="H101" s="31">
        <f t="shared" si="13"/>
        <v>100.39656415070398</v>
      </c>
      <c r="I101" s="31">
        <f t="shared" si="14"/>
        <v>74062.95323136104</v>
      </c>
    </row>
    <row r="102" spans="1:9" ht="13.5">
      <c r="A102" s="14">
        <f t="shared" si="15"/>
        <v>85</v>
      </c>
      <c r="B102" s="34">
        <f t="shared" si="16"/>
        <v>42917</v>
      </c>
      <c r="C102" s="31">
        <f t="shared" si="17"/>
        <v>74062.95323136104</v>
      </c>
      <c r="D102" s="31">
        <f t="shared" si="9"/>
        <v>405.2686296074333</v>
      </c>
      <c r="E102" s="32">
        <f t="shared" si="10"/>
        <v>0</v>
      </c>
      <c r="F102" s="31">
        <f t="shared" si="11"/>
        <v>405.2686296074333</v>
      </c>
      <c r="G102" s="31">
        <f t="shared" si="12"/>
        <v>305.2836427450959</v>
      </c>
      <c r="H102" s="31">
        <f t="shared" si="13"/>
        <v>99.9849868623374</v>
      </c>
      <c r="I102" s="31">
        <f t="shared" si="14"/>
        <v>73757.66958861594</v>
      </c>
    </row>
    <row r="103" spans="1:9" ht="13.5">
      <c r="A103" s="14">
        <f t="shared" si="15"/>
        <v>86</v>
      </c>
      <c r="B103" s="34">
        <f t="shared" si="16"/>
        <v>42948</v>
      </c>
      <c r="C103" s="31">
        <f t="shared" si="17"/>
        <v>73757.66958861594</v>
      </c>
      <c r="D103" s="31">
        <f t="shared" si="9"/>
        <v>405.2686296074333</v>
      </c>
      <c r="E103" s="32">
        <f t="shared" si="10"/>
        <v>0</v>
      </c>
      <c r="F103" s="31">
        <f t="shared" si="11"/>
        <v>405.2686296074333</v>
      </c>
      <c r="G103" s="31">
        <f t="shared" si="12"/>
        <v>305.6957756628018</v>
      </c>
      <c r="H103" s="31">
        <f t="shared" si="13"/>
        <v>99.57285394463152</v>
      </c>
      <c r="I103" s="31">
        <f t="shared" si="14"/>
        <v>73451.97381295315</v>
      </c>
    </row>
    <row r="104" spans="1:9" ht="13.5">
      <c r="A104" s="14">
        <f t="shared" si="15"/>
        <v>87</v>
      </c>
      <c r="B104" s="34">
        <f t="shared" si="16"/>
        <v>42979</v>
      </c>
      <c r="C104" s="31">
        <f t="shared" si="17"/>
        <v>73451.97381295315</v>
      </c>
      <c r="D104" s="31">
        <f t="shared" si="9"/>
        <v>405.2686296074333</v>
      </c>
      <c r="E104" s="32">
        <f t="shared" si="10"/>
        <v>0</v>
      </c>
      <c r="F104" s="31">
        <f t="shared" si="11"/>
        <v>405.2686296074333</v>
      </c>
      <c r="G104" s="31">
        <f t="shared" si="12"/>
        <v>306.10846495994656</v>
      </c>
      <c r="H104" s="31">
        <f t="shared" si="13"/>
        <v>99.16016464748674</v>
      </c>
      <c r="I104" s="31">
        <f t="shared" si="14"/>
        <v>73145.8653479932</v>
      </c>
    </row>
    <row r="105" spans="1:9" ht="13.5">
      <c r="A105" s="14">
        <f t="shared" si="15"/>
        <v>88</v>
      </c>
      <c r="B105" s="34">
        <f t="shared" si="16"/>
        <v>43009</v>
      </c>
      <c r="C105" s="31">
        <f t="shared" si="17"/>
        <v>73145.8653479932</v>
      </c>
      <c r="D105" s="31">
        <f t="shared" si="9"/>
        <v>405.2686296074333</v>
      </c>
      <c r="E105" s="32">
        <f t="shared" si="10"/>
        <v>0</v>
      </c>
      <c r="F105" s="31">
        <f t="shared" si="11"/>
        <v>405.2686296074333</v>
      </c>
      <c r="G105" s="31">
        <f t="shared" si="12"/>
        <v>306.5217113876425</v>
      </c>
      <c r="H105" s="31">
        <f t="shared" si="13"/>
        <v>98.74691821979081</v>
      </c>
      <c r="I105" s="31">
        <f t="shared" si="14"/>
        <v>72839.34363660555</v>
      </c>
    </row>
    <row r="106" spans="1:9" ht="13.5">
      <c r="A106" s="14">
        <f t="shared" si="15"/>
        <v>89</v>
      </c>
      <c r="B106" s="34">
        <f t="shared" si="16"/>
        <v>43040</v>
      </c>
      <c r="C106" s="31">
        <f t="shared" si="17"/>
        <v>72839.34363660555</v>
      </c>
      <c r="D106" s="31">
        <f t="shared" si="9"/>
        <v>405.2686296074333</v>
      </c>
      <c r="E106" s="32">
        <f t="shared" si="10"/>
        <v>0</v>
      </c>
      <c r="F106" s="31">
        <f t="shared" si="11"/>
        <v>405.2686296074333</v>
      </c>
      <c r="G106" s="31">
        <f t="shared" si="12"/>
        <v>306.9355156980158</v>
      </c>
      <c r="H106" s="31">
        <f t="shared" si="13"/>
        <v>98.33311390941749</v>
      </c>
      <c r="I106" s="31">
        <f t="shared" si="14"/>
        <v>72532.40812090754</v>
      </c>
    </row>
    <row r="107" spans="1:9" ht="13.5">
      <c r="A107" s="14">
        <f t="shared" si="15"/>
        <v>90</v>
      </c>
      <c r="B107" s="34">
        <f t="shared" si="16"/>
        <v>43070</v>
      </c>
      <c r="C107" s="31">
        <f t="shared" si="17"/>
        <v>72532.40812090754</v>
      </c>
      <c r="D107" s="31">
        <f t="shared" si="9"/>
        <v>405.2686296074333</v>
      </c>
      <c r="E107" s="32">
        <f t="shared" si="10"/>
        <v>0</v>
      </c>
      <c r="F107" s="31">
        <f t="shared" si="11"/>
        <v>405.2686296074333</v>
      </c>
      <c r="G107" s="31">
        <f t="shared" si="12"/>
        <v>307.3498786442081</v>
      </c>
      <c r="H107" s="31">
        <f t="shared" si="13"/>
        <v>97.91875096322518</v>
      </c>
      <c r="I107" s="31">
        <f t="shared" si="14"/>
        <v>72225.05824226333</v>
      </c>
    </row>
    <row r="108" spans="1:9" ht="13.5">
      <c r="A108" s="14">
        <f t="shared" si="15"/>
        <v>91</v>
      </c>
      <c r="B108" s="34">
        <f t="shared" si="16"/>
        <v>43101</v>
      </c>
      <c r="C108" s="31">
        <f t="shared" si="17"/>
        <v>72225.05824226333</v>
      </c>
      <c r="D108" s="31">
        <f t="shared" si="9"/>
        <v>405.2686296074333</v>
      </c>
      <c r="E108" s="32">
        <f t="shared" si="10"/>
        <v>0</v>
      </c>
      <c r="F108" s="31">
        <f t="shared" si="11"/>
        <v>405.2686296074333</v>
      </c>
      <c r="G108" s="31">
        <f t="shared" si="12"/>
        <v>307.7648009803778</v>
      </c>
      <c r="H108" s="31">
        <f t="shared" si="13"/>
        <v>97.5038286270555</v>
      </c>
      <c r="I108" s="31">
        <f t="shared" si="14"/>
        <v>71917.29344128295</v>
      </c>
    </row>
    <row r="109" spans="1:9" ht="13.5">
      <c r="A109" s="14">
        <f t="shared" si="15"/>
        <v>92</v>
      </c>
      <c r="B109" s="34">
        <f t="shared" si="16"/>
        <v>43132</v>
      </c>
      <c r="C109" s="31">
        <f t="shared" si="17"/>
        <v>71917.29344128295</v>
      </c>
      <c r="D109" s="31">
        <f t="shared" si="9"/>
        <v>405.2686296074333</v>
      </c>
      <c r="E109" s="32">
        <f t="shared" si="10"/>
        <v>0</v>
      </c>
      <c r="F109" s="31">
        <f t="shared" si="11"/>
        <v>405.2686296074333</v>
      </c>
      <c r="G109" s="31">
        <f t="shared" si="12"/>
        <v>308.1802834617013</v>
      </c>
      <c r="H109" s="31">
        <f t="shared" si="13"/>
        <v>97.08834614573198</v>
      </c>
      <c r="I109" s="31">
        <f t="shared" si="14"/>
        <v>71609.11315782125</v>
      </c>
    </row>
    <row r="110" spans="1:9" ht="13.5">
      <c r="A110" s="14">
        <f t="shared" si="15"/>
        <v>93</v>
      </c>
      <c r="B110" s="34">
        <f t="shared" si="16"/>
        <v>43160</v>
      </c>
      <c r="C110" s="31">
        <f t="shared" si="17"/>
        <v>71609.11315782125</v>
      </c>
      <c r="D110" s="31">
        <f t="shared" si="9"/>
        <v>405.2686296074333</v>
      </c>
      <c r="E110" s="32">
        <f t="shared" si="10"/>
        <v>0</v>
      </c>
      <c r="F110" s="31">
        <f t="shared" si="11"/>
        <v>405.2686296074333</v>
      </c>
      <c r="G110" s="31">
        <f t="shared" si="12"/>
        <v>308.59632684437463</v>
      </c>
      <c r="H110" s="31">
        <f t="shared" si="13"/>
        <v>96.67230276305868</v>
      </c>
      <c r="I110" s="31">
        <f t="shared" si="14"/>
        <v>71300.51683097688</v>
      </c>
    </row>
    <row r="111" spans="1:9" ht="13.5">
      <c r="A111" s="14">
        <f t="shared" si="15"/>
        <v>94</v>
      </c>
      <c r="B111" s="34">
        <f t="shared" si="16"/>
        <v>43191</v>
      </c>
      <c r="C111" s="31">
        <f t="shared" si="17"/>
        <v>71300.51683097688</v>
      </c>
      <c r="D111" s="31">
        <f t="shared" si="9"/>
        <v>405.2686296074333</v>
      </c>
      <c r="E111" s="32">
        <f t="shared" si="10"/>
        <v>0</v>
      </c>
      <c r="F111" s="31">
        <f t="shared" si="11"/>
        <v>405.2686296074333</v>
      </c>
      <c r="G111" s="31">
        <f t="shared" si="12"/>
        <v>309.01293188561453</v>
      </c>
      <c r="H111" s="31">
        <f t="shared" si="13"/>
        <v>96.25569772181878</v>
      </c>
      <c r="I111" s="31">
        <f t="shared" si="14"/>
        <v>70991.50389909126</v>
      </c>
    </row>
    <row r="112" spans="1:9" ht="13.5">
      <c r="A112" s="14">
        <f t="shared" si="15"/>
        <v>95</v>
      </c>
      <c r="B112" s="34">
        <f t="shared" si="16"/>
        <v>43221</v>
      </c>
      <c r="C112" s="31">
        <f t="shared" si="17"/>
        <v>70991.50389909126</v>
      </c>
      <c r="D112" s="31">
        <f t="shared" si="9"/>
        <v>405.2686296074333</v>
      </c>
      <c r="E112" s="32">
        <f t="shared" si="10"/>
        <v>0</v>
      </c>
      <c r="F112" s="31">
        <f t="shared" si="11"/>
        <v>405.2686296074333</v>
      </c>
      <c r="G112" s="31">
        <f t="shared" si="12"/>
        <v>309.4300993436601</v>
      </c>
      <c r="H112" s="31">
        <f t="shared" si="13"/>
        <v>95.8385302637732</v>
      </c>
      <c r="I112" s="31">
        <f t="shared" si="14"/>
        <v>70682.0737997476</v>
      </c>
    </row>
    <row r="113" spans="1:9" ht="13.5">
      <c r="A113" s="14">
        <f t="shared" si="15"/>
        <v>96</v>
      </c>
      <c r="B113" s="34">
        <f t="shared" si="16"/>
        <v>43252</v>
      </c>
      <c r="C113" s="31">
        <f t="shared" si="17"/>
        <v>70682.0737997476</v>
      </c>
      <c r="D113" s="31">
        <f t="shared" si="9"/>
        <v>405.2686296074333</v>
      </c>
      <c r="E113" s="32">
        <f t="shared" si="10"/>
        <v>0</v>
      </c>
      <c r="F113" s="31">
        <f t="shared" si="11"/>
        <v>405.2686296074333</v>
      </c>
      <c r="G113" s="31">
        <f t="shared" si="12"/>
        <v>309.84782997777404</v>
      </c>
      <c r="H113" s="31">
        <f t="shared" si="13"/>
        <v>95.42079962965926</v>
      </c>
      <c r="I113" s="31">
        <f t="shared" si="14"/>
        <v>70372.22596976982</v>
      </c>
    </row>
    <row r="114" spans="1:9" ht="13.5">
      <c r="A114" s="14">
        <f t="shared" si="15"/>
        <v>97</v>
      </c>
      <c r="B114" s="34">
        <f t="shared" si="16"/>
        <v>43282</v>
      </c>
      <c r="C114" s="31">
        <f t="shared" si="17"/>
        <v>70372.22596976982</v>
      </c>
      <c r="D114" s="31">
        <f t="shared" si="9"/>
        <v>405.2686296074333</v>
      </c>
      <c r="E114" s="32">
        <f t="shared" si="10"/>
        <v>0</v>
      </c>
      <c r="F114" s="31">
        <f t="shared" si="11"/>
        <v>405.2686296074333</v>
      </c>
      <c r="G114" s="31">
        <f t="shared" si="12"/>
        <v>310.266124548244</v>
      </c>
      <c r="H114" s="31">
        <f t="shared" si="13"/>
        <v>95.00250505918926</v>
      </c>
      <c r="I114" s="31">
        <f t="shared" si="14"/>
        <v>70061.95984522157</v>
      </c>
    </row>
    <row r="115" spans="1:9" ht="13.5">
      <c r="A115" s="14">
        <f t="shared" si="15"/>
        <v>98</v>
      </c>
      <c r="B115" s="34">
        <f t="shared" si="16"/>
        <v>43313</v>
      </c>
      <c r="C115" s="31">
        <f t="shared" si="17"/>
        <v>70061.95984522157</v>
      </c>
      <c r="D115" s="31">
        <f t="shared" si="9"/>
        <v>405.2686296074333</v>
      </c>
      <c r="E115" s="32">
        <f t="shared" si="10"/>
        <v>0</v>
      </c>
      <c r="F115" s="31">
        <f t="shared" si="11"/>
        <v>405.2686296074333</v>
      </c>
      <c r="G115" s="31">
        <f t="shared" si="12"/>
        <v>310.6849838163842</v>
      </c>
      <c r="H115" s="31">
        <f t="shared" si="13"/>
        <v>94.58364579104911</v>
      </c>
      <c r="I115" s="31">
        <f t="shared" si="14"/>
        <v>69751.27486140518</v>
      </c>
    </row>
    <row r="116" spans="1:9" ht="13.5">
      <c r="A116" s="14">
        <f t="shared" si="15"/>
        <v>99</v>
      </c>
      <c r="B116" s="34">
        <f t="shared" si="16"/>
        <v>43344</v>
      </c>
      <c r="C116" s="31">
        <f t="shared" si="17"/>
        <v>69751.27486140518</v>
      </c>
      <c r="D116" s="31">
        <f t="shared" si="9"/>
        <v>405.2686296074333</v>
      </c>
      <c r="E116" s="32">
        <f t="shared" si="10"/>
        <v>0</v>
      </c>
      <c r="F116" s="31">
        <f t="shared" si="11"/>
        <v>405.2686296074333</v>
      </c>
      <c r="G116" s="31">
        <f t="shared" si="12"/>
        <v>311.1044085445363</v>
      </c>
      <c r="H116" s="31">
        <f t="shared" si="13"/>
        <v>94.164221062897</v>
      </c>
      <c r="I116" s="31">
        <f t="shared" si="14"/>
        <v>69440.17045286065</v>
      </c>
    </row>
    <row r="117" spans="1:9" ht="13.5">
      <c r="A117" s="14">
        <f t="shared" si="15"/>
        <v>100</v>
      </c>
      <c r="B117" s="34">
        <f t="shared" si="16"/>
        <v>43374</v>
      </c>
      <c r="C117" s="31">
        <f t="shared" si="17"/>
        <v>69440.17045286065</v>
      </c>
      <c r="D117" s="31">
        <f t="shared" si="9"/>
        <v>405.2686296074333</v>
      </c>
      <c r="E117" s="32">
        <f t="shared" si="10"/>
        <v>0</v>
      </c>
      <c r="F117" s="31">
        <f t="shared" si="11"/>
        <v>405.2686296074333</v>
      </c>
      <c r="G117" s="31">
        <f t="shared" si="12"/>
        <v>311.52439949607145</v>
      </c>
      <c r="H117" s="31">
        <f t="shared" si="13"/>
        <v>93.74423011136186</v>
      </c>
      <c r="I117" s="31">
        <f t="shared" si="14"/>
        <v>69128.64605336457</v>
      </c>
    </row>
    <row r="118" spans="1:9" ht="13.5">
      <c r="A118" s="14">
        <f t="shared" si="15"/>
        <v>101</v>
      </c>
      <c r="B118" s="34">
        <f t="shared" si="16"/>
        <v>43405</v>
      </c>
      <c r="C118" s="31">
        <f t="shared" si="17"/>
        <v>69128.64605336457</v>
      </c>
      <c r="D118" s="31">
        <f t="shared" si="9"/>
        <v>405.2686296074333</v>
      </c>
      <c r="E118" s="32">
        <f t="shared" si="10"/>
        <v>0</v>
      </c>
      <c r="F118" s="31">
        <f t="shared" si="11"/>
        <v>405.2686296074333</v>
      </c>
      <c r="G118" s="31">
        <f t="shared" si="12"/>
        <v>311.94495743539113</v>
      </c>
      <c r="H118" s="31">
        <f t="shared" si="13"/>
        <v>93.32367217204217</v>
      </c>
      <c r="I118" s="31">
        <f t="shared" si="14"/>
        <v>68816.70109592918</v>
      </c>
    </row>
    <row r="119" spans="1:9" ht="13.5">
      <c r="A119" s="14">
        <f t="shared" si="15"/>
        <v>102</v>
      </c>
      <c r="B119" s="34">
        <f t="shared" si="16"/>
        <v>43435</v>
      </c>
      <c r="C119" s="31">
        <f t="shared" si="17"/>
        <v>68816.70109592918</v>
      </c>
      <c r="D119" s="31">
        <f t="shared" si="9"/>
        <v>405.2686296074333</v>
      </c>
      <c r="E119" s="32">
        <f t="shared" si="10"/>
        <v>0</v>
      </c>
      <c r="F119" s="31">
        <f t="shared" si="11"/>
        <v>405.2686296074333</v>
      </c>
      <c r="G119" s="31">
        <f t="shared" si="12"/>
        <v>312.3660831279289</v>
      </c>
      <c r="H119" s="31">
        <f t="shared" si="13"/>
        <v>92.9025464795044</v>
      </c>
      <c r="I119" s="31">
        <f t="shared" si="14"/>
        <v>68504.33501280125</v>
      </c>
    </row>
    <row r="120" spans="1:9" ht="13.5">
      <c r="A120" s="14">
        <f t="shared" si="15"/>
        <v>103</v>
      </c>
      <c r="B120" s="34">
        <f t="shared" si="16"/>
        <v>43466</v>
      </c>
      <c r="C120" s="31">
        <f t="shared" si="17"/>
        <v>68504.33501280125</v>
      </c>
      <c r="D120" s="31">
        <f t="shared" si="9"/>
        <v>405.2686296074333</v>
      </c>
      <c r="E120" s="32">
        <f t="shared" si="10"/>
        <v>0</v>
      </c>
      <c r="F120" s="31">
        <f t="shared" si="11"/>
        <v>405.2686296074333</v>
      </c>
      <c r="G120" s="31">
        <f t="shared" si="12"/>
        <v>312.7877773401516</v>
      </c>
      <c r="H120" s="31">
        <f t="shared" si="13"/>
        <v>92.48085226728169</v>
      </c>
      <c r="I120" s="31">
        <f t="shared" si="14"/>
        <v>68191.5472354611</v>
      </c>
    </row>
    <row r="121" spans="1:9" ht="13.5">
      <c r="A121" s="14">
        <f t="shared" si="15"/>
        <v>104</v>
      </c>
      <c r="B121" s="34">
        <f t="shared" si="16"/>
        <v>43497</v>
      </c>
      <c r="C121" s="31">
        <f t="shared" si="17"/>
        <v>68191.5472354611</v>
      </c>
      <c r="D121" s="31">
        <f t="shared" si="9"/>
        <v>405.2686296074333</v>
      </c>
      <c r="E121" s="32">
        <f t="shared" si="10"/>
        <v>0</v>
      </c>
      <c r="F121" s="31">
        <f t="shared" si="11"/>
        <v>405.2686296074333</v>
      </c>
      <c r="G121" s="31">
        <f t="shared" si="12"/>
        <v>313.2100408395608</v>
      </c>
      <c r="H121" s="31">
        <f t="shared" si="13"/>
        <v>92.05858876787248</v>
      </c>
      <c r="I121" s="31">
        <f t="shared" si="14"/>
        <v>67878.33719462153</v>
      </c>
    </row>
    <row r="122" spans="1:9" ht="13.5">
      <c r="A122" s="14">
        <f t="shared" si="15"/>
        <v>105</v>
      </c>
      <c r="B122" s="34">
        <f t="shared" si="16"/>
        <v>43525</v>
      </c>
      <c r="C122" s="31">
        <f t="shared" si="17"/>
        <v>67878.33719462153</v>
      </c>
      <c r="D122" s="31">
        <f t="shared" si="9"/>
        <v>405.2686296074333</v>
      </c>
      <c r="E122" s="32">
        <f t="shared" si="10"/>
        <v>0</v>
      </c>
      <c r="F122" s="31">
        <f t="shared" si="11"/>
        <v>405.2686296074333</v>
      </c>
      <c r="G122" s="31">
        <f t="shared" si="12"/>
        <v>313.6328743946942</v>
      </c>
      <c r="H122" s="31">
        <f t="shared" si="13"/>
        <v>91.63575521273907</v>
      </c>
      <c r="I122" s="31">
        <f t="shared" si="14"/>
        <v>67564.70432022684</v>
      </c>
    </row>
    <row r="123" spans="1:9" ht="13.5">
      <c r="A123" s="14">
        <f t="shared" si="15"/>
        <v>106</v>
      </c>
      <c r="B123" s="34">
        <f t="shared" si="16"/>
        <v>43556</v>
      </c>
      <c r="C123" s="31">
        <f t="shared" si="17"/>
        <v>67564.70432022684</v>
      </c>
      <c r="D123" s="31">
        <f t="shared" si="9"/>
        <v>405.2686296074333</v>
      </c>
      <c r="E123" s="32">
        <f t="shared" si="10"/>
        <v>0</v>
      </c>
      <c r="F123" s="31">
        <f t="shared" si="11"/>
        <v>405.2686296074333</v>
      </c>
      <c r="G123" s="31">
        <f t="shared" si="12"/>
        <v>314.05627877512705</v>
      </c>
      <c r="H123" s="31">
        <f t="shared" si="13"/>
        <v>91.21235083230623</v>
      </c>
      <c r="I123" s="31">
        <f t="shared" si="14"/>
        <v>67250.64804145171</v>
      </c>
    </row>
    <row r="124" spans="1:9" ht="13.5">
      <c r="A124" s="14">
        <f t="shared" si="15"/>
        <v>107</v>
      </c>
      <c r="B124" s="34">
        <f t="shared" si="16"/>
        <v>43586</v>
      </c>
      <c r="C124" s="31">
        <f t="shared" si="17"/>
        <v>67250.64804145171</v>
      </c>
      <c r="D124" s="31">
        <f t="shared" si="9"/>
        <v>405.2686296074333</v>
      </c>
      <c r="E124" s="32">
        <f t="shared" si="10"/>
        <v>0</v>
      </c>
      <c r="F124" s="31">
        <f t="shared" si="11"/>
        <v>405.2686296074333</v>
      </c>
      <c r="G124" s="31">
        <f t="shared" si="12"/>
        <v>314.48025475147347</v>
      </c>
      <c r="H124" s="31">
        <f t="shared" si="13"/>
        <v>90.78837485595982</v>
      </c>
      <c r="I124" s="31">
        <f t="shared" si="14"/>
        <v>66936.16778670024</v>
      </c>
    </row>
    <row r="125" spans="1:9" ht="13.5">
      <c r="A125" s="14">
        <f t="shared" si="15"/>
        <v>108</v>
      </c>
      <c r="B125" s="15">
        <f t="shared" si="16"/>
        <v>43617</v>
      </c>
      <c r="C125" s="16">
        <f t="shared" si="17"/>
        <v>66936.16778670024</v>
      </c>
      <c r="D125" s="31">
        <f t="shared" si="9"/>
        <v>405.2686296074333</v>
      </c>
      <c r="E125" s="32">
        <f t="shared" si="10"/>
        <v>0</v>
      </c>
      <c r="F125" s="31">
        <f t="shared" si="11"/>
        <v>405.2686296074333</v>
      </c>
      <c r="G125" s="31">
        <f t="shared" si="12"/>
        <v>314.904803095388</v>
      </c>
      <c r="H125" s="31">
        <f t="shared" si="13"/>
        <v>90.36382651204532</v>
      </c>
      <c r="I125" s="31">
        <f t="shared" si="14"/>
        <v>66621.26298360486</v>
      </c>
    </row>
    <row r="126" spans="1:9" ht="13.5">
      <c r="A126" s="14">
        <f t="shared" si="15"/>
        <v>109</v>
      </c>
      <c r="B126" s="15">
        <f t="shared" si="16"/>
        <v>43647</v>
      </c>
      <c r="C126" s="16">
        <f t="shared" si="17"/>
        <v>66621.26298360486</v>
      </c>
      <c r="D126" s="31">
        <f t="shared" si="9"/>
        <v>405.2686296074333</v>
      </c>
      <c r="E126" s="32">
        <f t="shared" si="10"/>
        <v>0</v>
      </c>
      <c r="F126" s="31">
        <f t="shared" si="11"/>
        <v>405.2686296074333</v>
      </c>
      <c r="G126" s="31">
        <f t="shared" si="12"/>
        <v>315.32992457956675</v>
      </c>
      <c r="H126" s="31">
        <f t="shared" si="13"/>
        <v>89.93870502786655</v>
      </c>
      <c r="I126" s="31">
        <f t="shared" si="14"/>
        <v>66305.9330590253</v>
      </c>
    </row>
    <row r="127" spans="1:9" ht="13.5">
      <c r="A127" s="14">
        <f t="shared" si="15"/>
        <v>110</v>
      </c>
      <c r="B127" s="15">
        <f t="shared" si="16"/>
        <v>43678</v>
      </c>
      <c r="C127" s="16">
        <f t="shared" si="17"/>
        <v>66305.9330590253</v>
      </c>
      <c r="D127" s="31">
        <f t="shared" si="9"/>
        <v>405.2686296074333</v>
      </c>
      <c r="E127" s="32">
        <f t="shared" si="10"/>
        <v>0</v>
      </c>
      <c r="F127" s="31">
        <f t="shared" si="11"/>
        <v>405.2686296074333</v>
      </c>
      <c r="G127" s="31">
        <f t="shared" si="12"/>
        <v>315.7556199777492</v>
      </c>
      <c r="H127" s="31">
        <f t="shared" si="13"/>
        <v>89.51300962968413</v>
      </c>
      <c r="I127" s="31">
        <f t="shared" si="14"/>
        <v>65990.17743904755</v>
      </c>
    </row>
    <row r="128" spans="1:9" ht="13.5">
      <c r="A128" s="14">
        <f t="shared" si="15"/>
        <v>111</v>
      </c>
      <c r="B128" s="15">
        <f t="shared" si="16"/>
        <v>43709</v>
      </c>
      <c r="C128" s="16">
        <f t="shared" si="17"/>
        <v>65990.17743904755</v>
      </c>
      <c r="D128" s="31">
        <f t="shared" si="9"/>
        <v>405.2686296074333</v>
      </c>
      <c r="E128" s="32">
        <f t="shared" si="10"/>
        <v>0</v>
      </c>
      <c r="F128" s="31">
        <f t="shared" si="11"/>
        <v>405.2686296074333</v>
      </c>
      <c r="G128" s="31">
        <f t="shared" si="12"/>
        <v>316.18189006471914</v>
      </c>
      <c r="H128" s="31">
        <f t="shared" si="13"/>
        <v>89.08673954271417</v>
      </c>
      <c r="I128" s="31">
        <f t="shared" si="14"/>
        <v>65673.99554898283</v>
      </c>
    </row>
    <row r="129" spans="1:9" ht="13.5">
      <c r="A129" s="14">
        <f t="shared" si="15"/>
        <v>112</v>
      </c>
      <c r="B129" s="15">
        <f t="shared" si="16"/>
        <v>43739</v>
      </c>
      <c r="C129" s="16">
        <f t="shared" si="17"/>
        <v>65673.99554898283</v>
      </c>
      <c r="D129" s="31">
        <f t="shared" si="9"/>
        <v>405.2686296074333</v>
      </c>
      <c r="E129" s="32">
        <f t="shared" si="10"/>
        <v>0</v>
      </c>
      <c r="F129" s="31">
        <f t="shared" si="11"/>
        <v>405.2686296074333</v>
      </c>
      <c r="G129" s="31">
        <f t="shared" si="12"/>
        <v>316.6087356163065</v>
      </c>
      <c r="H129" s="31">
        <f t="shared" si="13"/>
        <v>88.65989399112681</v>
      </c>
      <c r="I129" s="31">
        <f t="shared" si="14"/>
        <v>65357.386813366524</v>
      </c>
    </row>
    <row r="130" spans="1:9" ht="13.5">
      <c r="A130" s="14">
        <f t="shared" si="15"/>
        <v>113</v>
      </c>
      <c r="B130" s="15">
        <f t="shared" si="16"/>
        <v>43770</v>
      </c>
      <c r="C130" s="16">
        <f t="shared" si="17"/>
        <v>65357.386813366524</v>
      </c>
      <c r="D130" s="31">
        <f t="shared" si="9"/>
        <v>405.2686296074333</v>
      </c>
      <c r="E130" s="32">
        <f t="shared" si="10"/>
        <v>0</v>
      </c>
      <c r="F130" s="31">
        <f t="shared" si="11"/>
        <v>405.2686296074333</v>
      </c>
      <c r="G130" s="31">
        <f t="shared" si="12"/>
        <v>317.0361574093885</v>
      </c>
      <c r="H130" s="31">
        <f t="shared" si="13"/>
        <v>88.23247219804479</v>
      </c>
      <c r="I130" s="31">
        <f t="shared" si="14"/>
        <v>65040.35065595713</v>
      </c>
    </row>
    <row r="131" spans="1:9" ht="13.5">
      <c r="A131" s="14">
        <f t="shared" si="15"/>
        <v>114</v>
      </c>
      <c r="B131" s="15">
        <f t="shared" si="16"/>
        <v>43800</v>
      </c>
      <c r="C131" s="16">
        <f t="shared" si="17"/>
        <v>65040.35065595713</v>
      </c>
      <c r="D131" s="31">
        <f t="shared" si="9"/>
        <v>405.2686296074333</v>
      </c>
      <c r="E131" s="32">
        <f t="shared" si="10"/>
        <v>0</v>
      </c>
      <c r="F131" s="31">
        <f t="shared" si="11"/>
        <v>405.2686296074333</v>
      </c>
      <c r="G131" s="31">
        <f t="shared" si="12"/>
        <v>317.4641562218912</v>
      </c>
      <c r="H131" s="31">
        <f t="shared" si="13"/>
        <v>87.80447338554212</v>
      </c>
      <c r="I131" s="31">
        <f t="shared" si="14"/>
        <v>64722.88649973524</v>
      </c>
    </row>
    <row r="132" spans="1:9" ht="13.5">
      <c r="A132" s="14">
        <f t="shared" si="15"/>
        <v>115</v>
      </c>
      <c r="B132" s="15">
        <f t="shared" si="16"/>
        <v>43831</v>
      </c>
      <c r="C132" s="16">
        <f t="shared" si="17"/>
        <v>64722.88649973524</v>
      </c>
      <c r="D132" s="31">
        <f t="shared" si="9"/>
        <v>405.2686296074333</v>
      </c>
      <c r="E132" s="32">
        <f t="shared" si="10"/>
        <v>0</v>
      </c>
      <c r="F132" s="31">
        <f t="shared" si="11"/>
        <v>405.2686296074333</v>
      </c>
      <c r="G132" s="31">
        <f t="shared" si="12"/>
        <v>317.8927328327907</v>
      </c>
      <c r="H132" s="31">
        <f t="shared" si="13"/>
        <v>87.37589677464257</v>
      </c>
      <c r="I132" s="31">
        <f t="shared" si="14"/>
        <v>64404.99376690245</v>
      </c>
    </row>
    <row r="133" spans="1:9" ht="13.5">
      <c r="A133" s="14">
        <f t="shared" si="15"/>
        <v>116</v>
      </c>
      <c r="B133" s="15">
        <f t="shared" si="16"/>
        <v>43862</v>
      </c>
      <c r="C133" s="16">
        <f t="shared" si="17"/>
        <v>64404.99376690245</v>
      </c>
      <c r="D133" s="31">
        <f t="shared" si="9"/>
        <v>405.2686296074333</v>
      </c>
      <c r="E133" s="32">
        <f t="shared" si="10"/>
        <v>0</v>
      </c>
      <c r="F133" s="31">
        <f t="shared" si="11"/>
        <v>405.2686296074333</v>
      </c>
      <c r="G133" s="31">
        <f t="shared" si="12"/>
        <v>318.321888022115</v>
      </c>
      <c r="H133" s="31">
        <f t="shared" si="13"/>
        <v>86.9467415853183</v>
      </c>
      <c r="I133" s="31">
        <f t="shared" si="14"/>
        <v>64086.671878880334</v>
      </c>
    </row>
    <row r="134" spans="1:9" ht="13.5">
      <c r="A134" s="14">
        <f t="shared" si="15"/>
        <v>117</v>
      </c>
      <c r="B134" s="15">
        <f t="shared" si="16"/>
        <v>43891</v>
      </c>
      <c r="C134" s="16">
        <f t="shared" si="17"/>
        <v>64086.671878880334</v>
      </c>
      <c r="D134" s="31">
        <f t="shared" si="9"/>
        <v>405.2686296074333</v>
      </c>
      <c r="E134" s="32">
        <f t="shared" si="10"/>
        <v>0</v>
      </c>
      <c r="F134" s="31">
        <f t="shared" si="11"/>
        <v>405.2686296074333</v>
      </c>
      <c r="G134" s="31">
        <f t="shared" si="12"/>
        <v>318.75162257094485</v>
      </c>
      <c r="H134" s="31">
        <f t="shared" si="13"/>
        <v>86.51700703648845</v>
      </c>
      <c r="I134" s="31">
        <f t="shared" si="14"/>
        <v>63767.920256309386</v>
      </c>
    </row>
    <row r="135" spans="1:9" ht="13.5">
      <c r="A135" s="14">
        <f t="shared" si="15"/>
        <v>118</v>
      </c>
      <c r="B135" s="15">
        <f t="shared" si="16"/>
        <v>43922</v>
      </c>
      <c r="C135" s="16">
        <f t="shared" si="17"/>
        <v>63767.920256309386</v>
      </c>
      <c r="D135" s="31">
        <f t="shared" si="9"/>
        <v>405.2686296074333</v>
      </c>
      <c r="E135" s="32">
        <f t="shared" si="10"/>
        <v>0</v>
      </c>
      <c r="F135" s="31">
        <f t="shared" si="11"/>
        <v>405.2686296074333</v>
      </c>
      <c r="G135" s="31">
        <f t="shared" si="12"/>
        <v>319.1819372614156</v>
      </c>
      <c r="H135" s="31">
        <f t="shared" si="13"/>
        <v>86.08669234601767</v>
      </c>
      <c r="I135" s="31">
        <f t="shared" si="14"/>
        <v>63448.73831904797</v>
      </c>
    </row>
    <row r="136" spans="1:9" ht="13.5">
      <c r="A136" s="14">
        <f t="shared" si="15"/>
        <v>119</v>
      </c>
      <c r="B136" s="15">
        <f t="shared" si="16"/>
        <v>43952</v>
      </c>
      <c r="C136" s="16">
        <f t="shared" si="17"/>
        <v>63448.73831904797</v>
      </c>
      <c r="D136" s="31">
        <f t="shared" si="9"/>
        <v>405.2686296074333</v>
      </c>
      <c r="E136" s="32">
        <f t="shared" si="10"/>
        <v>0</v>
      </c>
      <c r="F136" s="31">
        <f t="shared" si="11"/>
        <v>405.2686296074333</v>
      </c>
      <c r="G136" s="31">
        <f t="shared" si="12"/>
        <v>319.6128328767185</v>
      </c>
      <c r="H136" s="31">
        <f t="shared" si="13"/>
        <v>85.65579673071475</v>
      </c>
      <c r="I136" s="31">
        <f t="shared" si="14"/>
        <v>63129.12548617125</v>
      </c>
    </row>
    <row r="137" spans="1:9" ht="13.5">
      <c r="A137" s="14">
        <f t="shared" si="15"/>
        <v>120</v>
      </c>
      <c r="B137" s="15">
        <f t="shared" si="16"/>
        <v>43983</v>
      </c>
      <c r="C137" s="16">
        <f t="shared" si="17"/>
        <v>63129.12548617125</v>
      </c>
      <c r="D137" s="31">
        <f t="shared" si="9"/>
        <v>405.2686296074333</v>
      </c>
      <c r="E137" s="32">
        <f t="shared" si="10"/>
        <v>0</v>
      </c>
      <c r="F137" s="31">
        <f t="shared" si="11"/>
        <v>405.2686296074333</v>
      </c>
      <c r="G137" s="31">
        <f t="shared" si="12"/>
        <v>320.0443102011021</v>
      </c>
      <c r="H137" s="31">
        <f t="shared" si="13"/>
        <v>85.22431940633119</v>
      </c>
      <c r="I137" s="31">
        <f t="shared" si="14"/>
        <v>62809.08117597015</v>
      </c>
    </row>
    <row r="138" spans="1:9" ht="13.5">
      <c r="A138" s="14">
        <f t="shared" si="15"/>
        <v>121</v>
      </c>
      <c r="B138" s="15">
        <f t="shared" si="16"/>
        <v>44013</v>
      </c>
      <c r="C138" s="16">
        <f t="shared" si="17"/>
        <v>62809.08117597015</v>
      </c>
      <c r="D138" s="31">
        <f t="shared" si="9"/>
        <v>405.2686296074333</v>
      </c>
      <c r="E138" s="32">
        <f t="shared" si="10"/>
        <v>0</v>
      </c>
      <c r="F138" s="31">
        <f t="shared" si="11"/>
        <v>405.2686296074333</v>
      </c>
      <c r="G138" s="31">
        <f t="shared" si="12"/>
        <v>320.4763700198736</v>
      </c>
      <c r="H138" s="31">
        <f t="shared" si="13"/>
        <v>84.79225958755968</v>
      </c>
      <c r="I138" s="31">
        <f t="shared" si="14"/>
        <v>62488.60480595027</v>
      </c>
    </row>
    <row r="139" spans="1:9" ht="13.5">
      <c r="A139" s="14">
        <f t="shared" si="15"/>
        <v>122</v>
      </c>
      <c r="B139" s="15">
        <f t="shared" si="16"/>
        <v>44044</v>
      </c>
      <c r="C139" s="16">
        <f t="shared" si="17"/>
        <v>62488.60480595027</v>
      </c>
      <c r="D139" s="31">
        <f t="shared" si="9"/>
        <v>405.2686296074333</v>
      </c>
      <c r="E139" s="32">
        <f t="shared" si="10"/>
        <v>0</v>
      </c>
      <c r="F139" s="31">
        <f t="shared" si="11"/>
        <v>405.2686296074333</v>
      </c>
      <c r="G139" s="31">
        <f t="shared" si="12"/>
        <v>320.9090131194004</v>
      </c>
      <c r="H139" s="31">
        <f t="shared" si="13"/>
        <v>84.35961648803287</v>
      </c>
      <c r="I139" s="31">
        <f t="shared" si="14"/>
        <v>62167.69579283087</v>
      </c>
    </row>
    <row r="140" spans="1:9" ht="13.5">
      <c r="A140" s="14">
        <f t="shared" si="15"/>
        <v>123</v>
      </c>
      <c r="B140" s="15">
        <f t="shared" si="16"/>
        <v>44075</v>
      </c>
      <c r="C140" s="16">
        <f t="shared" si="17"/>
        <v>62167.69579283087</v>
      </c>
      <c r="D140" s="31">
        <f t="shared" si="9"/>
        <v>405.2686296074333</v>
      </c>
      <c r="E140" s="32">
        <f t="shared" si="10"/>
        <v>0</v>
      </c>
      <c r="F140" s="31">
        <f t="shared" si="11"/>
        <v>405.2686296074333</v>
      </c>
      <c r="G140" s="31">
        <f t="shared" si="12"/>
        <v>321.3422402871116</v>
      </c>
      <c r="H140" s="31">
        <f t="shared" si="13"/>
        <v>83.92638932032166</v>
      </c>
      <c r="I140" s="31">
        <f t="shared" si="14"/>
        <v>61846.353552543755</v>
      </c>
    </row>
    <row r="141" spans="1:9" ht="13.5">
      <c r="A141" s="14">
        <f t="shared" si="15"/>
        <v>124</v>
      </c>
      <c r="B141" s="15">
        <f t="shared" si="16"/>
        <v>44105</v>
      </c>
      <c r="C141" s="16">
        <f t="shared" si="17"/>
        <v>61846.353552543755</v>
      </c>
      <c r="D141" s="31">
        <f t="shared" si="9"/>
        <v>405.2686296074333</v>
      </c>
      <c r="E141" s="32">
        <f t="shared" si="10"/>
        <v>0</v>
      </c>
      <c r="F141" s="31">
        <f t="shared" si="11"/>
        <v>405.2686296074333</v>
      </c>
      <c r="G141" s="31">
        <f t="shared" si="12"/>
        <v>321.77605231149926</v>
      </c>
      <c r="H141" s="31">
        <f t="shared" si="13"/>
        <v>83.49257729593405</v>
      </c>
      <c r="I141" s="31">
        <f t="shared" si="14"/>
        <v>61524.577500232255</v>
      </c>
    </row>
    <row r="142" spans="1:9" ht="13.5">
      <c r="A142" s="14">
        <f t="shared" si="15"/>
        <v>125</v>
      </c>
      <c r="B142" s="15">
        <f t="shared" si="16"/>
        <v>44136</v>
      </c>
      <c r="C142" s="16">
        <f t="shared" si="17"/>
        <v>61524.577500232255</v>
      </c>
      <c r="D142" s="31">
        <f t="shared" si="9"/>
        <v>405.2686296074333</v>
      </c>
      <c r="E142" s="32">
        <f t="shared" si="10"/>
        <v>0</v>
      </c>
      <c r="F142" s="31">
        <f t="shared" si="11"/>
        <v>405.2686296074333</v>
      </c>
      <c r="G142" s="31">
        <f t="shared" si="12"/>
        <v>322.21044998211977</v>
      </c>
      <c r="H142" s="31">
        <f t="shared" si="13"/>
        <v>83.05817962531354</v>
      </c>
      <c r="I142" s="31">
        <f t="shared" si="14"/>
        <v>61202.36705025013</v>
      </c>
    </row>
    <row r="143" spans="1:9" ht="13.5">
      <c r="A143" s="14">
        <f t="shared" si="15"/>
        <v>126</v>
      </c>
      <c r="B143" s="15">
        <f t="shared" si="16"/>
        <v>44166</v>
      </c>
      <c r="C143" s="16">
        <f t="shared" si="17"/>
        <v>61202.36705025013</v>
      </c>
      <c r="D143" s="31">
        <f t="shared" si="9"/>
        <v>405.2686296074333</v>
      </c>
      <c r="E143" s="32">
        <f t="shared" si="10"/>
        <v>0</v>
      </c>
      <c r="F143" s="31">
        <f t="shared" si="11"/>
        <v>405.2686296074333</v>
      </c>
      <c r="G143" s="31">
        <f t="shared" si="12"/>
        <v>322.6454340895956</v>
      </c>
      <c r="H143" s="31">
        <f t="shared" si="13"/>
        <v>82.62319551783767</v>
      </c>
      <c r="I143" s="31">
        <f t="shared" si="14"/>
        <v>60879.72161616054</v>
      </c>
    </row>
    <row r="144" spans="1:9" ht="13.5">
      <c r="A144" s="14">
        <f t="shared" si="15"/>
        <v>127</v>
      </c>
      <c r="B144" s="15">
        <f t="shared" si="16"/>
        <v>44197</v>
      </c>
      <c r="C144" s="16">
        <f t="shared" si="17"/>
        <v>60879.72161616054</v>
      </c>
      <c r="D144" s="31">
        <f t="shared" si="9"/>
        <v>405.2686296074333</v>
      </c>
      <c r="E144" s="32">
        <f t="shared" si="10"/>
        <v>0</v>
      </c>
      <c r="F144" s="31">
        <f t="shared" si="11"/>
        <v>405.2686296074333</v>
      </c>
      <c r="G144" s="31">
        <f t="shared" si="12"/>
        <v>323.0810054256166</v>
      </c>
      <c r="H144" s="31">
        <f t="shared" si="13"/>
        <v>82.18762418181673</v>
      </c>
      <c r="I144" s="31">
        <f t="shared" si="14"/>
        <v>60556.640610734925</v>
      </c>
    </row>
    <row r="145" spans="1:9" ht="13.5">
      <c r="A145" s="14">
        <f t="shared" si="15"/>
        <v>128</v>
      </c>
      <c r="B145" s="15">
        <f t="shared" si="16"/>
        <v>44228</v>
      </c>
      <c r="C145" s="16">
        <f t="shared" si="17"/>
        <v>60556.640610734925</v>
      </c>
      <c r="D145" s="31">
        <f t="shared" si="9"/>
        <v>405.2686296074333</v>
      </c>
      <c r="E145" s="32">
        <f t="shared" si="10"/>
        <v>0</v>
      </c>
      <c r="F145" s="31">
        <f t="shared" si="11"/>
        <v>405.2686296074333</v>
      </c>
      <c r="G145" s="31">
        <f t="shared" si="12"/>
        <v>323.51716478294117</v>
      </c>
      <c r="H145" s="31">
        <f t="shared" si="13"/>
        <v>81.75146482449215</v>
      </c>
      <c r="I145" s="31">
        <f t="shared" si="14"/>
        <v>60233.123445951984</v>
      </c>
    </row>
    <row r="146" spans="1:9" ht="13.5">
      <c r="A146" s="14">
        <f t="shared" si="15"/>
        <v>129</v>
      </c>
      <c r="B146" s="15">
        <f t="shared" si="16"/>
        <v>44256</v>
      </c>
      <c r="C146" s="16">
        <f t="shared" si="17"/>
        <v>60233.123445951984</v>
      </c>
      <c r="D146" s="31">
        <f aca="true" t="shared" si="18" ref="D146:D209">IF(Pay_Num&lt;&gt;"",Scheduled_Monthly_Payment,"")</f>
        <v>405.2686296074333</v>
      </c>
      <c r="E146" s="32">
        <f aca="true" t="shared" si="19" ref="E146:E209">IF(Pay_Num&lt;&gt;"",Scheduled_Extra_Payments,"")</f>
        <v>0</v>
      </c>
      <c r="F146" s="31">
        <f aca="true" t="shared" si="20" ref="F146:F209">IF(Pay_Num&lt;&gt;"",Sched_Pay+Extra_Pay,"")</f>
        <v>405.2686296074333</v>
      </c>
      <c r="G146" s="31">
        <f aca="true" t="shared" si="21" ref="G146:G209">IF(Pay_Num&lt;&gt;"",Total_Pay-Int,"")</f>
        <v>323.9539129553981</v>
      </c>
      <c r="H146" s="31">
        <f aca="true" t="shared" si="22" ref="H146:H209">IF(Pay_Num&lt;&gt;"",Beg_Bal*Interest_Rate/12,"")</f>
        <v>81.31471665203517</v>
      </c>
      <c r="I146" s="31">
        <f aca="true" t="shared" si="23" ref="I146:I209">IF(Pay_Num&lt;&gt;"",Beg_Bal-Princ,"")</f>
        <v>59909.16953299659</v>
      </c>
    </row>
    <row r="147" spans="1:9" ht="13.5">
      <c r="A147" s="14">
        <f aca="true" t="shared" si="24" ref="A147:A210">IF(Values_Entered,A146+1,"")</f>
        <v>130</v>
      </c>
      <c r="B147" s="15">
        <f aca="true" t="shared" si="25" ref="B147:B210">IF(Pay_Num&lt;&gt;"",DATE(YEAR(B146),MONTH(B146)+1,DAY(B146)),"")</f>
        <v>44287</v>
      </c>
      <c r="C147" s="16">
        <f aca="true" t="shared" si="26" ref="C147:C210">IF(Pay_Num&lt;&gt;"",I146,"")</f>
        <v>59909.16953299659</v>
      </c>
      <c r="D147" s="31">
        <f t="shared" si="18"/>
        <v>405.2686296074333</v>
      </c>
      <c r="E147" s="32">
        <f t="shared" si="19"/>
        <v>0</v>
      </c>
      <c r="F147" s="31">
        <f t="shared" si="20"/>
        <v>405.2686296074333</v>
      </c>
      <c r="G147" s="31">
        <f t="shared" si="21"/>
        <v>324.3912507378879</v>
      </c>
      <c r="H147" s="31">
        <f t="shared" si="22"/>
        <v>80.87737886954538</v>
      </c>
      <c r="I147" s="31">
        <f t="shared" si="23"/>
        <v>59584.7782822587</v>
      </c>
    </row>
    <row r="148" spans="1:9" ht="13.5">
      <c r="A148" s="14">
        <f t="shared" si="24"/>
        <v>131</v>
      </c>
      <c r="B148" s="15">
        <f t="shared" si="25"/>
        <v>44317</v>
      </c>
      <c r="C148" s="16">
        <f t="shared" si="26"/>
        <v>59584.7782822587</v>
      </c>
      <c r="D148" s="31">
        <f t="shared" si="18"/>
        <v>405.2686296074333</v>
      </c>
      <c r="E148" s="32">
        <f t="shared" si="19"/>
        <v>0</v>
      </c>
      <c r="F148" s="31">
        <f t="shared" si="20"/>
        <v>405.2686296074333</v>
      </c>
      <c r="G148" s="31">
        <f t="shared" si="21"/>
        <v>324.82917892638403</v>
      </c>
      <c r="H148" s="31">
        <f t="shared" si="22"/>
        <v>80.43945068104925</v>
      </c>
      <c r="I148" s="31">
        <f t="shared" si="23"/>
        <v>59259.94910333232</v>
      </c>
    </row>
    <row r="149" spans="1:9" ht="13.5">
      <c r="A149" s="14">
        <f t="shared" si="24"/>
        <v>132</v>
      </c>
      <c r="B149" s="15">
        <f t="shared" si="25"/>
        <v>44348</v>
      </c>
      <c r="C149" s="16">
        <f t="shared" si="26"/>
        <v>59259.94910333232</v>
      </c>
      <c r="D149" s="31">
        <f t="shared" si="18"/>
        <v>405.2686296074333</v>
      </c>
      <c r="E149" s="32">
        <f t="shared" si="19"/>
        <v>0</v>
      </c>
      <c r="F149" s="31">
        <f t="shared" si="20"/>
        <v>405.2686296074333</v>
      </c>
      <c r="G149" s="31">
        <f t="shared" si="21"/>
        <v>325.2676983179347</v>
      </c>
      <c r="H149" s="31">
        <f t="shared" si="22"/>
        <v>80.00093128949864</v>
      </c>
      <c r="I149" s="31">
        <f t="shared" si="23"/>
        <v>58934.68140501439</v>
      </c>
    </row>
    <row r="150" spans="1:9" ht="13.5">
      <c r="A150" s="14">
        <f t="shared" si="24"/>
        <v>133</v>
      </c>
      <c r="B150" s="15">
        <f t="shared" si="25"/>
        <v>44378</v>
      </c>
      <c r="C150" s="16">
        <f t="shared" si="26"/>
        <v>58934.68140501439</v>
      </c>
      <c r="D150" s="31">
        <f t="shared" si="18"/>
        <v>405.2686296074333</v>
      </c>
      <c r="E150" s="32">
        <f t="shared" si="19"/>
        <v>0</v>
      </c>
      <c r="F150" s="31">
        <f t="shared" si="20"/>
        <v>405.2686296074333</v>
      </c>
      <c r="G150" s="31">
        <f t="shared" si="21"/>
        <v>325.7068097106639</v>
      </c>
      <c r="H150" s="31">
        <f t="shared" si="22"/>
        <v>79.56181989676942</v>
      </c>
      <c r="I150" s="31">
        <f t="shared" si="23"/>
        <v>58608.97459530373</v>
      </c>
    </row>
    <row r="151" spans="1:9" ht="13.5">
      <c r="A151" s="14">
        <f t="shared" si="24"/>
        <v>134</v>
      </c>
      <c r="B151" s="15">
        <f t="shared" si="25"/>
        <v>44409</v>
      </c>
      <c r="C151" s="16">
        <f t="shared" si="26"/>
        <v>58608.97459530373</v>
      </c>
      <c r="D151" s="31">
        <f t="shared" si="18"/>
        <v>405.2686296074333</v>
      </c>
      <c r="E151" s="32">
        <f t="shared" si="19"/>
        <v>0</v>
      </c>
      <c r="F151" s="31">
        <f t="shared" si="20"/>
        <v>405.2686296074333</v>
      </c>
      <c r="G151" s="31">
        <f t="shared" si="21"/>
        <v>326.14651390377327</v>
      </c>
      <c r="H151" s="31">
        <f t="shared" si="22"/>
        <v>79.12211570366003</v>
      </c>
      <c r="I151" s="31">
        <f t="shared" si="23"/>
        <v>58282.82808139995</v>
      </c>
    </row>
    <row r="152" spans="1:9" ht="13.5">
      <c r="A152" s="14">
        <f t="shared" si="24"/>
        <v>135</v>
      </c>
      <c r="B152" s="15">
        <f t="shared" si="25"/>
        <v>44440</v>
      </c>
      <c r="C152" s="16">
        <f t="shared" si="26"/>
        <v>58282.82808139995</v>
      </c>
      <c r="D152" s="31">
        <f t="shared" si="18"/>
        <v>405.2686296074333</v>
      </c>
      <c r="E152" s="32">
        <f t="shared" si="19"/>
        <v>0</v>
      </c>
      <c r="F152" s="31">
        <f t="shared" si="20"/>
        <v>405.2686296074333</v>
      </c>
      <c r="G152" s="31">
        <f t="shared" si="21"/>
        <v>326.58681169754334</v>
      </c>
      <c r="H152" s="31">
        <f t="shared" si="22"/>
        <v>78.68181790988993</v>
      </c>
      <c r="I152" s="31">
        <f t="shared" si="23"/>
        <v>57956.24126970241</v>
      </c>
    </row>
    <row r="153" spans="1:9" ht="13.5">
      <c r="A153" s="14">
        <f t="shared" si="24"/>
        <v>136</v>
      </c>
      <c r="B153" s="15">
        <f t="shared" si="25"/>
        <v>44470</v>
      </c>
      <c r="C153" s="16">
        <f t="shared" si="26"/>
        <v>57956.24126970241</v>
      </c>
      <c r="D153" s="31">
        <f t="shared" si="18"/>
        <v>405.2686296074333</v>
      </c>
      <c r="E153" s="32">
        <f t="shared" si="19"/>
        <v>0</v>
      </c>
      <c r="F153" s="31">
        <f t="shared" si="20"/>
        <v>405.2686296074333</v>
      </c>
      <c r="G153" s="31">
        <f t="shared" si="21"/>
        <v>327.02770389333506</v>
      </c>
      <c r="H153" s="31">
        <f t="shared" si="22"/>
        <v>78.24092571409825</v>
      </c>
      <c r="I153" s="31">
        <f t="shared" si="23"/>
        <v>57629.21356580908</v>
      </c>
    </row>
    <row r="154" spans="1:9" ht="13.5">
      <c r="A154" s="14">
        <f t="shared" si="24"/>
        <v>137</v>
      </c>
      <c r="B154" s="15">
        <f t="shared" si="25"/>
        <v>44501</v>
      </c>
      <c r="C154" s="16">
        <f t="shared" si="26"/>
        <v>57629.21356580908</v>
      </c>
      <c r="D154" s="31">
        <f t="shared" si="18"/>
        <v>405.2686296074333</v>
      </c>
      <c r="E154" s="32">
        <f t="shared" si="19"/>
        <v>0</v>
      </c>
      <c r="F154" s="31">
        <f t="shared" si="20"/>
        <v>405.2686296074333</v>
      </c>
      <c r="G154" s="31">
        <f t="shared" si="21"/>
        <v>327.46919129359105</v>
      </c>
      <c r="H154" s="31">
        <f t="shared" si="22"/>
        <v>77.79943831384226</v>
      </c>
      <c r="I154" s="31">
        <f t="shared" si="23"/>
        <v>57301.74437451549</v>
      </c>
    </row>
    <row r="155" spans="1:9" ht="13.5">
      <c r="A155" s="14">
        <f t="shared" si="24"/>
        <v>138</v>
      </c>
      <c r="B155" s="15">
        <f t="shared" si="25"/>
        <v>44531</v>
      </c>
      <c r="C155" s="16">
        <f t="shared" si="26"/>
        <v>57301.74437451549</v>
      </c>
      <c r="D155" s="31">
        <f t="shared" si="18"/>
        <v>405.2686296074333</v>
      </c>
      <c r="E155" s="32">
        <f t="shared" si="19"/>
        <v>0</v>
      </c>
      <c r="F155" s="31">
        <f t="shared" si="20"/>
        <v>405.2686296074333</v>
      </c>
      <c r="G155" s="31">
        <f t="shared" si="21"/>
        <v>327.9112747018374</v>
      </c>
      <c r="H155" s="31">
        <f t="shared" si="22"/>
        <v>77.3573549055959</v>
      </c>
      <c r="I155" s="31">
        <f t="shared" si="23"/>
        <v>56973.83309981365</v>
      </c>
    </row>
    <row r="156" spans="1:9" ht="13.5">
      <c r="A156" s="14">
        <f t="shared" si="24"/>
        <v>139</v>
      </c>
      <c r="B156" s="15">
        <f t="shared" si="25"/>
        <v>44562</v>
      </c>
      <c r="C156" s="16">
        <f t="shared" si="26"/>
        <v>56973.83309981365</v>
      </c>
      <c r="D156" s="31">
        <f t="shared" si="18"/>
        <v>405.2686296074333</v>
      </c>
      <c r="E156" s="32">
        <f t="shared" si="19"/>
        <v>0</v>
      </c>
      <c r="F156" s="31">
        <f t="shared" si="20"/>
        <v>405.2686296074333</v>
      </c>
      <c r="G156" s="31">
        <f t="shared" si="21"/>
        <v>328.35395492268486</v>
      </c>
      <c r="H156" s="31">
        <f t="shared" si="22"/>
        <v>76.91467468474842</v>
      </c>
      <c r="I156" s="31">
        <f t="shared" si="23"/>
        <v>56645.47914489097</v>
      </c>
    </row>
    <row r="157" spans="1:9" ht="13.5">
      <c r="A157" s="14">
        <f t="shared" si="24"/>
        <v>140</v>
      </c>
      <c r="B157" s="15">
        <f t="shared" si="25"/>
        <v>44593</v>
      </c>
      <c r="C157" s="16">
        <f t="shared" si="26"/>
        <v>56645.47914489097</v>
      </c>
      <c r="D157" s="31">
        <f t="shared" si="18"/>
        <v>405.2686296074333</v>
      </c>
      <c r="E157" s="32">
        <f t="shared" si="19"/>
        <v>0</v>
      </c>
      <c r="F157" s="31">
        <f t="shared" si="20"/>
        <v>405.2686296074333</v>
      </c>
      <c r="G157" s="31">
        <f t="shared" si="21"/>
        <v>328.7972327618305</v>
      </c>
      <c r="H157" s="31">
        <f t="shared" si="22"/>
        <v>76.4713968456028</v>
      </c>
      <c r="I157" s="31">
        <f t="shared" si="23"/>
        <v>56316.681912129134</v>
      </c>
    </row>
    <row r="158" spans="1:9" ht="13.5">
      <c r="A158" s="14">
        <f t="shared" si="24"/>
        <v>141</v>
      </c>
      <c r="B158" s="15">
        <f t="shared" si="25"/>
        <v>44621</v>
      </c>
      <c r="C158" s="16">
        <f t="shared" si="26"/>
        <v>56316.681912129134</v>
      </c>
      <c r="D158" s="31">
        <f t="shared" si="18"/>
        <v>405.2686296074333</v>
      </c>
      <c r="E158" s="32">
        <f t="shared" si="19"/>
        <v>0</v>
      </c>
      <c r="F158" s="31">
        <f t="shared" si="20"/>
        <v>405.2686296074333</v>
      </c>
      <c r="G158" s="31">
        <f t="shared" si="21"/>
        <v>329.24110902605895</v>
      </c>
      <c r="H158" s="31">
        <f t="shared" si="22"/>
        <v>76.02752058137433</v>
      </c>
      <c r="I158" s="31">
        <f t="shared" si="23"/>
        <v>55987.440803103076</v>
      </c>
    </row>
    <row r="159" spans="1:9" ht="13.5">
      <c r="A159" s="14">
        <f t="shared" si="24"/>
        <v>142</v>
      </c>
      <c r="B159" s="15">
        <f t="shared" si="25"/>
        <v>44652</v>
      </c>
      <c r="C159" s="16">
        <f t="shared" si="26"/>
        <v>55987.440803103076</v>
      </c>
      <c r="D159" s="31">
        <f t="shared" si="18"/>
        <v>405.2686296074333</v>
      </c>
      <c r="E159" s="32">
        <f t="shared" si="19"/>
        <v>0</v>
      </c>
      <c r="F159" s="31">
        <f t="shared" si="20"/>
        <v>405.2686296074333</v>
      </c>
      <c r="G159" s="31">
        <f t="shared" si="21"/>
        <v>329.68558452324413</v>
      </c>
      <c r="H159" s="31">
        <f t="shared" si="22"/>
        <v>75.58304508418915</v>
      </c>
      <c r="I159" s="31">
        <f t="shared" si="23"/>
        <v>55657.755218579834</v>
      </c>
    </row>
    <row r="160" spans="1:9" ht="13.5">
      <c r="A160" s="14">
        <f t="shared" si="24"/>
        <v>143</v>
      </c>
      <c r="B160" s="15">
        <f t="shared" si="25"/>
        <v>44682</v>
      </c>
      <c r="C160" s="16">
        <f t="shared" si="26"/>
        <v>55657.755218579834</v>
      </c>
      <c r="D160" s="31">
        <f t="shared" si="18"/>
        <v>405.2686296074333</v>
      </c>
      <c r="E160" s="32">
        <f t="shared" si="19"/>
        <v>0</v>
      </c>
      <c r="F160" s="31">
        <f t="shared" si="20"/>
        <v>405.2686296074333</v>
      </c>
      <c r="G160" s="31">
        <f t="shared" si="21"/>
        <v>330.13066006235056</v>
      </c>
      <c r="H160" s="31">
        <f t="shared" si="22"/>
        <v>75.13796954508277</v>
      </c>
      <c r="I160" s="31">
        <f t="shared" si="23"/>
        <v>55327.624558517484</v>
      </c>
    </row>
    <row r="161" spans="1:9" ht="13.5">
      <c r="A161" s="14">
        <f t="shared" si="24"/>
        <v>144</v>
      </c>
      <c r="B161" s="15">
        <f t="shared" si="25"/>
        <v>44713</v>
      </c>
      <c r="C161" s="16">
        <f t="shared" si="26"/>
        <v>55327.624558517484</v>
      </c>
      <c r="D161" s="31">
        <f t="shared" si="18"/>
        <v>405.2686296074333</v>
      </c>
      <c r="E161" s="32">
        <f t="shared" si="19"/>
        <v>0</v>
      </c>
      <c r="F161" s="31">
        <f t="shared" si="20"/>
        <v>405.2686296074333</v>
      </c>
      <c r="G161" s="31">
        <f t="shared" si="21"/>
        <v>330.5763364534347</v>
      </c>
      <c r="H161" s="31">
        <f t="shared" si="22"/>
        <v>74.69229315399859</v>
      </c>
      <c r="I161" s="31">
        <f t="shared" si="23"/>
        <v>54997.04822206405</v>
      </c>
    </row>
    <row r="162" spans="1:9" ht="13.5">
      <c r="A162" s="14">
        <f t="shared" si="24"/>
        <v>145</v>
      </c>
      <c r="B162" s="15">
        <f t="shared" si="25"/>
        <v>44743</v>
      </c>
      <c r="C162" s="16">
        <f t="shared" si="26"/>
        <v>54997.04822206405</v>
      </c>
      <c r="D162" s="31">
        <f t="shared" si="18"/>
        <v>405.2686296074333</v>
      </c>
      <c r="E162" s="32">
        <f t="shared" si="19"/>
        <v>0</v>
      </c>
      <c r="F162" s="31">
        <f t="shared" si="20"/>
        <v>405.2686296074333</v>
      </c>
      <c r="G162" s="31">
        <f t="shared" si="21"/>
        <v>331.02261450764684</v>
      </c>
      <c r="H162" s="31">
        <f t="shared" si="22"/>
        <v>74.24601509978646</v>
      </c>
      <c r="I162" s="31">
        <f t="shared" si="23"/>
        <v>54666.0256075564</v>
      </c>
    </row>
    <row r="163" spans="1:9" ht="13.5">
      <c r="A163" s="14">
        <f t="shared" si="24"/>
        <v>146</v>
      </c>
      <c r="B163" s="15">
        <f t="shared" si="25"/>
        <v>44774</v>
      </c>
      <c r="C163" s="16">
        <f t="shared" si="26"/>
        <v>54666.0256075564</v>
      </c>
      <c r="D163" s="31">
        <f t="shared" si="18"/>
        <v>405.2686296074333</v>
      </c>
      <c r="E163" s="32">
        <f t="shared" si="19"/>
        <v>0</v>
      </c>
      <c r="F163" s="31">
        <f t="shared" si="20"/>
        <v>405.2686296074333</v>
      </c>
      <c r="G163" s="31">
        <f t="shared" si="21"/>
        <v>331.46949503723215</v>
      </c>
      <c r="H163" s="31">
        <f t="shared" si="22"/>
        <v>73.79913457020113</v>
      </c>
      <c r="I163" s="31">
        <f t="shared" si="23"/>
        <v>54334.556112519174</v>
      </c>
    </row>
    <row r="164" spans="1:9" ht="13.5">
      <c r="A164" s="14">
        <f t="shared" si="24"/>
        <v>147</v>
      </c>
      <c r="B164" s="15">
        <f t="shared" si="25"/>
        <v>44805</v>
      </c>
      <c r="C164" s="16">
        <f t="shared" si="26"/>
        <v>54334.556112519174</v>
      </c>
      <c r="D164" s="31">
        <f t="shared" si="18"/>
        <v>405.2686296074333</v>
      </c>
      <c r="E164" s="32">
        <f t="shared" si="19"/>
        <v>0</v>
      </c>
      <c r="F164" s="31">
        <f t="shared" si="20"/>
        <v>405.2686296074333</v>
      </c>
      <c r="G164" s="31">
        <f t="shared" si="21"/>
        <v>331.9169788555324</v>
      </c>
      <c r="H164" s="31">
        <f t="shared" si="22"/>
        <v>73.35165075190088</v>
      </c>
      <c r="I164" s="31">
        <f t="shared" si="23"/>
        <v>54002.639133663644</v>
      </c>
    </row>
    <row r="165" spans="1:9" ht="13.5">
      <c r="A165" s="14">
        <f t="shared" si="24"/>
        <v>148</v>
      </c>
      <c r="B165" s="15">
        <f t="shared" si="25"/>
        <v>44835</v>
      </c>
      <c r="C165" s="16">
        <f t="shared" si="26"/>
        <v>54002.639133663644</v>
      </c>
      <c r="D165" s="31">
        <f t="shared" si="18"/>
        <v>405.2686296074333</v>
      </c>
      <c r="E165" s="32">
        <f t="shared" si="19"/>
        <v>0</v>
      </c>
      <c r="F165" s="31">
        <f t="shared" si="20"/>
        <v>405.2686296074333</v>
      </c>
      <c r="G165" s="31">
        <f t="shared" si="21"/>
        <v>332.36506677698736</v>
      </c>
      <c r="H165" s="31">
        <f t="shared" si="22"/>
        <v>72.90356283044592</v>
      </c>
      <c r="I165" s="31">
        <f t="shared" si="23"/>
        <v>53670.27406688665</v>
      </c>
    </row>
    <row r="166" spans="1:9" ht="13.5">
      <c r="A166" s="14">
        <f t="shared" si="24"/>
        <v>149</v>
      </c>
      <c r="B166" s="15">
        <f t="shared" si="25"/>
        <v>44866</v>
      </c>
      <c r="C166" s="16">
        <f t="shared" si="26"/>
        <v>53670.27406688665</v>
      </c>
      <c r="D166" s="31">
        <f t="shared" si="18"/>
        <v>405.2686296074333</v>
      </c>
      <c r="E166" s="32">
        <f t="shared" si="19"/>
        <v>0</v>
      </c>
      <c r="F166" s="31">
        <f t="shared" si="20"/>
        <v>405.2686296074333</v>
      </c>
      <c r="G166" s="31">
        <f t="shared" si="21"/>
        <v>332.8137596171363</v>
      </c>
      <c r="H166" s="31">
        <f t="shared" si="22"/>
        <v>72.45486999029698</v>
      </c>
      <c r="I166" s="31">
        <f t="shared" si="23"/>
        <v>53337.46030726952</v>
      </c>
    </row>
    <row r="167" spans="1:9" ht="13.5">
      <c r="A167" s="14">
        <f t="shared" si="24"/>
        <v>150</v>
      </c>
      <c r="B167" s="15">
        <f t="shared" si="25"/>
        <v>44896</v>
      </c>
      <c r="C167" s="16">
        <f t="shared" si="26"/>
        <v>53337.46030726952</v>
      </c>
      <c r="D167" s="31">
        <f t="shared" si="18"/>
        <v>405.2686296074333</v>
      </c>
      <c r="E167" s="32">
        <f t="shared" si="19"/>
        <v>0</v>
      </c>
      <c r="F167" s="31">
        <f t="shared" si="20"/>
        <v>405.2686296074333</v>
      </c>
      <c r="G167" s="31">
        <f t="shared" si="21"/>
        <v>333.26305819261944</v>
      </c>
      <c r="H167" s="31">
        <f t="shared" si="22"/>
        <v>72.00557141481384</v>
      </c>
      <c r="I167" s="31">
        <f t="shared" si="23"/>
        <v>53004.1972490769</v>
      </c>
    </row>
    <row r="168" spans="1:9" ht="13.5">
      <c r="A168" s="14">
        <f t="shared" si="24"/>
        <v>151</v>
      </c>
      <c r="B168" s="15">
        <f t="shared" si="25"/>
        <v>44927</v>
      </c>
      <c r="C168" s="16">
        <f t="shared" si="26"/>
        <v>53004.1972490769</v>
      </c>
      <c r="D168" s="31">
        <f t="shared" si="18"/>
        <v>405.2686296074333</v>
      </c>
      <c r="E168" s="32">
        <f t="shared" si="19"/>
        <v>0</v>
      </c>
      <c r="F168" s="31">
        <f t="shared" si="20"/>
        <v>405.2686296074333</v>
      </c>
      <c r="G168" s="31">
        <f t="shared" si="21"/>
        <v>333.7129633211795</v>
      </c>
      <c r="H168" s="31">
        <f t="shared" si="22"/>
        <v>71.55566628625381</v>
      </c>
      <c r="I168" s="31">
        <f t="shared" si="23"/>
        <v>52670.484285755716</v>
      </c>
    </row>
    <row r="169" spans="1:9" ht="13.5">
      <c r="A169" s="14">
        <f t="shared" si="24"/>
        <v>152</v>
      </c>
      <c r="B169" s="15">
        <f t="shared" si="25"/>
        <v>44958</v>
      </c>
      <c r="C169" s="16">
        <f t="shared" si="26"/>
        <v>52670.484285755716</v>
      </c>
      <c r="D169" s="31">
        <f t="shared" si="18"/>
        <v>405.2686296074333</v>
      </c>
      <c r="E169" s="32">
        <f t="shared" si="19"/>
        <v>0</v>
      </c>
      <c r="F169" s="31">
        <f t="shared" si="20"/>
        <v>405.2686296074333</v>
      </c>
      <c r="G169" s="31">
        <f t="shared" si="21"/>
        <v>334.1634758216631</v>
      </c>
      <c r="H169" s="31">
        <f t="shared" si="22"/>
        <v>71.10515378577021</v>
      </c>
      <c r="I169" s="31">
        <f t="shared" si="23"/>
        <v>52336.320809934055</v>
      </c>
    </row>
    <row r="170" spans="1:9" ht="13.5">
      <c r="A170" s="14">
        <f t="shared" si="24"/>
        <v>153</v>
      </c>
      <c r="B170" s="15">
        <f t="shared" si="25"/>
        <v>44986</v>
      </c>
      <c r="C170" s="16">
        <f t="shared" si="26"/>
        <v>52336.320809934055</v>
      </c>
      <c r="D170" s="31">
        <f t="shared" si="18"/>
        <v>405.2686296074333</v>
      </c>
      <c r="E170" s="32">
        <f t="shared" si="19"/>
        <v>0</v>
      </c>
      <c r="F170" s="31">
        <f t="shared" si="20"/>
        <v>405.2686296074333</v>
      </c>
      <c r="G170" s="31">
        <f t="shared" si="21"/>
        <v>334.6145965140223</v>
      </c>
      <c r="H170" s="31">
        <f t="shared" si="22"/>
        <v>70.65403309341097</v>
      </c>
      <c r="I170" s="31">
        <f t="shared" si="23"/>
        <v>52001.70621342003</v>
      </c>
    </row>
    <row r="171" spans="1:9" ht="13.5">
      <c r="A171" s="14">
        <f t="shared" si="24"/>
        <v>154</v>
      </c>
      <c r="B171" s="15">
        <f t="shared" si="25"/>
        <v>45017</v>
      </c>
      <c r="C171" s="16">
        <f t="shared" si="26"/>
        <v>52001.70621342003</v>
      </c>
      <c r="D171" s="31">
        <f t="shared" si="18"/>
        <v>405.2686296074333</v>
      </c>
      <c r="E171" s="32">
        <f t="shared" si="19"/>
        <v>0</v>
      </c>
      <c r="F171" s="31">
        <f t="shared" si="20"/>
        <v>405.2686296074333</v>
      </c>
      <c r="G171" s="31">
        <f t="shared" si="21"/>
        <v>335.06632621931624</v>
      </c>
      <c r="H171" s="31">
        <f t="shared" si="22"/>
        <v>70.20230338811704</v>
      </c>
      <c r="I171" s="31">
        <f t="shared" si="23"/>
        <v>51666.63988720071</v>
      </c>
    </row>
    <row r="172" spans="1:9" ht="13.5">
      <c r="A172" s="14">
        <f t="shared" si="24"/>
        <v>155</v>
      </c>
      <c r="B172" s="15">
        <f t="shared" si="25"/>
        <v>45047</v>
      </c>
      <c r="C172" s="16">
        <f t="shared" si="26"/>
        <v>51666.63988720071</v>
      </c>
      <c r="D172" s="31">
        <f t="shared" si="18"/>
        <v>405.2686296074333</v>
      </c>
      <c r="E172" s="32">
        <f t="shared" si="19"/>
        <v>0</v>
      </c>
      <c r="F172" s="31">
        <f t="shared" si="20"/>
        <v>405.2686296074333</v>
      </c>
      <c r="G172" s="31">
        <f t="shared" si="21"/>
        <v>335.51866575971235</v>
      </c>
      <c r="H172" s="31">
        <f t="shared" si="22"/>
        <v>69.74996384772096</v>
      </c>
      <c r="I172" s="31">
        <f t="shared" si="23"/>
        <v>51331.121221441</v>
      </c>
    </row>
    <row r="173" spans="1:9" ht="13.5">
      <c r="A173" s="14">
        <f t="shared" si="24"/>
        <v>156</v>
      </c>
      <c r="B173" s="15">
        <f t="shared" si="25"/>
        <v>45078</v>
      </c>
      <c r="C173" s="16">
        <f t="shared" si="26"/>
        <v>51331.121221441</v>
      </c>
      <c r="D173" s="31">
        <f t="shared" si="18"/>
        <v>405.2686296074333</v>
      </c>
      <c r="E173" s="32">
        <f t="shared" si="19"/>
        <v>0</v>
      </c>
      <c r="F173" s="31">
        <f t="shared" si="20"/>
        <v>405.2686296074333</v>
      </c>
      <c r="G173" s="31">
        <f t="shared" si="21"/>
        <v>335.971615958488</v>
      </c>
      <c r="H173" s="31">
        <f t="shared" si="22"/>
        <v>69.29701364894534</v>
      </c>
      <c r="I173" s="31">
        <f t="shared" si="23"/>
        <v>50995.14960548251</v>
      </c>
    </row>
    <row r="174" spans="1:9" ht="13.5">
      <c r="A174" s="14">
        <f t="shared" si="24"/>
        <v>157</v>
      </c>
      <c r="B174" s="15">
        <f t="shared" si="25"/>
        <v>45108</v>
      </c>
      <c r="C174" s="16">
        <f t="shared" si="26"/>
        <v>50995.14960548251</v>
      </c>
      <c r="D174" s="31">
        <f t="shared" si="18"/>
        <v>405.2686296074333</v>
      </c>
      <c r="E174" s="32">
        <f t="shared" si="19"/>
        <v>0</v>
      </c>
      <c r="F174" s="31">
        <f t="shared" si="20"/>
        <v>405.2686296074333</v>
      </c>
      <c r="G174" s="31">
        <f t="shared" si="21"/>
        <v>336.4251776400319</v>
      </c>
      <c r="H174" s="31">
        <f t="shared" si="22"/>
        <v>68.84345196740138</v>
      </c>
      <c r="I174" s="31">
        <f t="shared" si="23"/>
        <v>50658.72442784248</v>
      </c>
    </row>
    <row r="175" spans="1:9" ht="13.5">
      <c r="A175" s="14">
        <f t="shared" si="24"/>
        <v>158</v>
      </c>
      <c r="B175" s="15">
        <f t="shared" si="25"/>
        <v>45139</v>
      </c>
      <c r="C175" s="16">
        <f t="shared" si="26"/>
        <v>50658.72442784248</v>
      </c>
      <c r="D175" s="31">
        <f t="shared" si="18"/>
        <v>405.2686296074333</v>
      </c>
      <c r="E175" s="32">
        <f t="shared" si="19"/>
        <v>0</v>
      </c>
      <c r="F175" s="31">
        <f t="shared" si="20"/>
        <v>405.2686296074333</v>
      </c>
      <c r="G175" s="31">
        <f t="shared" si="21"/>
        <v>336.8793516298459</v>
      </c>
      <c r="H175" s="31">
        <f t="shared" si="22"/>
        <v>68.38927797758734</v>
      </c>
      <c r="I175" s="31">
        <f t="shared" si="23"/>
        <v>50321.84507621263</v>
      </c>
    </row>
    <row r="176" spans="1:9" ht="13.5">
      <c r="A176" s="14">
        <f t="shared" si="24"/>
        <v>159</v>
      </c>
      <c r="B176" s="15">
        <f t="shared" si="25"/>
        <v>45170</v>
      </c>
      <c r="C176" s="16">
        <f t="shared" si="26"/>
        <v>50321.84507621263</v>
      </c>
      <c r="D176" s="31">
        <f t="shared" si="18"/>
        <v>405.2686296074333</v>
      </c>
      <c r="E176" s="32">
        <f t="shared" si="19"/>
        <v>0</v>
      </c>
      <c r="F176" s="31">
        <f t="shared" si="20"/>
        <v>405.2686296074333</v>
      </c>
      <c r="G176" s="31">
        <f t="shared" si="21"/>
        <v>337.33413875454625</v>
      </c>
      <c r="H176" s="31">
        <f t="shared" si="22"/>
        <v>67.93449085288705</v>
      </c>
      <c r="I176" s="31">
        <f t="shared" si="23"/>
        <v>49984.510937458086</v>
      </c>
    </row>
    <row r="177" spans="1:9" ht="13.5">
      <c r="A177" s="14">
        <f t="shared" si="24"/>
        <v>160</v>
      </c>
      <c r="B177" s="15">
        <f t="shared" si="25"/>
        <v>45200</v>
      </c>
      <c r="C177" s="16">
        <f t="shared" si="26"/>
        <v>49984.510937458086</v>
      </c>
      <c r="D177" s="31">
        <f t="shared" si="18"/>
        <v>405.2686296074333</v>
      </c>
      <c r="E177" s="32">
        <f t="shared" si="19"/>
        <v>0</v>
      </c>
      <c r="F177" s="31">
        <f t="shared" si="20"/>
        <v>405.2686296074333</v>
      </c>
      <c r="G177" s="31">
        <f t="shared" si="21"/>
        <v>337.7895398418649</v>
      </c>
      <c r="H177" s="31">
        <f t="shared" si="22"/>
        <v>67.47908976556842</v>
      </c>
      <c r="I177" s="31">
        <f t="shared" si="23"/>
        <v>49646.721397616224</v>
      </c>
    </row>
    <row r="178" spans="1:9" ht="13.5">
      <c r="A178" s="14">
        <f t="shared" si="24"/>
        <v>161</v>
      </c>
      <c r="B178" s="15">
        <f t="shared" si="25"/>
        <v>45231</v>
      </c>
      <c r="C178" s="16">
        <f t="shared" si="26"/>
        <v>49646.721397616224</v>
      </c>
      <c r="D178" s="31">
        <f t="shared" si="18"/>
        <v>405.2686296074333</v>
      </c>
      <c r="E178" s="32">
        <f t="shared" si="19"/>
        <v>0</v>
      </c>
      <c r="F178" s="31">
        <f t="shared" si="20"/>
        <v>405.2686296074333</v>
      </c>
      <c r="G178" s="31">
        <f t="shared" si="21"/>
        <v>338.2455557206514</v>
      </c>
      <c r="H178" s="31">
        <f t="shared" si="22"/>
        <v>67.0230738867819</v>
      </c>
      <c r="I178" s="31">
        <f t="shared" si="23"/>
        <v>49308.475841895575</v>
      </c>
    </row>
    <row r="179" spans="1:9" ht="13.5">
      <c r="A179" s="14">
        <f t="shared" si="24"/>
        <v>162</v>
      </c>
      <c r="B179" s="15">
        <f t="shared" si="25"/>
        <v>45261</v>
      </c>
      <c r="C179" s="16">
        <f t="shared" si="26"/>
        <v>49308.475841895575</v>
      </c>
      <c r="D179" s="31">
        <f t="shared" si="18"/>
        <v>405.2686296074333</v>
      </c>
      <c r="E179" s="32">
        <f t="shared" si="19"/>
        <v>0</v>
      </c>
      <c r="F179" s="31">
        <f t="shared" si="20"/>
        <v>405.2686296074333</v>
      </c>
      <c r="G179" s="31">
        <f t="shared" si="21"/>
        <v>338.7021872208743</v>
      </c>
      <c r="H179" s="31">
        <f t="shared" si="22"/>
        <v>66.56644238655902</v>
      </c>
      <c r="I179" s="31">
        <f t="shared" si="23"/>
        <v>48969.773654674704</v>
      </c>
    </row>
    <row r="180" spans="1:9" ht="13.5">
      <c r="A180" s="14">
        <f t="shared" si="24"/>
        <v>163</v>
      </c>
      <c r="B180" s="15">
        <f t="shared" si="25"/>
        <v>45292</v>
      </c>
      <c r="C180" s="16">
        <f t="shared" si="26"/>
        <v>48969.773654674704</v>
      </c>
      <c r="D180" s="31">
        <f t="shared" si="18"/>
        <v>405.2686296074333</v>
      </c>
      <c r="E180" s="32">
        <f t="shared" si="19"/>
        <v>0</v>
      </c>
      <c r="F180" s="31">
        <f t="shared" si="20"/>
        <v>405.2686296074333</v>
      </c>
      <c r="G180" s="31">
        <f t="shared" si="21"/>
        <v>339.15943517362246</v>
      </c>
      <c r="H180" s="31">
        <f t="shared" si="22"/>
        <v>66.10919443381084</v>
      </c>
      <c r="I180" s="31">
        <f t="shared" si="23"/>
        <v>48630.61421950108</v>
      </c>
    </row>
    <row r="181" spans="1:9" ht="13.5">
      <c r="A181" s="14">
        <f t="shared" si="24"/>
        <v>164</v>
      </c>
      <c r="B181" s="15">
        <f t="shared" si="25"/>
        <v>45323</v>
      </c>
      <c r="C181" s="16">
        <f t="shared" si="26"/>
        <v>48630.61421950108</v>
      </c>
      <c r="D181" s="31">
        <f t="shared" si="18"/>
        <v>405.2686296074333</v>
      </c>
      <c r="E181" s="32">
        <f t="shared" si="19"/>
        <v>0</v>
      </c>
      <c r="F181" s="31">
        <f t="shared" si="20"/>
        <v>405.2686296074333</v>
      </c>
      <c r="G181" s="31">
        <f t="shared" si="21"/>
        <v>339.61730041110684</v>
      </c>
      <c r="H181" s="31">
        <f t="shared" si="22"/>
        <v>65.65132919632646</v>
      </c>
      <c r="I181" s="31">
        <f t="shared" si="23"/>
        <v>48290.99691908998</v>
      </c>
    </row>
    <row r="182" spans="1:9" ht="13.5">
      <c r="A182" s="14">
        <f t="shared" si="24"/>
        <v>165</v>
      </c>
      <c r="B182" s="15">
        <f t="shared" si="25"/>
        <v>45352</v>
      </c>
      <c r="C182" s="16">
        <f t="shared" si="26"/>
        <v>48290.99691908998</v>
      </c>
      <c r="D182" s="31">
        <f t="shared" si="18"/>
        <v>405.2686296074333</v>
      </c>
      <c r="E182" s="32">
        <f t="shared" si="19"/>
        <v>0</v>
      </c>
      <c r="F182" s="31">
        <f t="shared" si="20"/>
        <v>405.2686296074333</v>
      </c>
      <c r="G182" s="31">
        <f t="shared" si="21"/>
        <v>340.07578376666186</v>
      </c>
      <c r="H182" s="31">
        <f t="shared" si="22"/>
        <v>65.19284584077147</v>
      </c>
      <c r="I182" s="31">
        <f t="shared" si="23"/>
        <v>47950.92113532332</v>
      </c>
    </row>
    <row r="183" spans="1:9" ht="13.5">
      <c r="A183" s="14">
        <f t="shared" si="24"/>
        <v>166</v>
      </c>
      <c r="B183" s="15">
        <f t="shared" si="25"/>
        <v>45383</v>
      </c>
      <c r="C183" s="16">
        <f t="shared" si="26"/>
        <v>47950.92113532332</v>
      </c>
      <c r="D183" s="31">
        <f t="shared" si="18"/>
        <v>405.2686296074333</v>
      </c>
      <c r="E183" s="32">
        <f t="shared" si="19"/>
        <v>0</v>
      </c>
      <c r="F183" s="31">
        <f t="shared" si="20"/>
        <v>405.2686296074333</v>
      </c>
      <c r="G183" s="31">
        <f t="shared" si="21"/>
        <v>340.53488607474685</v>
      </c>
      <c r="H183" s="31">
        <f t="shared" si="22"/>
        <v>64.73374353268647</v>
      </c>
      <c r="I183" s="31">
        <f t="shared" si="23"/>
        <v>47610.38624924857</v>
      </c>
    </row>
    <row r="184" spans="1:9" ht="13.5">
      <c r="A184" s="14">
        <f t="shared" si="24"/>
        <v>167</v>
      </c>
      <c r="B184" s="15">
        <f t="shared" si="25"/>
        <v>45413</v>
      </c>
      <c r="C184" s="16">
        <f t="shared" si="26"/>
        <v>47610.38624924857</v>
      </c>
      <c r="D184" s="31">
        <f t="shared" si="18"/>
        <v>405.2686296074333</v>
      </c>
      <c r="E184" s="32">
        <f t="shared" si="19"/>
        <v>0</v>
      </c>
      <c r="F184" s="31">
        <f t="shared" si="20"/>
        <v>405.2686296074333</v>
      </c>
      <c r="G184" s="31">
        <f t="shared" si="21"/>
        <v>340.99460817094774</v>
      </c>
      <c r="H184" s="31">
        <f t="shared" si="22"/>
        <v>64.27402143648557</v>
      </c>
      <c r="I184" s="31">
        <f t="shared" si="23"/>
        <v>47269.39164107762</v>
      </c>
    </row>
    <row r="185" spans="1:9" ht="13.5">
      <c r="A185" s="14">
        <f t="shared" si="24"/>
        <v>168</v>
      </c>
      <c r="B185" s="15">
        <f t="shared" si="25"/>
        <v>45444</v>
      </c>
      <c r="C185" s="16">
        <f t="shared" si="26"/>
        <v>47269.39164107762</v>
      </c>
      <c r="D185" s="31">
        <f t="shared" si="18"/>
        <v>405.2686296074333</v>
      </c>
      <c r="E185" s="32">
        <f t="shared" si="19"/>
        <v>0</v>
      </c>
      <c r="F185" s="31">
        <f t="shared" si="20"/>
        <v>405.2686296074333</v>
      </c>
      <c r="G185" s="31">
        <f t="shared" si="21"/>
        <v>341.4549508919785</v>
      </c>
      <c r="H185" s="31">
        <f t="shared" si="22"/>
        <v>63.813678715454785</v>
      </c>
      <c r="I185" s="31">
        <f t="shared" si="23"/>
        <v>46927.93669018564</v>
      </c>
    </row>
    <row r="186" spans="1:9" ht="13.5">
      <c r="A186" s="14">
        <f t="shared" si="24"/>
        <v>169</v>
      </c>
      <c r="B186" s="15">
        <f t="shared" si="25"/>
        <v>45474</v>
      </c>
      <c r="C186" s="16">
        <f t="shared" si="26"/>
        <v>46927.93669018564</v>
      </c>
      <c r="D186" s="31">
        <f t="shared" si="18"/>
        <v>405.2686296074333</v>
      </c>
      <c r="E186" s="32">
        <f t="shared" si="19"/>
        <v>0</v>
      </c>
      <c r="F186" s="31">
        <f t="shared" si="20"/>
        <v>405.2686296074333</v>
      </c>
      <c r="G186" s="31">
        <f t="shared" si="21"/>
        <v>341.9159150756827</v>
      </c>
      <c r="H186" s="31">
        <f t="shared" si="22"/>
        <v>63.352714531750614</v>
      </c>
      <c r="I186" s="31">
        <f t="shared" si="23"/>
        <v>46586.02077510996</v>
      </c>
    </row>
    <row r="187" spans="1:9" ht="13.5">
      <c r="A187" s="14">
        <f t="shared" si="24"/>
        <v>170</v>
      </c>
      <c r="B187" s="15">
        <f t="shared" si="25"/>
        <v>45505</v>
      </c>
      <c r="C187" s="16">
        <f t="shared" si="26"/>
        <v>46586.02077510996</v>
      </c>
      <c r="D187" s="31">
        <f t="shared" si="18"/>
        <v>405.2686296074333</v>
      </c>
      <c r="E187" s="32">
        <f t="shared" si="19"/>
        <v>0</v>
      </c>
      <c r="F187" s="31">
        <f t="shared" si="20"/>
        <v>405.2686296074333</v>
      </c>
      <c r="G187" s="31">
        <f t="shared" si="21"/>
        <v>342.3775015610349</v>
      </c>
      <c r="H187" s="31">
        <f t="shared" si="22"/>
        <v>62.89112804639844</v>
      </c>
      <c r="I187" s="31">
        <f t="shared" si="23"/>
        <v>46243.64327354892</v>
      </c>
    </row>
    <row r="188" spans="1:9" ht="13.5">
      <c r="A188" s="14">
        <f t="shared" si="24"/>
        <v>171</v>
      </c>
      <c r="B188" s="15">
        <f t="shared" si="25"/>
        <v>45536</v>
      </c>
      <c r="C188" s="16">
        <f t="shared" si="26"/>
        <v>46243.64327354892</v>
      </c>
      <c r="D188" s="31">
        <f t="shared" si="18"/>
        <v>405.2686296074333</v>
      </c>
      <c r="E188" s="32">
        <f t="shared" si="19"/>
        <v>0</v>
      </c>
      <c r="F188" s="31">
        <f t="shared" si="20"/>
        <v>405.2686296074333</v>
      </c>
      <c r="G188" s="31">
        <f t="shared" si="21"/>
        <v>342.83971118814225</v>
      </c>
      <c r="H188" s="31">
        <f t="shared" si="22"/>
        <v>62.428918419291044</v>
      </c>
      <c r="I188" s="31">
        <f t="shared" si="23"/>
        <v>45900.80356236078</v>
      </c>
    </row>
    <row r="189" spans="1:9" ht="13.5">
      <c r="A189" s="14">
        <f t="shared" si="24"/>
        <v>172</v>
      </c>
      <c r="B189" s="15">
        <f t="shared" si="25"/>
        <v>45566</v>
      </c>
      <c r="C189" s="16">
        <f t="shared" si="26"/>
        <v>45900.80356236078</v>
      </c>
      <c r="D189" s="31">
        <f t="shared" si="18"/>
        <v>405.2686296074333</v>
      </c>
      <c r="E189" s="32">
        <f t="shared" si="19"/>
        <v>0</v>
      </c>
      <c r="F189" s="31">
        <f t="shared" si="20"/>
        <v>405.2686296074333</v>
      </c>
      <c r="G189" s="31">
        <f t="shared" si="21"/>
        <v>343.30254479824623</v>
      </c>
      <c r="H189" s="31">
        <f t="shared" si="22"/>
        <v>61.966084809187045</v>
      </c>
      <c r="I189" s="31">
        <f t="shared" si="23"/>
        <v>45557.501017562536</v>
      </c>
    </row>
    <row r="190" spans="1:9" ht="13.5">
      <c r="A190" s="14">
        <f t="shared" si="24"/>
        <v>173</v>
      </c>
      <c r="B190" s="15">
        <f t="shared" si="25"/>
        <v>45597</v>
      </c>
      <c r="C190" s="16">
        <f t="shared" si="26"/>
        <v>45557.501017562536</v>
      </c>
      <c r="D190" s="31">
        <f t="shared" si="18"/>
        <v>405.2686296074333</v>
      </c>
      <c r="E190" s="32">
        <f t="shared" si="19"/>
        <v>0</v>
      </c>
      <c r="F190" s="31">
        <f t="shared" si="20"/>
        <v>405.2686296074333</v>
      </c>
      <c r="G190" s="31">
        <f t="shared" si="21"/>
        <v>343.7660032337239</v>
      </c>
      <c r="H190" s="31">
        <f t="shared" si="22"/>
        <v>61.502626373709425</v>
      </c>
      <c r="I190" s="31">
        <f t="shared" si="23"/>
        <v>45213.73501432881</v>
      </c>
    </row>
    <row r="191" spans="1:9" ht="13.5">
      <c r="A191" s="14">
        <f t="shared" si="24"/>
        <v>174</v>
      </c>
      <c r="B191" s="15">
        <f t="shared" si="25"/>
        <v>45627</v>
      </c>
      <c r="C191" s="16">
        <f t="shared" si="26"/>
        <v>45213.73501432881</v>
      </c>
      <c r="D191" s="31">
        <f t="shared" si="18"/>
        <v>405.2686296074333</v>
      </c>
      <c r="E191" s="32">
        <f t="shared" si="19"/>
        <v>0</v>
      </c>
      <c r="F191" s="31">
        <f t="shared" si="20"/>
        <v>405.2686296074333</v>
      </c>
      <c r="G191" s="31">
        <f t="shared" si="21"/>
        <v>344.2300873380894</v>
      </c>
      <c r="H191" s="31">
        <f t="shared" si="22"/>
        <v>61.0385422693439</v>
      </c>
      <c r="I191" s="31">
        <f t="shared" si="23"/>
        <v>44869.504926990725</v>
      </c>
    </row>
    <row r="192" spans="1:9" ht="13.5">
      <c r="A192" s="14">
        <f t="shared" si="24"/>
        <v>175</v>
      </c>
      <c r="B192" s="15">
        <f t="shared" si="25"/>
        <v>45658</v>
      </c>
      <c r="C192" s="16">
        <f t="shared" si="26"/>
        <v>44869.504926990725</v>
      </c>
      <c r="D192" s="31">
        <f t="shared" si="18"/>
        <v>405.2686296074333</v>
      </c>
      <c r="E192" s="32">
        <f t="shared" si="19"/>
        <v>0</v>
      </c>
      <c r="F192" s="31">
        <f t="shared" si="20"/>
        <v>405.2686296074333</v>
      </c>
      <c r="G192" s="31">
        <f t="shared" si="21"/>
        <v>344.6947979559958</v>
      </c>
      <c r="H192" s="31">
        <f t="shared" si="22"/>
        <v>60.57383165143747</v>
      </c>
      <c r="I192" s="31">
        <f t="shared" si="23"/>
        <v>44524.810129034726</v>
      </c>
    </row>
    <row r="193" spans="1:9" ht="13.5">
      <c r="A193" s="14">
        <f t="shared" si="24"/>
        <v>176</v>
      </c>
      <c r="B193" s="15">
        <f t="shared" si="25"/>
        <v>45689</v>
      </c>
      <c r="C193" s="16">
        <f t="shared" si="26"/>
        <v>44524.810129034726</v>
      </c>
      <c r="D193" s="31">
        <f t="shared" si="18"/>
        <v>405.2686296074333</v>
      </c>
      <c r="E193" s="32">
        <f t="shared" si="19"/>
        <v>0</v>
      </c>
      <c r="F193" s="31">
        <f t="shared" si="20"/>
        <v>405.2686296074333</v>
      </c>
      <c r="G193" s="31">
        <f t="shared" si="21"/>
        <v>345.1601359332364</v>
      </c>
      <c r="H193" s="31">
        <f t="shared" si="22"/>
        <v>60.10849367419687</v>
      </c>
      <c r="I193" s="31">
        <f t="shared" si="23"/>
        <v>44179.64999310149</v>
      </c>
    </row>
    <row r="194" spans="1:9" ht="13.5">
      <c r="A194" s="14">
        <f t="shared" si="24"/>
        <v>177</v>
      </c>
      <c r="B194" s="15">
        <f t="shared" si="25"/>
        <v>45717</v>
      </c>
      <c r="C194" s="16">
        <f t="shared" si="26"/>
        <v>44179.64999310149</v>
      </c>
      <c r="D194" s="31">
        <f t="shared" si="18"/>
        <v>405.2686296074333</v>
      </c>
      <c r="E194" s="32">
        <f t="shared" si="19"/>
        <v>0</v>
      </c>
      <c r="F194" s="31">
        <f t="shared" si="20"/>
        <v>405.2686296074333</v>
      </c>
      <c r="G194" s="31">
        <f t="shared" si="21"/>
        <v>345.62610211674627</v>
      </c>
      <c r="H194" s="31">
        <f t="shared" si="22"/>
        <v>59.64252749068701</v>
      </c>
      <c r="I194" s="31">
        <f t="shared" si="23"/>
        <v>43834.02389098475</v>
      </c>
    </row>
    <row r="195" spans="1:9" ht="13.5">
      <c r="A195" s="14">
        <f t="shared" si="24"/>
        <v>178</v>
      </c>
      <c r="B195" s="15">
        <f t="shared" si="25"/>
        <v>45748</v>
      </c>
      <c r="C195" s="16">
        <f t="shared" si="26"/>
        <v>43834.02389098475</v>
      </c>
      <c r="D195" s="31">
        <f t="shared" si="18"/>
        <v>405.2686296074333</v>
      </c>
      <c r="E195" s="32">
        <f t="shared" si="19"/>
        <v>0</v>
      </c>
      <c r="F195" s="31">
        <f t="shared" si="20"/>
        <v>405.2686296074333</v>
      </c>
      <c r="G195" s="31">
        <f t="shared" si="21"/>
        <v>346.0926973546039</v>
      </c>
      <c r="H195" s="31">
        <f t="shared" si="22"/>
        <v>59.175932252829405</v>
      </c>
      <c r="I195" s="31">
        <f t="shared" si="23"/>
        <v>43487.931193630146</v>
      </c>
    </row>
    <row r="196" spans="1:9" ht="13.5">
      <c r="A196" s="14">
        <f t="shared" si="24"/>
        <v>179</v>
      </c>
      <c r="B196" s="15">
        <f t="shared" si="25"/>
        <v>45778</v>
      </c>
      <c r="C196" s="16">
        <f t="shared" si="26"/>
        <v>43487.931193630146</v>
      </c>
      <c r="D196" s="31">
        <f t="shared" si="18"/>
        <v>405.2686296074333</v>
      </c>
      <c r="E196" s="32">
        <f t="shared" si="19"/>
        <v>0</v>
      </c>
      <c r="F196" s="31">
        <f t="shared" si="20"/>
        <v>405.2686296074333</v>
      </c>
      <c r="G196" s="31">
        <f t="shared" si="21"/>
        <v>346.5599224960326</v>
      </c>
      <c r="H196" s="31">
        <f t="shared" si="22"/>
        <v>58.70870711140069</v>
      </c>
      <c r="I196" s="31">
        <f t="shared" si="23"/>
        <v>43141.371271134114</v>
      </c>
    </row>
    <row r="197" spans="1:9" ht="13.5">
      <c r="A197" s="14">
        <f t="shared" si="24"/>
        <v>180</v>
      </c>
      <c r="B197" s="15">
        <f t="shared" si="25"/>
        <v>45809</v>
      </c>
      <c r="C197" s="16">
        <f t="shared" si="26"/>
        <v>43141.371271134114</v>
      </c>
      <c r="D197" s="31">
        <f t="shared" si="18"/>
        <v>405.2686296074333</v>
      </c>
      <c r="E197" s="32">
        <f t="shared" si="19"/>
        <v>0</v>
      </c>
      <c r="F197" s="31">
        <f t="shared" si="20"/>
        <v>405.2686296074333</v>
      </c>
      <c r="G197" s="31">
        <f t="shared" si="21"/>
        <v>347.02777839140225</v>
      </c>
      <c r="H197" s="31">
        <f t="shared" si="22"/>
        <v>58.24085121603105</v>
      </c>
      <c r="I197" s="31">
        <f t="shared" si="23"/>
        <v>42794.343492742715</v>
      </c>
    </row>
    <row r="198" spans="1:9" ht="13.5">
      <c r="A198" s="14">
        <f t="shared" si="24"/>
        <v>181</v>
      </c>
      <c r="B198" s="15">
        <f t="shared" si="25"/>
        <v>45839</v>
      </c>
      <c r="C198" s="16">
        <f t="shared" si="26"/>
        <v>42794.343492742715</v>
      </c>
      <c r="D198" s="31">
        <f t="shared" si="18"/>
        <v>405.2686296074333</v>
      </c>
      <c r="E198" s="32">
        <f t="shared" si="19"/>
        <v>0</v>
      </c>
      <c r="F198" s="31">
        <f t="shared" si="20"/>
        <v>405.2686296074333</v>
      </c>
      <c r="G198" s="31">
        <f t="shared" si="21"/>
        <v>347.49626589223067</v>
      </c>
      <c r="H198" s="31">
        <f t="shared" si="22"/>
        <v>57.77236371520266</v>
      </c>
      <c r="I198" s="31">
        <f t="shared" si="23"/>
        <v>42446.847226850485</v>
      </c>
    </row>
    <row r="199" spans="1:9" ht="13.5">
      <c r="A199" s="14">
        <f t="shared" si="24"/>
        <v>182</v>
      </c>
      <c r="B199" s="15">
        <f t="shared" si="25"/>
        <v>45870</v>
      </c>
      <c r="C199" s="16">
        <f t="shared" si="26"/>
        <v>42446.847226850485</v>
      </c>
      <c r="D199" s="31">
        <f t="shared" si="18"/>
        <v>405.2686296074333</v>
      </c>
      <c r="E199" s="32">
        <f t="shared" si="19"/>
        <v>0</v>
      </c>
      <c r="F199" s="31">
        <f t="shared" si="20"/>
        <v>405.2686296074333</v>
      </c>
      <c r="G199" s="31">
        <f t="shared" si="21"/>
        <v>347.96538585118515</v>
      </c>
      <c r="H199" s="31">
        <f t="shared" si="22"/>
        <v>57.30324375624815</v>
      </c>
      <c r="I199" s="31">
        <f t="shared" si="23"/>
        <v>42098.8818409993</v>
      </c>
    </row>
    <row r="200" spans="1:9" ht="13.5">
      <c r="A200" s="14">
        <f t="shared" si="24"/>
        <v>183</v>
      </c>
      <c r="B200" s="15">
        <f t="shared" si="25"/>
        <v>45901</v>
      </c>
      <c r="C200" s="16">
        <f t="shared" si="26"/>
        <v>42098.8818409993</v>
      </c>
      <c r="D200" s="31">
        <f t="shared" si="18"/>
        <v>405.2686296074333</v>
      </c>
      <c r="E200" s="32">
        <f t="shared" si="19"/>
        <v>0</v>
      </c>
      <c r="F200" s="31">
        <f t="shared" si="20"/>
        <v>405.2686296074333</v>
      </c>
      <c r="G200" s="31">
        <f t="shared" si="21"/>
        <v>348.43513912208425</v>
      </c>
      <c r="H200" s="31">
        <f t="shared" si="22"/>
        <v>56.833490485349046</v>
      </c>
      <c r="I200" s="31">
        <f t="shared" si="23"/>
        <v>41750.44670187721</v>
      </c>
    </row>
    <row r="201" spans="1:9" ht="13.5">
      <c r="A201" s="14">
        <f t="shared" si="24"/>
        <v>184</v>
      </c>
      <c r="B201" s="15">
        <f t="shared" si="25"/>
        <v>45931</v>
      </c>
      <c r="C201" s="16">
        <f t="shared" si="26"/>
        <v>41750.44670187721</v>
      </c>
      <c r="D201" s="31">
        <f t="shared" si="18"/>
        <v>405.2686296074333</v>
      </c>
      <c r="E201" s="32">
        <f t="shared" si="19"/>
        <v>0</v>
      </c>
      <c r="F201" s="31">
        <f t="shared" si="20"/>
        <v>405.2686296074333</v>
      </c>
      <c r="G201" s="31">
        <f t="shared" si="21"/>
        <v>348.90552655989904</v>
      </c>
      <c r="H201" s="31">
        <f t="shared" si="22"/>
        <v>56.36310304753423</v>
      </c>
      <c r="I201" s="31">
        <f t="shared" si="23"/>
        <v>41401.54117531731</v>
      </c>
    </row>
    <row r="202" spans="1:9" ht="13.5">
      <c r="A202" s="14">
        <f t="shared" si="24"/>
        <v>185</v>
      </c>
      <c r="B202" s="15">
        <f t="shared" si="25"/>
        <v>45962</v>
      </c>
      <c r="C202" s="16">
        <f t="shared" si="26"/>
        <v>41401.54117531731</v>
      </c>
      <c r="D202" s="31">
        <f t="shared" si="18"/>
        <v>405.2686296074333</v>
      </c>
      <c r="E202" s="32">
        <f t="shared" si="19"/>
        <v>0</v>
      </c>
      <c r="F202" s="31">
        <f t="shared" si="20"/>
        <v>405.2686296074333</v>
      </c>
      <c r="G202" s="31">
        <f t="shared" si="21"/>
        <v>349.3765490207549</v>
      </c>
      <c r="H202" s="31">
        <f t="shared" si="22"/>
        <v>55.89208058667837</v>
      </c>
      <c r="I202" s="31">
        <f t="shared" si="23"/>
        <v>41052.16462629656</v>
      </c>
    </row>
    <row r="203" spans="1:9" ht="13.5">
      <c r="A203" s="14">
        <f t="shared" si="24"/>
        <v>186</v>
      </c>
      <c r="B203" s="15">
        <f t="shared" si="25"/>
        <v>45992</v>
      </c>
      <c r="C203" s="16">
        <f t="shared" si="26"/>
        <v>41052.16462629656</v>
      </c>
      <c r="D203" s="31">
        <f t="shared" si="18"/>
        <v>405.2686296074333</v>
      </c>
      <c r="E203" s="32">
        <f t="shared" si="19"/>
        <v>0</v>
      </c>
      <c r="F203" s="31">
        <f t="shared" si="20"/>
        <v>405.2686296074333</v>
      </c>
      <c r="G203" s="31">
        <f t="shared" si="21"/>
        <v>349.84820736193296</v>
      </c>
      <c r="H203" s="31">
        <f t="shared" si="22"/>
        <v>55.420422245500355</v>
      </c>
      <c r="I203" s="31">
        <f t="shared" si="23"/>
        <v>40702.31641893463</v>
      </c>
    </row>
    <row r="204" spans="1:9" ht="13.5">
      <c r="A204" s="14">
        <f t="shared" si="24"/>
        <v>187</v>
      </c>
      <c r="B204" s="15">
        <f t="shared" si="25"/>
        <v>46023</v>
      </c>
      <c r="C204" s="16">
        <f t="shared" si="26"/>
        <v>40702.31641893463</v>
      </c>
      <c r="D204" s="31">
        <f t="shared" si="18"/>
        <v>405.2686296074333</v>
      </c>
      <c r="E204" s="32">
        <f t="shared" si="19"/>
        <v>0</v>
      </c>
      <c r="F204" s="31">
        <f t="shared" si="20"/>
        <v>405.2686296074333</v>
      </c>
      <c r="G204" s="31">
        <f t="shared" si="21"/>
        <v>350.32050244187155</v>
      </c>
      <c r="H204" s="31">
        <f t="shared" si="22"/>
        <v>54.94812716556174</v>
      </c>
      <c r="I204" s="31">
        <f t="shared" si="23"/>
        <v>40351.99591649276</v>
      </c>
    </row>
    <row r="205" spans="1:9" ht="13.5">
      <c r="A205" s="14">
        <f t="shared" si="24"/>
        <v>188</v>
      </c>
      <c r="B205" s="15">
        <f t="shared" si="25"/>
        <v>46054</v>
      </c>
      <c r="C205" s="16">
        <f t="shared" si="26"/>
        <v>40351.99591649276</v>
      </c>
      <c r="D205" s="31">
        <f t="shared" si="18"/>
        <v>405.2686296074333</v>
      </c>
      <c r="E205" s="32">
        <f t="shared" si="19"/>
        <v>0</v>
      </c>
      <c r="F205" s="31">
        <f t="shared" si="20"/>
        <v>405.2686296074333</v>
      </c>
      <c r="G205" s="31">
        <f t="shared" si="21"/>
        <v>350.79343512016806</v>
      </c>
      <c r="H205" s="31">
        <f t="shared" si="22"/>
        <v>54.47519448726522</v>
      </c>
      <c r="I205" s="31">
        <f t="shared" si="23"/>
        <v>40001.20248137259</v>
      </c>
    </row>
    <row r="206" spans="1:9" ht="13.5">
      <c r="A206" s="14">
        <f t="shared" si="24"/>
        <v>189</v>
      </c>
      <c r="B206" s="15">
        <f t="shared" si="25"/>
        <v>46082</v>
      </c>
      <c r="C206" s="16">
        <f t="shared" si="26"/>
        <v>40001.20248137259</v>
      </c>
      <c r="D206" s="31">
        <f t="shared" si="18"/>
        <v>405.2686296074333</v>
      </c>
      <c r="E206" s="32">
        <f t="shared" si="19"/>
        <v>0</v>
      </c>
      <c r="F206" s="31">
        <f t="shared" si="20"/>
        <v>405.2686296074333</v>
      </c>
      <c r="G206" s="31">
        <f t="shared" si="21"/>
        <v>351.2670062575803</v>
      </c>
      <c r="H206" s="31">
        <f t="shared" si="22"/>
        <v>54.00162334985299</v>
      </c>
      <c r="I206" s="31">
        <f t="shared" si="23"/>
        <v>39649.93547511501</v>
      </c>
    </row>
    <row r="207" spans="1:9" ht="13.5">
      <c r="A207" s="14">
        <f t="shared" si="24"/>
        <v>190</v>
      </c>
      <c r="B207" s="15">
        <f t="shared" si="25"/>
        <v>46113</v>
      </c>
      <c r="C207" s="16">
        <f t="shared" si="26"/>
        <v>39649.93547511501</v>
      </c>
      <c r="D207" s="31">
        <f t="shared" si="18"/>
        <v>405.2686296074333</v>
      </c>
      <c r="E207" s="32">
        <f t="shared" si="19"/>
        <v>0</v>
      </c>
      <c r="F207" s="31">
        <f t="shared" si="20"/>
        <v>405.2686296074333</v>
      </c>
      <c r="G207" s="31">
        <f t="shared" si="21"/>
        <v>351.741216716028</v>
      </c>
      <c r="H207" s="31">
        <f t="shared" si="22"/>
        <v>53.527412891405255</v>
      </c>
      <c r="I207" s="31">
        <f t="shared" si="23"/>
        <v>39298.19425839898</v>
      </c>
    </row>
    <row r="208" spans="1:9" ht="13.5">
      <c r="A208" s="14">
        <f t="shared" si="24"/>
        <v>191</v>
      </c>
      <c r="B208" s="15">
        <f t="shared" si="25"/>
        <v>46143</v>
      </c>
      <c r="C208" s="16">
        <f t="shared" si="26"/>
        <v>39298.19425839898</v>
      </c>
      <c r="D208" s="31">
        <f t="shared" si="18"/>
        <v>405.2686296074333</v>
      </c>
      <c r="E208" s="32">
        <f t="shared" si="19"/>
        <v>0</v>
      </c>
      <c r="F208" s="31">
        <f t="shared" si="20"/>
        <v>405.2686296074333</v>
      </c>
      <c r="G208" s="31">
        <f t="shared" si="21"/>
        <v>352.21606735859467</v>
      </c>
      <c r="H208" s="31">
        <f t="shared" si="22"/>
        <v>53.05256224883862</v>
      </c>
      <c r="I208" s="31">
        <f t="shared" si="23"/>
        <v>38945.97819104038</v>
      </c>
    </row>
    <row r="209" spans="1:9" ht="13.5">
      <c r="A209" s="14">
        <f t="shared" si="24"/>
        <v>192</v>
      </c>
      <c r="B209" s="15">
        <f t="shared" si="25"/>
        <v>46174</v>
      </c>
      <c r="C209" s="16">
        <f t="shared" si="26"/>
        <v>38945.97819104038</v>
      </c>
      <c r="D209" s="31">
        <f t="shared" si="18"/>
        <v>405.2686296074333</v>
      </c>
      <c r="E209" s="32">
        <f t="shared" si="19"/>
        <v>0</v>
      </c>
      <c r="F209" s="31">
        <f t="shared" si="20"/>
        <v>405.2686296074333</v>
      </c>
      <c r="G209" s="31">
        <f t="shared" si="21"/>
        <v>352.6915590495288</v>
      </c>
      <c r="H209" s="31">
        <f t="shared" si="22"/>
        <v>52.57707055790451</v>
      </c>
      <c r="I209" s="31">
        <f t="shared" si="23"/>
        <v>38593.28663199086</v>
      </c>
    </row>
    <row r="210" spans="1:9" ht="13.5">
      <c r="A210" s="14">
        <f t="shared" si="24"/>
        <v>193</v>
      </c>
      <c r="B210" s="15">
        <f t="shared" si="25"/>
        <v>46204</v>
      </c>
      <c r="C210" s="16">
        <f t="shared" si="26"/>
        <v>38593.28663199086</v>
      </c>
      <c r="D210" s="31">
        <f aca="true" t="shared" si="27" ref="D210:D273">IF(Pay_Num&lt;&gt;"",Scheduled_Monthly_Payment,"")</f>
        <v>405.2686296074333</v>
      </c>
      <c r="E210" s="32">
        <f aca="true" t="shared" si="28" ref="E210:E273">IF(Pay_Num&lt;&gt;"",Scheduled_Extra_Payments,"")</f>
        <v>0</v>
      </c>
      <c r="F210" s="31">
        <f aca="true" t="shared" si="29" ref="F210:F273">IF(Pay_Num&lt;&gt;"",Sched_Pay+Extra_Pay,"")</f>
        <v>405.2686296074333</v>
      </c>
      <c r="G210" s="31">
        <f aca="true" t="shared" si="30" ref="G210:G273">IF(Pay_Num&lt;&gt;"",Total_Pay-Int,"")</f>
        <v>353.1676926542456</v>
      </c>
      <c r="H210" s="31">
        <f aca="true" t="shared" si="31" ref="H210:H273">IF(Pay_Num&lt;&gt;"",Beg_Bal*Interest_Rate/12,"")</f>
        <v>52.10093695318765</v>
      </c>
      <c r="I210" s="31">
        <f aca="true" t="shared" si="32" ref="I210:I273">IF(Pay_Num&lt;&gt;"",Beg_Bal-Princ,"")</f>
        <v>38240.118939336615</v>
      </c>
    </row>
    <row r="211" spans="1:9" ht="13.5">
      <c r="A211" s="14">
        <f aca="true" t="shared" si="33" ref="A211:A274">IF(Values_Entered,A210+1,"")</f>
        <v>194</v>
      </c>
      <c r="B211" s="15">
        <f aca="true" t="shared" si="34" ref="B211:B274">IF(Pay_Num&lt;&gt;"",DATE(YEAR(B210),MONTH(B210)+1,DAY(B210)),"")</f>
        <v>46235</v>
      </c>
      <c r="C211" s="16">
        <f aca="true" t="shared" si="35" ref="C211:C274">IF(Pay_Num&lt;&gt;"",I210,"")</f>
        <v>38240.118939336615</v>
      </c>
      <c r="D211" s="31">
        <f t="shared" si="27"/>
        <v>405.2686296074333</v>
      </c>
      <c r="E211" s="32">
        <f t="shared" si="28"/>
        <v>0</v>
      </c>
      <c r="F211" s="31">
        <f t="shared" si="29"/>
        <v>405.2686296074333</v>
      </c>
      <c r="G211" s="31">
        <f t="shared" si="30"/>
        <v>353.6444690393289</v>
      </c>
      <c r="H211" s="31">
        <f t="shared" si="31"/>
        <v>51.62416056810443</v>
      </c>
      <c r="I211" s="31">
        <f t="shared" si="32"/>
        <v>37886.47447029729</v>
      </c>
    </row>
    <row r="212" spans="1:9" ht="13.5">
      <c r="A212" s="14">
        <f t="shared" si="33"/>
        <v>195</v>
      </c>
      <c r="B212" s="15">
        <f t="shared" si="34"/>
        <v>46266</v>
      </c>
      <c r="C212" s="16">
        <f t="shared" si="35"/>
        <v>37886.47447029729</v>
      </c>
      <c r="D212" s="31">
        <f t="shared" si="27"/>
        <v>405.2686296074333</v>
      </c>
      <c r="E212" s="32">
        <f t="shared" si="28"/>
        <v>0</v>
      </c>
      <c r="F212" s="31">
        <f t="shared" si="29"/>
        <v>405.2686296074333</v>
      </c>
      <c r="G212" s="31">
        <f t="shared" si="30"/>
        <v>354.121889072532</v>
      </c>
      <c r="H212" s="31">
        <f t="shared" si="31"/>
        <v>51.14674053490134</v>
      </c>
      <c r="I212" s="31">
        <f t="shared" si="32"/>
        <v>37532.35258122476</v>
      </c>
    </row>
    <row r="213" spans="1:9" ht="13.5">
      <c r="A213" s="14">
        <f t="shared" si="33"/>
        <v>196</v>
      </c>
      <c r="B213" s="15">
        <f t="shared" si="34"/>
        <v>46296</v>
      </c>
      <c r="C213" s="16">
        <f t="shared" si="35"/>
        <v>37532.35258122476</v>
      </c>
      <c r="D213" s="31">
        <f t="shared" si="27"/>
        <v>405.2686296074333</v>
      </c>
      <c r="E213" s="32">
        <f t="shared" si="28"/>
        <v>0</v>
      </c>
      <c r="F213" s="31">
        <f t="shared" si="29"/>
        <v>405.2686296074333</v>
      </c>
      <c r="G213" s="31">
        <f t="shared" si="30"/>
        <v>354.5999536227799</v>
      </c>
      <c r="H213" s="31">
        <f t="shared" si="31"/>
        <v>50.668675984653426</v>
      </c>
      <c r="I213" s="31">
        <f t="shared" si="32"/>
        <v>37177.75262760198</v>
      </c>
    </row>
    <row r="214" spans="1:9" ht="13.5">
      <c r="A214" s="14">
        <f t="shared" si="33"/>
        <v>197</v>
      </c>
      <c r="B214" s="15">
        <f t="shared" si="34"/>
        <v>46327</v>
      </c>
      <c r="C214" s="16">
        <f t="shared" si="35"/>
        <v>37177.75262760198</v>
      </c>
      <c r="D214" s="31">
        <f t="shared" si="27"/>
        <v>405.2686296074333</v>
      </c>
      <c r="E214" s="32">
        <f t="shared" si="28"/>
        <v>0</v>
      </c>
      <c r="F214" s="31">
        <f t="shared" si="29"/>
        <v>405.2686296074333</v>
      </c>
      <c r="G214" s="31">
        <f t="shared" si="30"/>
        <v>355.07866356017064</v>
      </c>
      <c r="H214" s="31">
        <f t="shared" si="31"/>
        <v>50.189966047262665</v>
      </c>
      <c r="I214" s="31">
        <f t="shared" si="32"/>
        <v>36822.67396404181</v>
      </c>
    </row>
    <row r="215" spans="1:9" ht="13.5">
      <c r="A215" s="14">
        <f t="shared" si="33"/>
        <v>198</v>
      </c>
      <c r="B215" s="15">
        <f t="shared" si="34"/>
        <v>46357</v>
      </c>
      <c r="C215" s="16">
        <f t="shared" si="35"/>
        <v>36822.67396404181</v>
      </c>
      <c r="D215" s="31">
        <f t="shared" si="27"/>
        <v>405.2686296074333</v>
      </c>
      <c r="E215" s="32">
        <f t="shared" si="28"/>
        <v>0</v>
      </c>
      <c r="F215" s="31">
        <f t="shared" si="29"/>
        <v>405.2686296074333</v>
      </c>
      <c r="G215" s="31">
        <f t="shared" si="30"/>
        <v>355.55801975597683</v>
      </c>
      <c r="H215" s="31">
        <f t="shared" si="31"/>
        <v>49.71060985145644</v>
      </c>
      <c r="I215" s="31">
        <f t="shared" si="32"/>
        <v>36467.11594428583</v>
      </c>
    </row>
    <row r="216" spans="1:9" ht="13.5">
      <c r="A216" s="14">
        <f t="shared" si="33"/>
        <v>199</v>
      </c>
      <c r="B216" s="15">
        <f t="shared" si="34"/>
        <v>46388</v>
      </c>
      <c r="C216" s="16">
        <f t="shared" si="35"/>
        <v>36467.11594428583</v>
      </c>
      <c r="D216" s="31">
        <f t="shared" si="27"/>
        <v>405.2686296074333</v>
      </c>
      <c r="E216" s="32">
        <f t="shared" si="28"/>
        <v>0</v>
      </c>
      <c r="F216" s="31">
        <f t="shared" si="29"/>
        <v>405.2686296074333</v>
      </c>
      <c r="G216" s="31">
        <f t="shared" si="30"/>
        <v>356.03802308264744</v>
      </c>
      <c r="H216" s="31">
        <f t="shared" si="31"/>
        <v>49.23060652478588</v>
      </c>
      <c r="I216" s="31">
        <f t="shared" si="32"/>
        <v>36111.077921203185</v>
      </c>
    </row>
    <row r="217" spans="1:9" ht="13.5">
      <c r="A217" s="14">
        <f t="shared" si="33"/>
        <v>200</v>
      </c>
      <c r="B217" s="15">
        <f t="shared" si="34"/>
        <v>46419</v>
      </c>
      <c r="C217" s="16">
        <f t="shared" si="35"/>
        <v>36111.077921203185</v>
      </c>
      <c r="D217" s="31">
        <f t="shared" si="27"/>
        <v>405.2686296074333</v>
      </c>
      <c r="E217" s="32">
        <f t="shared" si="28"/>
        <v>0</v>
      </c>
      <c r="F217" s="31">
        <f t="shared" si="29"/>
        <v>405.2686296074333</v>
      </c>
      <c r="G217" s="31">
        <f t="shared" si="30"/>
        <v>356.518674413809</v>
      </c>
      <c r="H217" s="31">
        <f t="shared" si="31"/>
        <v>48.749955193624295</v>
      </c>
      <c r="I217" s="31">
        <f t="shared" si="32"/>
        <v>35754.55924678937</v>
      </c>
    </row>
    <row r="218" spans="1:9" ht="13.5">
      <c r="A218" s="14">
        <f t="shared" si="33"/>
        <v>201</v>
      </c>
      <c r="B218" s="15">
        <f t="shared" si="34"/>
        <v>46447</v>
      </c>
      <c r="C218" s="16">
        <f t="shared" si="35"/>
        <v>35754.55924678937</v>
      </c>
      <c r="D218" s="31">
        <f t="shared" si="27"/>
        <v>405.2686296074333</v>
      </c>
      <c r="E218" s="32">
        <f t="shared" si="28"/>
        <v>0</v>
      </c>
      <c r="F218" s="31">
        <f t="shared" si="29"/>
        <v>405.2686296074333</v>
      </c>
      <c r="G218" s="31">
        <f t="shared" si="30"/>
        <v>356.9999746242677</v>
      </c>
      <c r="H218" s="31">
        <f t="shared" si="31"/>
        <v>48.268654983165646</v>
      </c>
      <c r="I218" s="31">
        <f t="shared" si="32"/>
        <v>35397.559272165105</v>
      </c>
    </row>
    <row r="219" spans="1:9" ht="13.5">
      <c r="A219" s="14">
        <f t="shared" si="33"/>
        <v>202</v>
      </c>
      <c r="B219" s="15">
        <f t="shared" si="34"/>
        <v>46478</v>
      </c>
      <c r="C219" s="16">
        <f t="shared" si="35"/>
        <v>35397.559272165105</v>
      </c>
      <c r="D219" s="31">
        <f t="shared" si="27"/>
        <v>405.2686296074333</v>
      </c>
      <c r="E219" s="32">
        <f t="shared" si="28"/>
        <v>0</v>
      </c>
      <c r="F219" s="31">
        <f t="shared" si="29"/>
        <v>405.2686296074333</v>
      </c>
      <c r="G219" s="31">
        <f t="shared" si="30"/>
        <v>357.4819245900104</v>
      </c>
      <c r="H219" s="31">
        <f t="shared" si="31"/>
        <v>47.78670501742289</v>
      </c>
      <c r="I219" s="31">
        <f t="shared" si="32"/>
        <v>35040.0773475751</v>
      </c>
    </row>
    <row r="220" spans="1:9" ht="13.5">
      <c r="A220" s="14">
        <f t="shared" si="33"/>
        <v>203</v>
      </c>
      <c r="B220" s="15">
        <f t="shared" si="34"/>
        <v>46508</v>
      </c>
      <c r="C220" s="16">
        <f t="shared" si="35"/>
        <v>35040.0773475751</v>
      </c>
      <c r="D220" s="31">
        <f t="shared" si="27"/>
        <v>405.2686296074333</v>
      </c>
      <c r="E220" s="32">
        <f t="shared" si="28"/>
        <v>0</v>
      </c>
      <c r="F220" s="31">
        <f t="shared" si="29"/>
        <v>405.2686296074333</v>
      </c>
      <c r="G220" s="31">
        <f t="shared" si="30"/>
        <v>357.96452518820695</v>
      </c>
      <c r="H220" s="31">
        <f t="shared" si="31"/>
        <v>47.30410441922638</v>
      </c>
      <c r="I220" s="31">
        <f t="shared" si="32"/>
        <v>34682.11282238689</v>
      </c>
    </row>
    <row r="221" spans="1:9" ht="13.5">
      <c r="A221" s="14">
        <f t="shared" si="33"/>
        <v>204</v>
      </c>
      <c r="B221" s="15">
        <f t="shared" si="34"/>
        <v>46539</v>
      </c>
      <c r="C221" s="16">
        <f t="shared" si="35"/>
        <v>34682.11282238689</v>
      </c>
      <c r="D221" s="31">
        <f t="shared" si="27"/>
        <v>405.2686296074333</v>
      </c>
      <c r="E221" s="32">
        <f t="shared" si="28"/>
        <v>0</v>
      </c>
      <c r="F221" s="31">
        <f t="shared" si="29"/>
        <v>405.2686296074333</v>
      </c>
      <c r="G221" s="31">
        <f t="shared" si="30"/>
        <v>358.447777297211</v>
      </c>
      <c r="H221" s="31">
        <f t="shared" si="31"/>
        <v>46.8208523102223</v>
      </c>
      <c r="I221" s="31">
        <f t="shared" si="32"/>
        <v>34323.66504508968</v>
      </c>
    </row>
    <row r="222" spans="1:9" ht="13.5">
      <c r="A222" s="14">
        <f t="shared" si="33"/>
        <v>205</v>
      </c>
      <c r="B222" s="15">
        <f t="shared" si="34"/>
        <v>46569</v>
      </c>
      <c r="C222" s="16">
        <f t="shared" si="35"/>
        <v>34323.66504508968</v>
      </c>
      <c r="D222" s="31">
        <f t="shared" si="27"/>
        <v>405.2686296074333</v>
      </c>
      <c r="E222" s="32">
        <f t="shared" si="28"/>
        <v>0</v>
      </c>
      <c r="F222" s="31">
        <f t="shared" si="29"/>
        <v>405.2686296074333</v>
      </c>
      <c r="G222" s="31">
        <f t="shared" si="30"/>
        <v>358.9316817965622</v>
      </c>
      <c r="H222" s="31">
        <f t="shared" si="31"/>
        <v>46.33694781087107</v>
      </c>
      <c r="I222" s="31">
        <f t="shared" si="32"/>
        <v>33964.73336329312</v>
      </c>
    </row>
    <row r="223" spans="1:9" ht="13.5">
      <c r="A223" s="14">
        <f t="shared" si="33"/>
        <v>206</v>
      </c>
      <c r="B223" s="15">
        <f t="shared" si="34"/>
        <v>46600</v>
      </c>
      <c r="C223" s="16">
        <f t="shared" si="35"/>
        <v>33964.73336329312</v>
      </c>
      <c r="D223" s="31">
        <f t="shared" si="27"/>
        <v>405.2686296074333</v>
      </c>
      <c r="E223" s="32">
        <f t="shared" si="28"/>
        <v>0</v>
      </c>
      <c r="F223" s="31">
        <f t="shared" si="29"/>
        <v>405.2686296074333</v>
      </c>
      <c r="G223" s="31">
        <f t="shared" si="30"/>
        <v>359.4162395669876</v>
      </c>
      <c r="H223" s="31">
        <f t="shared" si="31"/>
        <v>45.852390040445705</v>
      </c>
      <c r="I223" s="31">
        <f t="shared" si="32"/>
        <v>33605.317123726134</v>
      </c>
    </row>
    <row r="224" spans="1:9" ht="13.5">
      <c r="A224" s="14">
        <f t="shared" si="33"/>
        <v>207</v>
      </c>
      <c r="B224" s="15">
        <f t="shared" si="34"/>
        <v>46631</v>
      </c>
      <c r="C224" s="16">
        <f t="shared" si="35"/>
        <v>33605.317123726134</v>
      </c>
      <c r="D224" s="31">
        <f t="shared" si="27"/>
        <v>405.2686296074333</v>
      </c>
      <c r="E224" s="32">
        <f t="shared" si="28"/>
        <v>0</v>
      </c>
      <c r="F224" s="31">
        <f t="shared" si="29"/>
        <v>405.2686296074333</v>
      </c>
      <c r="G224" s="31">
        <f t="shared" si="30"/>
        <v>359.901451490403</v>
      </c>
      <c r="H224" s="31">
        <f t="shared" si="31"/>
        <v>45.36717811703028</v>
      </c>
      <c r="I224" s="31">
        <f t="shared" si="32"/>
        <v>33245.41567223573</v>
      </c>
    </row>
    <row r="225" spans="1:9" ht="13.5">
      <c r="A225" s="14">
        <f t="shared" si="33"/>
        <v>208</v>
      </c>
      <c r="B225" s="15">
        <f t="shared" si="34"/>
        <v>46661</v>
      </c>
      <c r="C225" s="16">
        <f t="shared" si="35"/>
        <v>33245.41567223573</v>
      </c>
      <c r="D225" s="31">
        <f t="shared" si="27"/>
        <v>405.2686296074333</v>
      </c>
      <c r="E225" s="32">
        <f t="shared" si="28"/>
        <v>0</v>
      </c>
      <c r="F225" s="31">
        <f t="shared" si="29"/>
        <v>405.2686296074333</v>
      </c>
      <c r="G225" s="31">
        <f t="shared" si="30"/>
        <v>360.3873184499151</v>
      </c>
      <c r="H225" s="31">
        <f t="shared" si="31"/>
        <v>44.88131115751823</v>
      </c>
      <c r="I225" s="31">
        <f t="shared" si="32"/>
        <v>32885.02835378581</v>
      </c>
    </row>
    <row r="226" spans="1:9" ht="13.5">
      <c r="A226" s="14">
        <f t="shared" si="33"/>
        <v>209</v>
      </c>
      <c r="B226" s="15">
        <f t="shared" si="34"/>
        <v>46692</v>
      </c>
      <c r="C226" s="16">
        <f t="shared" si="35"/>
        <v>32885.02835378581</v>
      </c>
      <c r="D226" s="31">
        <f t="shared" si="27"/>
        <v>405.2686296074333</v>
      </c>
      <c r="E226" s="32">
        <f t="shared" si="28"/>
        <v>0</v>
      </c>
      <c r="F226" s="31">
        <f t="shared" si="29"/>
        <v>405.2686296074333</v>
      </c>
      <c r="G226" s="31">
        <f t="shared" si="30"/>
        <v>360.8738413298224</v>
      </c>
      <c r="H226" s="31">
        <f t="shared" si="31"/>
        <v>44.39478827761084</v>
      </c>
      <c r="I226" s="31">
        <f t="shared" si="32"/>
        <v>32524.15451245599</v>
      </c>
    </row>
    <row r="227" spans="1:9" ht="13.5">
      <c r="A227" s="14">
        <f t="shared" si="33"/>
        <v>210</v>
      </c>
      <c r="B227" s="15">
        <f t="shared" si="34"/>
        <v>46722</v>
      </c>
      <c r="C227" s="16">
        <f t="shared" si="35"/>
        <v>32524.15451245599</v>
      </c>
      <c r="D227" s="31">
        <f t="shared" si="27"/>
        <v>405.2686296074333</v>
      </c>
      <c r="E227" s="32">
        <f t="shared" si="28"/>
        <v>0</v>
      </c>
      <c r="F227" s="31">
        <f t="shared" si="29"/>
        <v>405.2686296074333</v>
      </c>
      <c r="G227" s="31">
        <f t="shared" si="30"/>
        <v>361.3610210156177</v>
      </c>
      <c r="H227" s="31">
        <f t="shared" si="31"/>
        <v>43.90760859181558</v>
      </c>
      <c r="I227" s="31">
        <f t="shared" si="32"/>
        <v>32162.79349144037</v>
      </c>
    </row>
    <row r="228" spans="1:9" ht="13.5">
      <c r="A228" s="14">
        <f t="shared" si="33"/>
        <v>211</v>
      </c>
      <c r="B228" s="15">
        <f t="shared" si="34"/>
        <v>46753</v>
      </c>
      <c r="C228" s="16">
        <f t="shared" si="35"/>
        <v>32162.79349144037</v>
      </c>
      <c r="D228" s="31">
        <f t="shared" si="27"/>
        <v>405.2686296074333</v>
      </c>
      <c r="E228" s="32">
        <f t="shared" si="28"/>
        <v>0</v>
      </c>
      <c r="F228" s="31">
        <f t="shared" si="29"/>
        <v>405.2686296074333</v>
      </c>
      <c r="G228" s="31">
        <f t="shared" si="30"/>
        <v>361.8488583939888</v>
      </c>
      <c r="H228" s="31">
        <f t="shared" si="31"/>
        <v>43.4197712134445</v>
      </c>
      <c r="I228" s="31">
        <f t="shared" si="32"/>
        <v>31800.944633046383</v>
      </c>
    </row>
    <row r="229" spans="1:9" ht="13.5">
      <c r="A229" s="14">
        <f t="shared" si="33"/>
        <v>212</v>
      </c>
      <c r="B229" s="15">
        <f t="shared" si="34"/>
        <v>46784</v>
      </c>
      <c r="C229" s="16">
        <f t="shared" si="35"/>
        <v>31800.944633046383</v>
      </c>
      <c r="D229" s="31">
        <f t="shared" si="27"/>
        <v>405.2686296074333</v>
      </c>
      <c r="E229" s="32">
        <f t="shared" si="28"/>
        <v>0</v>
      </c>
      <c r="F229" s="31">
        <f t="shared" si="29"/>
        <v>405.2686296074333</v>
      </c>
      <c r="G229" s="31">
        <f t="shared" si="30"/>
        <v>362.3373543528207</v>
      </c>
      <c r="H229" s="31">
        <f t="shared" si="31"/>
        <v>42.931275254612615</v>
      </c>
      <c r="I229" s="31">
        <f t="shared" si="32"/>
        <v>31438.607278693562</v>
      </c>
    </row>
    <row r="230" spans="1:9" ht="13.5">
      <c r="A230" s="14">
        <f t="shared" si="33"/>
        <v>213</v>
      </c>
      <c r="B230" s="15">
        <f t="shared" si="34"/>
        <v>46813</v>
      </c>
      <c r="C230" s="16">
        <f t="shared" si="35"/>
        <v>31438.607278693562</v>
      </c>
      <c r="D230" s="31">
        <f t="shared" si="27"/>
        <v>405.2686296074333</v>
      </c>
      <c r="E230" s="32">
        <f t="shared" si="28"/>
        <v>0</v>
      </c>
      <c r="F230" s="31">
        <f t="shared" si="29"/>
        <v>405.2686296074333</v>
      </c>
      <c r="G230" s="31">
        <f t="shared" si="30"/>
        <v>362.826509781197</v>
      </c>
      <c r="H230" s="31">
        <f t="shared" si="31"/>
        <v>42.44211982623631</v>
      </c>
      <c r="I230" s="31">
        <f t="shared" si="32"/>
        <v>31075.780768912366</v>
      </c>
    </row>
    <row r="231" spans="1:9" ht="13.5">
      <c r="A231" s="14">
        <f t="shared" si="33"/>
        <v>214</v>
      </c>
      <c r="B231" s="15">
        <f t="shared" si="34"/>
        <v>46844</v>
      </c>
      <c r="C231" s="16">
        <f t="shared" si="35"/>
        <v>31075.780768912366</v>
      </c>
      <c r="D231" s="31">
        <f t="shared" si="27"/>
        <v>405.2686296074333</v>
      </c>
      <c r="E231" s="32">
        <f t="shared" si="28"/>
        <v>0</v>
      </c>
      <c r="F231" s="31">
        <f t="shared" si="29"/>
        <v>405.2686296074333</v>
      </c>
      <c r="G231" s="31">
        <f t="shared" si="30"/>
        <v>363.3163255694016</v>
      </c>
      <c r="H231" s="31">
        <f t="shared" si="31"/>
        <v>41.95230403803169</v>
      </c>
      <c r="I231" s="31">
        <f t="shared" si="32"/>
        <v>30712.464443342964</v>
      </c>
    </row>
    <row r="232" spans="1:9" ht="13.5">
      <c r="A232" s="14">
        <f t="shared" si="33"/>
        <v>215</v>
      </c>
      <c r="B232" s="15">
        <f t="shared" si="34"/>
        <v>46874</v>
      </c>
      <c r="C232" s="16">
        <f t="shared" si="35"/>
        <v>30712.464443342964</v>
      </c>
      <c r="D232" s="31">
        <f t="shared" si="27"/>
        <v>405.2686296074333</v>
      </c>
      <c r="E232" s="32">
        <f t="shared" si="28"/>
        <v>0</v>
      </c>
      <c r="F232" s="31">
        <f t="shared" si="29"/>
        <v>405.2686296074333</v>
      </c>
      <c r="G232" s="31">
        <f t="shared" si="30"/>
        <v>363.8068026089203</v>
      </c>
      <c r="H232" s="31">
        <f t="shared" si="31"/>
        <v>41.461826998513</v>
      </c>
      <c r="I232" s="31">
        <f t="shared" si="32"/>
        <v>30348.657640734044</v>
      </c>
    </row>
    <row r="233" spans="1:9" ht="13.5">
      <c r="A233" s="14">
        <f t="shared" si="33"/>
        <v>216</v>
      </c>
      <c r="B233" s="15">
        <f t="shared" si="34"/>
        <v>46905</v>
      </c>
      <c r="C233" s="16">
        <f t="shared" si="35"/>
        <v>30348.657640734044</v>
      </c>
      <c r="D233" s="31">
        <f t="shared" si="27"/>
        <v>405.2686296074333</v>
      </c>
      <c r="E233" s="32">
        <f t="shared" si="28"/>
        <v>0</v>
      </c>
      <c r="F233" s="31">
        <f t="shared" si="29"/>
        <v>405.2686296074333</v>
      </c>
      <c r="G233" s="31">
        <f t="shared" si="30"/>
        <v>364.2979417924423</v>
      </c>
      <c r="H233" s="31">
        <f t="shared" si="31"/>
        <v>40.97068781499096</v>
      </c>
      <c r="I233" s="31">
        <f t="shared" si="32"/>
        <v>29984.3596989416</v>
      </c>
    </row>
    <row r="234" spans="1:9" ht="13.5">
      <c r="A234" s="14">
        <f t="shared" si="33"/>
        <v>217</v>
      </c>
      <c r="B234" s="15">
        <f t="shared" si="34"/>
        <v>46935</v>
      </c>
      <c r="C234" s="16">
        <f t="shared" si="35"/>
        <v>29984.3596989416</v>
      </c>
      <c r="D234" s="31">
        <f t="shared" si="27"/>
        <v>405.2686296074333</v>
      </c>
      <c r="E234" s="32">
        <f t="shared" si="28"/>
        <v>0</v>
      </c>
      <c r="F234" s="31">
        <f t="shared" si="29"/>
        <v>405.2686296074333</v>
      </c>
      <c r="G234" s="31">
        <f t="shared" si="30"/>
        <v>364.78974401386216</v>
      </c>
      <c r="H234" s="31">
        <f t="shared" si="31"/>
        <v>40.47888559357116</v>
      </c>
      <c r="I234" s="31">
        <f t="shared" si="32"/>
        <v>29619.569954927738</v>
      </c>
    </row>
    <row r="235" spans="1:9" ht="13.5">
      <c r="A235" s="14">
        <f t="shared" si="33"/>
        <v>218</v>
      </c>
      <c r="B235" s="15">
        <f t="shared" si="34"/>
        <v>46966</v>
      </c>
      <c r="C235" s="16">
        <f t="shared" si="35"/>
        <v>29619.569954927738</v>
      </c>
      <c r="D235" s="31">
        <f t="shared" si="27"/>
        <v>405.2686296074333</v>
      </c>
      <c r="E235" s="32">
        <f t="shared" si="28"/>
        <v>0</v>
      </c>
      <c r="F235" s="31">
        <f t="shared" si="29"/>
        <v>405.2686296074333</v>
      </c>
      <c r="G235" s="31">
        <f t="shared" si="30"/>
        <v>365.28221016828087</v>
      </c>
      <c r="H235" s="31">
        <f t="shared" si="31"/>
        <v>39.98641943915244</v>
      </c>
      <c r="I235" s="31">
        <f t="shared" si="32"/>
        <v>29254.28774475946</v>
      </c>
    </row>
    <row r="236" spans="1:9" ht="13.5">
      <c r="A236" s="14">
        <f t="shared" si="33"/>
        <v>219</v>
      </c>
      <c r="B236" s="15">
        <f t="shared" si="34"/>
        <v>46997</v>
      </c>
      <c r="C236" s="16">
        <f t="shared" si="35"/>
        <v>29254.28774475946</v>
      </c>
      <c r="D236" s="31">
        <f t="shared" si="27"/>
        <v>405.2686296074333</v>
      </c>
      <c r="E236" s="32">
        <f t="shared" si="28"/>
        <v>0</v>
      </c>
      <c r="F236" s="31">
        <f t="shared" si="29"/>
        <v>405.2686296074333</v>
      </c>
      <c r="G236" s="31">
        <f t="shared" si="30"/>
        <v>365.775341152008</v>
      </c>
      <c r="H236" s="31">
        <f t="shared" si="31"/>
        <v>39.493288455425265</v>
      </c>
      <c r="I236" s="31">
        <f t="shared" si="32"/>
        <v>28888.51240360745</v>
      </c>
    </row>
    <row r="237" spans="1:9" ht="13.5">
      <c r="A237" s="14">
        <f t="shared" si="33"/>
        <v>220</v>
      </c>
      <c r="B237" s="15">
        <f t="shared" si="34"/>
        <v>47027</v>
      </c>
      <c r="C237" s="16">
        <f t="shared" si="35"/>
        <v>28888.51240360745</v>
      </c>
      <c r="D237" s="31">
        <f t="shared" si="27"/>
        <v>405.2686296074333</v>
      </c>
      <c r="E237" s="32">
        <f t="shared" si="28"/>
        <v>0</v>
      </c>
      <c r="F237" s="31">
        <f t="shared" si="29"/>
        <v>405.2686296074333</v>
      </c>
      <c r="G237" s="31">
        <f t="shared" si="30"/>
        <v>366.26913786256324</v>
      </c>
      <c r="H237" s="31">
        <f t="shared" si="31"/>
        <v>38.99949174487005</v>
      </c>
      <c r="I237" s="31">
        <f t="shared" si="32"/>
        <v>28522.243265744884</v>
      </c>
    </row>
    <row r="238" spans="1:9" ht="13.5">
      <c r="A238" s="14">
        <f t="shared" si="33"/>
        <v>221</v>
      </c>
      <c r="B238" s="15">
        <f t="shared" si="34"/>
        <v>47058</v>
      </c>
      <c r="C238" s="16">
        <f t="shared" si="35"/>
        <v>28522.243265744884</v>
      </c>
      <c r="D238" s="31">
        <f t="shared" si="27"/>
        <v>405.2686296074333</v>
      </c>
      <c r="E238" s="32">
        <f t="shared" si="28"/>
        <v>0</v>
      </c>
      <c r="F238" s="31">
        <f t="shared" si="29"/>
        <v>405.2686296074333</v>
      </c>
      <c r="G238" s="31">
        <f t="shared" si="30"/>
        <v>366.7636011986777</v>
      </c>
      <c r="H238" s="31">
        <f t="shared" si="31"/>
        <v>38.50502840875559</v>
      </c>
      <c r="I238" s="31">
        <f t="shared" si="32"/>
        <v>28155.47966454621</v>
      </c>
    </row>
    <row r="239" spans="1:9" ht="13.5">
      <c r="A239" s="14">
        <f t="shared" si="33"/>
        <v>222</v>
      </c>
      <c r="B239" s="15">
        <f t="shared" si="34"/>
        <v>47088</v>
      </c>
      <c r="C239" s="16">
        <f t="shared" si="35"/>
        <v>28155.47966454621</v>
      </c>
      <c r="D239" s="31">
        <f t="shared" si="27"/>
        <v>405.2686296074333</v>
      </c>
      <c r="E239" s="32">
        <f t="shared" si="28"/>
        <v>0</v>
      </c>
      <c r="F239" s="31">
        <f t="shared" si="29"/>
        <v>405.2686296074333</v>
      </c>
      <c r="G239" s="31">
        <f t="shared" si="30"/>
        <v>367.2587320602959</v>
      </c>
      <c r="H239" s="31">
        <f t="shared" si="31"/>
        <v>38.00989754713738</v>
      </c>
      <c r="I239" s="31">
        <f t="shared" si="32"/>
        <v>27788.220932485914</v>
      </c>
    </row>
    <row r="240" spans="1:9" ht="13.5">
      <c r="A240" s="14">
        <f t="shared" si="33"/>
        <v>223</v>
      </c>
      <c r="B240" s="15">
        <f t="shared" si="34"/>
        <v>47119</v>
      </c>
      <c r="C240" s="16">
        <f t="shared" si="35"/>
        <v>27788.220932485914</v>
      </c>
      <c r="D240" s="31">
        <f t="shared" si="27"/>
        <v>405.2686296074333</v>
      </c>
      <c r="E240" s="32">
        <f t="shared" si="28"/>
        <v>0</v>
      </c>
      <c r="F240" s="31">
        <f t="shared" si="29"/>
        <v>405.2686296074333</v>
      </c>
      <c r="G240" s="31">
        <f t="shared" si="30"/>
        <v>367.7545313485773</v>
      </c>
      <c r="H240" s="31">
        <f t="shared" si="31"/>
        <v>37.51409825885598</v>
      </c>
      <c r="I240" s="31">
        <f t="shared" si="32"/>
        <v>27420.466401137335</v>
      </c>
    </row>
    <row r="241" spans="1:9" ht="13.5">
      <c r="A241" s="14">
        <f t="shared" si="33"/>
        <v>224</v>
      </c>
      <c r="B241" s="15">
        <f t="shared" si="34"/>
        <v>47150</v>
      </c>
      <c r="C241" s="16">
        <f t="shared" si="35"/>
        <v>27420.466401137335</v>
      </c>
      <c r="D241" s="31">
        <f t="shared" si="27"/>
        <v>405.2686296074333</v>
      </c>
      <c r="E241" s="32">
        <f t="shared" si="28"/>
        <v>0</v>
      </c>
      <c r="F241" s="31">
        <f t="shared" si="29"/>
        <v>405.2686296074333</v>
      </c>
      <c r="G241" s="31">
        <f t="shared" si="30"/>
        <v>368.2509999658979</v>
      </c>
      <c r="H241" s="31">
        <f t="shared" si="31"/>
        <v>37.0176296415354</v>
      </c>
      <c r="I241" s="31">
        <f t="shared" si="32"/>
        <v>27052.215401171437</v>
      </c>
    </row>
    <row r="242" spans="1:9" ht="13.5">
      <c r="A242" s="14">
        <f t="shared" si="33"/>
        <v>225</v>
      </c>
      <c r="B242" s="15">
        <f t="shared" si="34"/>
        <v>47178</v>
      </c>
      <c r="C242" s="16">
        <f t="shared" si="35"/>
        <v>27052.215401171437</v>
      </c>
      <c r="D242" s="31">
        <f t="shared" si="27"/>
        <v>405.2686296074333</v>
      </c>
      <c r="E242" s="32">
        <f t="shared" si="28"/>
        <v>0</v>
      </c>
      <c r="F242" s="31">
        <f t="shared" si="29"/>
        <v>405.2686296074333</v>
      </c>
      <c r="G242" s="31">
        <f t="shared" si="30"/>
        <v>368.74813881585186</v>
      </c>
      <c r="H242" s="31">
        <f t="shared" si="31"/>
        <v>36.52049079158144</v>
      </c>
      <c r="I242" s="31">
        <f t="shared" si="32"/>
        <v>26683.467262355585</v>
      </c>
    </row>
    <row r="243" spans="1:9" ht="13.5">
      <c r="A243" s="14">
        <f t="shared" si="33"/>
        <v>226</v>
      </c>
      <c r="B243" s="15">
        <f t="shared" si="34"/>
        <v>47209</v>
      </c>
      <c r="C243" s="16">
        <f t="shared" si="35"/>
        <v>26683.467262355585</v>
      </c>
      <c r="D243" s="31">
        <f t="shared" si="27"/>
        <v>405.2686296074333</v>
      </c>
      <c r="E243" s="32">
        <f t="shared" si="28"/>
        <v>0</v>
      </c>
      <c r="F243" s="31">
        <f t="shared" si="29"/>
        <v>405.2686296074333</v>
      </c>
      <c r="G243" s="31">
        <f t="shared" si="30"/>
        <v>369.24594880325327</v>
      </c>
      <c r="H243" s="31">
        <f t="shared" si="31"/>
        <v>36.022680804180034</v>
      </c>
      <c r="I243" s="31">
        <f t="shared" si="32"/>
        <v>26314.22131355233</v>
      </c>
    </row>
    <row r="244" spans="1:9" ht="13.5">
      <c r="A244" s="14">
        <f t="shared" si="33"/>
        <v>227</v>
      </c>
      <c r="B244" s="15">
        <f t="shared" si="34"/>
        <v>47239</v>
      </c>
      <c r="C244" s="16">
        <f t="shared" si="35"/>
        <v>26314.22131355233</v>
      </c>
      <c r="D244" s="31">
        <f t="shared" si="27"/>
        <v>405.2686296074333</v>
      </c>
      <c r="E244" s="32">
        <f t="shared" si="28"/>
        <v>0</v>
      </c>
      <c r="F244" s="31">
        <f t="shared" si="29"/>
        <v>405.2686296074333</v>
      </c>
      <c r="G244" s="31">
        <f t="shared" si="30"/>
        <v>369.74443083413763</v>
      </c>
      <c r="H244" s="31">
        <f t="shared" si="31"/>
        <v>35.524198773295645</v>
      </c>
      <c r="I244" s="31">
        <f t="shared" si="32"/>
        <v>25944.476882718194</v>
      </c>
    </row>
    <row r="245" spans="1:9" ht="13.5">
      <c r="A245" s="14">
        <f t="shared" si="33"/>
        <v>228</v>
      </c>
      <c r="B245" s="15">
        <f t="shared" si="34"/>
        <v>47270</v>
      </c>
      <c r="C245" s="16">
        <f t="shared" si="35"/>
        <v>25944.476882718194</v>
      </c>
      <c r="D245" s="31">
        <f t="shared" si="27"/>
        <v>405.2686296074333</v>
      </c>
      <c r="E245" s="32">
        <f t="shared" si="28"/>
        <v>0</v>
      </c>
      <c r="F245" s="31">
        <f t="shared" si="29"/>
        <v>405.2686296074333</v>
      </c>
      <c r="G245" s="31">
        <f t="shared" si="30"/>
        <v>370.2435858157637</v>
      </c>
      <c r="H245" s="31">
        <f t="shared" si="31"/>
        <v>35.02504379166956</v>
      </c>
      <c r="I245" s="31">
        <f t="shared" si="32"/>
        <v>25574.233296902432</v>
      </c>
    </row>
    <row r="246" spans="1:9" ht="13.5">
      <c r="A246" s="14">
        <f t="shared" si="33"/>
        <v>229</v>
      </c>
      <c r="B246" s="15">
        <f t="shared" si="34"/>
        <v>47300</v>
      </c>
      <c r="C246" s="16">
        <f t="shared" si="35"/>
        <v>25574.233296902432</v>
      </c>
      <c r="D246" s="31">
        <f t="shared" si="27"/>
        <v>405.2686296074333</v>
      </c>
      <c r="E246" s="32">
        <f t="shared" si="28"/>
        <v>0</v>
      </c>
      <c r="F246" s="31">
        <f t="shared" si="29"/>
        <v>405.2686296074333</v>
      </c>
      <c r="G246" s="31">
        <f t="shared" si="30"/>
        <v>370.743414656615</v>
      </c>
      <c r="H246" s="31">
        <f t="shared" si="31"/>
        <v>34.52521495081828</v>
      </c>
      <c r="I246" s="31">
        <f t="shared" si="32"/>
        <v>25203.489882245816</v>
      </c>
    </row>
    <row r="247" spans="1:9" ht="13.5">
      <c r="A247" s="14">
        <f t="shared" si="33"/>
        <v>230</v>
      </c>
      <c r="B247" s="15">
        <f t="shared" si="34"/>
        <v>47331</v>
      </c>
      <c r="C247" s="16">
        <f t="shared" si="35"/>
        <v>25203.489882245816</v>
      </c>
      <c r="D247" s="31">
        <f t="shared" si="27"/>
        <v>405.2686296074333</v>
      </c>
      <c r="E247" s="32">
        <f t="shared" si="28"/>
        <v>0</v>
      </c>
      <c r="F247" s="31">
        <f t="shared" si="29"/>
        <v>405.2686296074333</v>
      </c>
      <c r="G247" s="31">
        <f t="shared" si="30"/>
        <v>371.24391826640147</v>
      </c>
      <c r="H247" s="31">
        <f t="shared" si="31"/>
        <v>34.02471134103185</v>
      </c>
      <c r="I247" s="31">
        <f t="shared" si="32"/>
        <v>24832.245963979414</v>
      </c>
    </row>
    <row r="248" spans="1:9" ht="13.5">
      <c r="A248" s="14">
        <f t="shared" si="33"/>
        <v>231</v>
      </c>
      <c r="B248" s="15">
        <f t="shared" si="34"/>
        <v>47362</v>
      </c>
      <c r="C248" s="16">
        <f t="shared" si="35"/>
        <v>24832.245963979414</v>
      </c>
      <c r="D248" s="31">
        <f t="shared" si="27"/>
        <v>405.2686296074333</v>
      </c>
      <c r="E248" s="32">
        <f t="shared" si="28"/>
        <v>0</v>
      </c>
      <c r="F248" s="31">
        <f t="shared" si="29"/>
        <v>405.2686296074333</v>
      </c>
      <c r="G248" s="31">
        <f t="shared" si="30"/>
        <v>371.74509755606107</v>
      </c>
      <c r="H248" s="31">
        <f t="shared" si="31"/>
        <v>33.52353205137221</v>
      </c>
      <c r="I248" s="31">
        <f t="shared" si="32"/>
        <v>24460.500866423354</v>
      </c>
    </row>
    <row r="249" spans="1:9" ht="13.5">
      <c r="A249" s="14">
        <f t="shared" si="33"/>
        <v>232</v>
      </c>
      <c r="B249" s="15">
        <f t="shared" si="34"/>
        <v>47392</v>
      </c>
      <c r="C249" s="16">
        <f t="shared" si="35"/>
        <v>24460.500866423354</v>
      </c>
      <c r="D249" s="31">
        <f t="shared" si="27"/>
        <v>405.2686296074333</v>
      </c>
      <c r="E249" s="32">
        <f t="shared" si="28"/>
        <v>0</v>
      </c>
      <c r="F249" s="31">
        <f t="shared" si="29"/>
        <v>405.2686296074333</v>
      </c>
      <c r="G249" s="31">
        <f t="shared" si="30"/>
        <v>372.24695343776176</v>
      </c>
      <c r="H249" s="31">
        <f t="shared" si="31"/>
        <v>33.02167616967153</v>
      </c>
      <c r="I249" s="31">
        <f t="shared" si="32"/>
        <v>24088.25391298559</v>
      </c>
    </row>
    <row r="250" spans="1:9" ht="13.5">
      <c r="A250" s="14">
        <f t="shared" si="33"/>
        <v>233</v>
      </c>
      <c r="B250" s="15">
        <f t="shared" si="34"/>
        <v>47423</v>
      </c>
      <c r="C250" s="17">
        <f t="shared" si="35"/>
        <v>24088.25391298559</v>
      </c>
      <c r="D250" s="31">
        <f t="shared" si="27"/>
        <v>405.2686296074333</v>
      </c>
      <c r="E250" s="32">
        <f t="shared" si="28"/>
        <v>0</v>
      </c>
      <c r="F250" s="31">
        <f t="shared" si="29"/>
        <v>405.2686296074333</v>
      </c>
      <c r="G250" s="31">
        <f t="shared" si="30"/>
        <v>372.74948682490276</v>
      </c>
      <c r="H250" s="31">
        <f t="shared" si="31"/>
        <v>32.519142782530544</v>
      </c>
      <c r="I250" s="31">
        <f t="shared" si="32"/>
        <v>23715.50442616069</v>
      </c>
    </row>
    <row r="251" spans="1:9" ht="13.5">
      <c r="A251" s="18">
        <f t="shared" si="33"/>
        <v>234</v>
      </c>
      <c r="B251" s="15">
        <f t="shared" si="34"/>
        <v>47453</v>
      </c>
      <c r="C251" s="17">
        <f t="shared" si="35"/>
        <v>23715.50442616069</v>
      </c>
      <c r="D251" s="31">
        <f t="shared" si="27"/>
        <v>405.2686296074333</v>
      </c>
      <c r="E251" s="32">
        <f t="shared" si="28"/>
        <v>0</v>
      </c>
      <c r="F251" s="31">
        <f t="shared" si="29"/>
        <v>405.2686296074333</v>
      </c>
      <c r="G251" s="31">
        <f t="shared" si="30"/>
        <v>373.2526986321164</v>
      </c>
      <c r="H251" s="31">
        <f t="shared" si="31"/>
        <v>32.01593097531693</v>
      </c>
      <c r="I251" s="31">
        <f t="shared" si="32"/>
        <v>23342.25172752857</v>
      </c>
    </row>
    <row r="252" spans="1:9" ht="13.5">
      <c r="A252" s="18">
        <f t="shared" si="33"/>
        <v>235</v>
      </c>
      <c r="B252" s="15">
        <f t="shared" si="34"/>
        <v>47484</v>
      </c>
      <c r="C252" s="17">
        <f t="shared" si="35"/>
        <v>23342.25172752857</v>
      </c>
      <c r="D252" s="31">
        <f t="shared" si="27"/>
        <v>405.2686296074333</v>
      </c>
      <c r="E252" s="32">
        <f t="shared" si="28"/>
        <v>0</v>
      </c>
      <c r="F252" s="31">
        <f t="shared" si="29"/>
        <v>405.2686296074333</v>
      </c>
      <c r="G252" s="31">
        <f t="shared" si="30"/>
        <v>373.75658977526973</v>
      </c>
      <c r="H252" s="31">
        <f t="shared" si="31"/>
        <v>31.51203983216357</v>
      </c>
      <c r="I252" s="31">
        <f t="shared" si="32"/>
        <v>22968.495137753303</v>
      </c>
    </row>
    <row r="253" spans="1:9" ht="13.5">
      <c r="A253" s="18">
        <f t="shared" si="33"/>
        <v>236</v>
      </c>
      <c r="B253" s="15">
        <f t="shared" si="34"/>
        <v>47515</v>
      </c>
      <c r="C253" s="17">
        <f t="shared" si="35"/>
        <v>22968.495137753303</v>
      </c>
      <c r="D253" s="31">
        <f t="shared" si="27"/>
        <v>405.2686296074333</v>
      </c>
      <c r="E253" s="32">
        <f t="shared" si="28"/>
        <v>0</v>
      </c>
      <c r="F253" s="31">
        <f t="shared" si="29"/>
        <v>405.2686296074333</v>
      </c>
      <c r="G253" s="31">
        <f t="shared" si="30"/>
        <v>374.26116117146637</v>
      </c>
      <c r="H253" s="31">
        <f t="shared" si="31"/>
        <v>31.007468435966956</v>
      </c>
      <c r="I253" s="31">
        <f t="shared" si="32"/>
        <v>22594.233976581836</v>
      </c>
    </row>
    <row r="254" spans="1:9" ht="13.5">
      <c r="A254" s="18">
        <f t="shared" si="33"/>
        <v>237</v>
      </c>
      <c r="B254" s="15">
        <f t="shared" si="34"/>
        <v>47543</v>
      </c>
      <c r="C254" s="17">
        <f t="shared" si="35"/>
        <v>22594.233976581836</v>
      </c>
      <c r="D254" s="31">
        <f t="shared" si="27"/>
        <v>405.2686296074333</v>
      </c>
      <c r="E254" s="32">
        <f t="shared" si="28"/>
        <v>0</v>
      </c>
      <c r="F254" s="31">
        <f t="shared" si="29"/>
        <v>405.2686296074333</v>
      </c>
      <c r="G254" s="31">
        <f t="shared" si="30"/>
        <v>374.76641373904783</v>
      </c>
      <c r="H254" s="31">
        <f t="shared" si="31"/>
        <v>30.502215868385477</v>
      </c>
      <c r="I254" s="31">
        <f t="shared" si="32"/>
        <v>22219.467562842787</v>
      </c>
    </row>
    <row r="255" spans="1:9" ht="13.5">
      <c r="A255" s="18">
        <f t="shared" si="33"/>
        <v>238</v>
      </c>
      <c r="B255" s="15">
        <f t="shared" si="34"/>
        <v>47574</v>
      </c>
      <c r="C255" s="17">
        <f t="shared" si="35"/>
        <v>22219.467562842787</v>
      </c>
      <c r="D255" s="31">
        <f t="shared" si="27"/>
        <v>405.2686296074333</v>
      </c>
      <c r="E255" s="32">
        <f t="shared" si="28"/>
        <v>0</v>
      </c>
      <c r="F255" s="31">
        <f t="shared" si="29"/>
        <v>405.2686296074333</v>
      </c>
      <c r="G255" s="31">
        <f t="shared" si="30"/>
        <v>375.2723483975955</v>
      </c>
      <c r="H255" s="31">
        <f t="shared" si="31"/>
        <v>29.99628120983776</v>
      </c>
      <c r="I255" s="31">
        <f t="shared" si="32"/>
        <v>21844.19521444519</v>
      </c>
    </row>
    <row r="256" spans="1:9" ht="13.5">
      <c r="A256" s="18">
        <f t="shared" si="33"/>
        <v>239</v>
      </c>
      <c r="B256" s="15">
        <f t="shared" si="34"/>
        <v>47604</v>
      </c>
      <c r="C256" s="17">
        <f t="shared" si="35"/>
        <v>21844.19521444519</v>
      </c>
      <c r="D256" s="31">
        <f t="shared" si="27"/>
        <v>405.2686296074333</v>
      </c>
      <c r="E256" s="32">
        <f t="shared" si="28"/>
        <v>0</v>
      </c>
      <c r="F256" s="31">
        <f t="shared" si="29"/>
        <v>405.2686296074333</v>
      </c>
      <c r="G256" s="31">
        <f t="shared" si="30"/>
        <v>375.7789660679323</v>
      </c>
      <c r="H256" s="31">
        <f t="shared" si="31"/>
        <v>29.489663539501006</v>
      </c>
      <c r="I256" s="31">
        <f t="shared" si="32"/>
        <v>21468.416248377256</v>
      </c>
    </row>
    <row r="257" spans="1:9" ht="13.5">
      <c r="A257" s="18">
        <f t="shared" si="33"/>
        <v>240</v>
      </c>
      <c r="B257" s="15">
        <f t="shared" si="34"/>
        <v>47635</v>
      </c>
      <c r="C257" s="17">
        <f t="shared" si="35"/>
        <v>21468.416248377256</v>
      </c>
      <c r="D257" s="31">
        <f t="shared" si="27"/>
        <v>405.2686296074333</v>
      </c>
      <c r="E257" s="32">
        <f t="shared" si="28"/>
        <v>0</v>
      </c>
      <c r="F257" s="31">
        <f t="shared" si="29"/>
        <v>405.2686296074333</v>
      </c>
      <c r="G257" s="31">
        <f t="shared" si="30"/>
        <v>376.286267672124</v>
      </c>
      <c r="H257" s="31">
        <f t="shared" si="31"/>
        <v>28.982361935309296</v>
      </c>
      <c r="I257" s="31">
        <f t="shared" si="32"/>
        <v>21092.129980705133</v>
      </c>
    </row>
    <row r="258" spans="1:9" ht="13.5">
      <c r="A258" s="18">
        <f t="shared" si="33"/>
        <v>241</v>
      </c>
      <c r="B258" s="15">
        <f t="shared" si="34"/>
        <v>47665</v>
      </c>
      <c r="C258" s="17">
        <f t="shared" si="35"/>
        <v>21092.129980705133</v>
      </c>
      <c r="D258" s="31">
        <f t="shared" si="27"/>
        <v>405.2686296074333</v>
      </c>
      <c r="E258" s="32">
        <f t="shared" si="28"/>
        <v>0</v>
      </c>
      <c r="F258" s="31">
        <f t="shared" si="29"/>
        <v>405.2686296074333</v>
      </c>
      <c r="G258" s="31">
        <f t="shared" si="30"/>
        <v>376.7942541334814</v>
      </c>
      <c r="H258" s="31">
        <f t="shared" si="31"/>
        <v>28.474375473951927</v>
      </c>
      <c r="I258" s="31">
        <f t="shared" si="32"/>
        <v>20715.33572657165</v>
      </c>
    </row>
    <row r="259" spans="1:9" ht="13.5">
      <c r="A259" s="18">
        <f t="shared" si="33"/>
        <v>242</v>
      </c>
      <c r="B259" s="15">
        <f t="shared" si="34"/>
        <v>47696</v>
      </c>
      <c r="C259" s="17">
        <f t="shared" si="35"/>
        <v>20715.33572657165</v>
      </c>
      <c r="D259" s="31">
        <f t="shared" si="27"/>
        <v>405.2686296074333</v>
      </c>
      <c r="E259" s="32">
        <f t="shared" si="28"/>
        <v>0</v>
      </c>
      <c r="F259" s="31">
        <f t="shared" si="29"/>
        <v>405.2686296074333</v>
      </c>
      <c r="G259" s="31">
        <f t="shared" si="30"/>
        <v>377.3029263765616</v>
      </c>
      <c r="H259" s="31">
        <f t="shared" si="31"/>
        <v>27.96570323087173</v>
      </c>
      <c r="I259" s="31">
        <f t="shared" si="32"/>
        <v>20338.03280019509</v>
      </c>
    </row>
    <row r="260" spans="1:9" ht="13.5">
      <c r="A260" s="18">
        <f t="shared" si="33"/>
        <v>243</v>
      </c>
      <c r="B260" s="15">
        <f t="shared" si="34"/>
        <v>47727</v>
      </c>
      <c r="C260" s="17">
        <f t="shared" si="35"/>
        <v>20338.03280019509</v>
      </c>
      <c r="D260" s="31">
        <f t="shared" si="27"/>
        <v>405.2686296074333</v>
      </c>
      <c r="E260" s="32">
        <f t="shared" si="28"/>
        <v>0</v>
      </c>
      <c r="F260" s="31">
        <f t="shared" si="29"/>
        <v>405.2686296074333</v>
      </c>
      <c r="G260" s="31">
        <f t="shared" si="30"/>
        <v>377.81228532716995</v>
      </c>
      <c r="H260" s="31">
        <f t="shared" si="31"/>
        <v>27.45634428026337</v>
      </c>
      <c r="I260" s="31">
        <f t="shared" si="32"/>
        <v>19960.22051486792</v>
      </c>
    </row>
    <row r="261" spans="1:9" ht="13.5">
      <c r="A261" s="18">
        <f t="shared" si="33"/>
        <v>244</v>
      </c>
      <c r="B261" s="15">
        <f t="shared" si="34"/>
        <v>47757</v>
      </c>
      <c r="C261" s="17">
        <f t="shared" si="35"/>
        <v>19960.22051486792</v>
      </c>
      <c r="D261" s="31">
        <f t="shared" si="27"/>
        <v>405.2686296074333</v>
      </c>
      <c r="E261" s="32">
        <f t="shared" si="28"/>
        <v>0</v>
      </c>
      <c r="F261" s="31">
        <f t="shared" si="29"/>
        <v>405.2686296074333</v>
      </c>
      <c r="G261" s="31">
        <f t="shared" si="30"/>
        <v>378.3223319123616</v>
      </c>
      <c r="H261" s="31">
        <f t="shared" si="31"/>
        <v>26.946297695071692</v>
      </c>
      <c r="I261" s="31">
        <f t="shared" si="32"/>
        <v>19581.89818295556</v>
      </c>
    </row>
    <row r="262" spans="1:9" ht="13.5">
      <c r="A262" s="18">
        <f t="shared" si="33"/>
        <v>245</v>
      </c>
      <c r="B262" s="15">
        <f t="shared" si="34"/>
        <v>47788</v>
      </c>
      <c r="C262" s="17">
        <f t="shared" si="35"/>
        <v>19581.89818295556</v>
      </c>
      <c r="D262" s="31">
        <f t="shared" si="27"/>
        <v>405.2686296074333</v>
      </c>
      <c r="E262" s="32">
        <f t="shared" si="28"/>
        <v>0</v>
      </c>
      <c r="F262" s="31">
        <f t="shared" si="29"/>
        <v>405.2686296074333</v>
      </c>
      <c r="G262" s="31">
        <f t="shared" si="30"/>
        <v>378.8330670604433</v>
      </c>
      <c r="H262" s="31">
        <f t="shared" si="31"/>
        <v>26.435562546990003</v>
      </c>
      <c r="I262" s="31">
        <f t="shared" si="32"/>
        <v>19203.065115895115</v>
      </c>
    </row>
    <row r="263" spans="1:9" ht="13.5">
      <c r="A263" s="18">
        <f t="shared" si="33"/>
        <v>246</v>
      </c>
      <c r="B263" s="15">
        <f t="shared" si="34"/>
        <v>47818</v>
      </c>
      <c r="C263" s="17">
        <f t="shared" si="35"/>
        <v>19203.065115895115</v>
      </c>
      <c r="D263" s="31">
        <f t="shared" si="27"/>
        <v>405.2686296074333</v>
      </c>
      <c r="E263" s="32">
        <f t="shared" si="28"/>
        <v>0</v>
      </c>
      <c r="F263" s="31">
        <f t="shared" si="29"/>
        <v>405.2686296074333</v>
      </c>
      <c r="G263" s="31">
        <f t="shared" si="30"/>
        <v>379.3444917009749</v>
      </c>
      <c r="H263" s="31">
        <f t="shared" si="31"/>
        <v>25.9241379064584</v>
      </c>
      <c r="I263" s="31">
        <f t="shared" si="32"/>
        <v>18823.72062419414</v>
      </c>
    </row>
    <row r="264" spans="1:9" ht="13.5">
      <c r="A264" s="18">
        <f t="shared" si="33"/>
        <v>247</v>
      </c>
      <c r="B264" s="15">
        <f t="shared" si="34"/>
        <v>47849</v>
      </c>
      <c r="C264" s="17">
        <f t="shared" si="35"/>
        <v>18823.72062419414</v>
      </c>
      <c r="D264" s="31">
        <f t="shared" si="27"/>
        <v>405.2686296074333</v>
      </c>
      <c r="E264" s="32">
        <f t="shared" si="28"/>
        <v>0</v>
      </c>
      <c r="F264" s="31">
        <f t="shared" si="29"/>
        <v>405.2686296074333</v>
      </c>
      <c r="G264" s="31">
        <f t="shared" si="30"/>
        <v>379.8566067647712</v>
      </c>
      <c r="H264" s="31">
        <f t="shared" si="31"/>
        <v>25.412022842662086</v>
      </c>
      <c r="I264" s="31">
        <f t="shared" si="32"/>
        <v>18443.86401742937</v>
      </c>
    </row>
    <row r="265" spans="1:9" ht="13.5">
      <c r="A265" s="18">
        <f t="shared" si="33"/>
        <v>248</v>
      </c>
      <c r="B265" s="15">
        <f t="shared" si="34"/>
        <v>47880</v>
      </c>
      <c r="C265" s="17">
        <f t="shared" si="35"/>
        <v>18443.86401742937</v>
      </c>
      <c r="D265" s="31">
        <f t="shared" si="27"/>
        <v>405.2686296074333</v>
      </c>
      <c r="E265" s="32">
        <f t="shared" si="28"/>
        <v>0</v>
      </c>
      <c r="F265" s="31">
        <f t="shared" si="29"/>
        <v>405.2686296074333</v>
      </c>
      <c r="G265" s="31">
        <f t="shared" si="30"/>
        <v>380.36941318390365</v>
      </c>
      <c r="H265" s="31">
        <f t="shared" si="31"/>
        <v>24.899216423529648</v>
      </c>
      <c r="I265" s="31">
        <f t="shared" si="32"/>
        <v>18063.494604245465</v>
      </c>
    </row>
    <row r="266" spans="1:9" ht="13.5">
      <c r="A266" s="18">
        <f t="shared" si="33"/>
        <v>249</v>
      </c>
      <c r="B266" s="15">
        <f t="shared" si="34"/>
        <v>47908</v>
      </c>
      <c r="C266" s="17">
        <f t="shared" si="35"/>
        <v>18063.494604245465</v>
      </c>
      <c r="D266" s="31">
        <f t="shared" si="27"/>
        <v>405.2686296074333</v>
      </c>
      <c r="E266" s="32">
        <f t="shared" si="28"/>
        <v>0</v>
      </c>
      <c r="F266" s="31">
        <f t="shared" si="29"/>
        <v>405.2686296074333</v>
      </c>
      <c r="G266" s="31">
        <f t="shared" si="30"/>
        <v>380.88291189170195</v>
      </c>
      <c r="H266" s="31">
        <f t="shared" si="31"/>
        <v>24.385717715731374</v>
      </c>
      <c r="I266" s="31">
        <f t="shared" si="32"/>
        <v>17682.611692353763</v>
      </c>
    </row>
    <row r="267" spans="1:9" ht="13.5">
      <c r="A267" s="18">
        <f t="shared" si="33"/>
        <v>250</v>
      </c>
      <c r="B267" s="15">
        <f t="shared" si="34"/>
        <v>47939</v>
      </c>
      <c r="C267" s="17">
        <f t="shared" si="35"/>
        <v>17682.611692353763</v>
      </c>
      <c r="D267" s="31">
        <f t="shared" si="27"/>
        <v>405.2686296074333</v>
      </c>
      <c r="E267" s="32">
        <f t="shared" si="28"/>
        <v>0</v>
      </c>
      <c r="F267" s="31">
        <f t="shared" si="29"/>
        <v>405.2686296074333</v>
      </c>
      <c r="G267" s="31">
        <f t="shared" si="30"/>
        <v>381.3971038227557</v>
      </c>
      <c r="H267" s="31">
        <f t="shared" si="31"/>
        <v>23.871525784677576</v>
      </c>
      <c r="I267" s="31">
        <f t="shared" si="32"/>
        <v>17301.214588531006</v>
      </c>
    </row>
    <row r="268" spans="1:9" ht="13.5">
      <c r="A268" s="18">
        <f t="shared" si="33"/>
        <v>251</v>
      </c>
      <c r="B268" s="15">
        <f t="shared" si="34"/>
        <v>47969</v>
      </c>
      <c r="C268" s="17">
        <f t="shared" si="35"/>
        <v>17301.214588531006</v>
      </c>
      <c r="D268" s="31">
        <f t="shared" si="27"/>
        <v>405.2686296074333</v>
      </c>
      <c r="E268" s="32">
        <f t="shared" si="28"/>
        <v>0</v>
      </c>
      <c r="F268" s="31">
        <f t="shared" si="29"/>
        <v>405.2686296074333</v>
      </c>
      <c r="G268" s="31">
        <f t="shared" si="30"/>
        <v>381.91198991291645</v>
      </c>
      <c r="H268" s="31">
        <f t="shared" si="31"/>
        <v>23.356639694516858</v>
      </c>
      <c r="I268" s="31">
        <f t="shared" si="32"/>
        <v>16919.302598618087</v>
      </c>
    </row>
    <row r="269" spans="1:9" ht="13.5">
      <c r="A269" s="18">
        <f t="shared" si="33"/>
        <v>252</v>
      </c>
      <c r="B269" s="15">
        <f t="shared" si="34"/>
        <v>48000</v>
      </c>
      <c r="C269" s="17">
        <f t="shared" si="35"/>
        <v>16919.302598618087</v>
      </c>
      <c r="D269" s="31">
        <f t="shared" si="27"/>
        <v>405.2686296074333</v>
      </c>
      <c r="E269" s="32">
        <f t="shared" si="28"/>
        <v>0</v>
      </c>
      <c r="F269" s="31">
        <f t="shared" si="29"/>
        <v>405.2686296074333</v>
      </c>
      <c r="G269" s="31">
        <f t="shared" si="30"/>
        <v>382.42757109929886</v>
      </c>
      <c r="H269" s="31">
        <f t="shared" si="31"/>
        <v>22.84105850813442</v>
      </c>
      <c r="I269" s="31">
        <f t="shared" si="32"/>
        <v>16536.87502751879</v>
      </c>
    </row>
    <row r="270" spans="1:9" ht="13.5">
      <c r="A270" s="18">
        <f t="shared" si="33"/>
        <v>253</v>
      </c>
      <c r="B270" s="15">
        <f t="shared" si="34"/>
        <v>48030</v>
      </c>
      <c r="C270" s="17">
        <f t="shared" si="35"/>
        <v>16536.87502751879</v>
      </c>
      <c r="D270" s="31">
        <f t="shared" si="27"/>
        <v>405.2686296074333</v>
      </c>
      <c r="E270" s="32">
        <f t="shared" si="28"/>
        <v>0</v>
      </c>
      <c r="F270" s="31">
        <f t="shared" si="29"/>
        <v>405.2686296074333</v>
      </c>
      <c r="G270" s="31">
        <f t="shared" si="30"/>
        <v>382.94384832028294</v>
      </c>
      <c r="H270" s="31">
        <f t="shared" si="31"/>
        <v>22.324781287150362</v>
      </c>
      <c r="I270" s="31">
        <f t="shared" si="32"/>
        <v>16153.931179198506</v>
      </c>
    </row>
    <row r="271" spans="1:9" ht="13.5">
      <c r="A271" s="18">
        <f t="shared" si="33"/>
        <v>254</v>
      </c>
      <c r="B271" s="15">
        <f t="shared" si="34"/>
        <v>48061</v>
      </c>
      <c r="C271" s="17">
        <f t="shared" si="35"/>
        <v>16153.931179198506</v>
      </c>
      <c r="D271" s="31">
        <f t="shared" si="27"/>
        <v>405.2686296074333</v>
      </c>
      <c r="E271" s="32">
        <f t="shared" si="28"/>
        <v>0</v>
      </c>
      <c r="F271" s="31">
        <f t="shared" si="29"/>
        <v>405.2686296074333</v>
      </c>
      <c r="G271" s="31">
        <f t="shared" si="30"/>
        <v>383.4608225155153</v>
      </c>
      <c r="H271" s="31">
        <f t="shared" si="31"/>
        <v>21.80780709191798</v>
      </c>
      <c r="I271" s="31">
        <f t="shared" si="32"/>
        <v>15770.47035668299</v>
      </c>
    </row>
    <row r="272" spans="1:9" ht="13.5">
      <c r="A272" s="18">
        <f t="shared" si="33"/>
        <v>255</v>
      </c>
      <c r="B272" s="15">
        <f t="shared" si="34"/>
        <v>48092</v>
      </c>
      <c r="C272" s="17">
        <f t="shared" si="35"/>
        <v>15770.47035668299</v>
      </c>
      <c r="D272" s="31">
        <f t="shared" si="27"/>
        <v>405.2686296074333</v>
      </c>
      <c r="E272" s="32">
        <f t="shared" si="28"/>
        <v>0</v>
      </c>
      <c r="F272" s="31">
        <f t="shared" si="29"/>
        <v>405.2686296074333</v>
      </c>
      <c r="G272" s="31">
        <f t="shared" si="30"/>
        <v>383.97849462591125</v>
      </c>
      <c r="H272" s="31">
        <f t="shared" si="31"/>
        <v>21.290134981522034</v>
      </c>
      <c r="I272" s="31">
        <f t="shared" si="32"/>
        <v>15386.491862057079</v>
      </c>
    </row>
    <row r="273" spans="1:9" ht="13.5">
      <c r="A273" s="18">
        <f t="shared" si="33"/>
        <v>256</v>
      </c>
      <c r="B273" s="15">
        <f t="shared" si="34"/>
        <v>48122</v>
      </c>
      <c r="C273" s="17">
        <f t="shared" si="35"/>
        <v>15386.491862057079</v>
      </c>
      <c r="D273" s="31">
        <f t="shared" si="27"/>
        <v>405.2686296074333</v>
      </c>
      <c r="E273" s="32">
        <f t="shared" si="28"/>
        <v>0</v>
      </c>
      <c r="F273" s="31">
        <f t="shared" si="29"/>
        <v>405.2686296074333</v>
      </c>
      <c r="G273" s="31">
        <f t="shared" si="30"/>
        <v>384.49686559365625</v>
      </c>
      <c r="H273" s="31">
        <f t="shared" si="31"/>
        <v>20.771764013777055</v>
      </c>
      <c r="I273" s="31">
        <f t="shared" si="32"/>
        <v>15001.994996463423</v>
      </c>
    </row>
    <row r="274" spans="1:9" ht="13.5">
      <c r="A274" s="18">
        <f t="shared" si="33"/>
        <v>257</v>
      </c>
      <c r="B274" s="15">
        <f t="shared" si="34"/>
        <v>48153</v>
      </c>
      <c r="C274" s="17">
        <f t="shared" si="35"/>
        <v>15001.994996463423</v>
      </c>
      <c r="D274" s="31">
        <f aca="true" t="shared" si="36" ref="D274:D337">IF(Pay_Num&lt;&gt;"",Scheduled_Monthly_Payment,"")</f>
        <v>405.2686296074333</v>
      </c>
      <c r="E274" s="32">
        <f aca="true" t="shared" si="37" ref="E274:E337">IF(Pay_Num&lt;&gt;"",Scheduled_Extra_Payments,"")</f>
        <v>0</v>
      </c>
      <c r="F274" s="31">
        <f aca="true" t="shared" si="38" ref="F274:F337">IF(Pay_Num&lt;&gt;"",Sched_Pay+Extra_Pay,"")</f>
        <v>405.2686296074333</v>
      </c>
      <c r="G274" s="31">
        <f aca="true" t="shared" si="39" ref="G274:G337">IF(Pay_Num&lt;&gt;"",Total_Pay-Int,"")</f>
        <v>385.0159363622077</v>
      </c>
      <c r="H274" s="31">
        <f aca="true" t="shared" si="40" ref="H274:H337">IF(Pay_Num&lt;&gt;"",Beg_Bal*Interest_Rate/12,"")</f>
        <v>20.25269324522562</v>
      </c>
      <c r="I274" s="31">
        <f aca="true" t="shared" si="41" ref="I274:I337">IF(Pay_Num&lt;&gt;"",Beg_Bal-Princ,"")</f>
        <v>14616.979060101216</v>
      </c>
    </row>
    <row r="275" spans="1:9" ht="13.5">
      <c r="A275" s="18">
        <f aca="true" t="shared" si="42" ref="A275:A338">IF(Values_Entered,A274+1,"")</f>
        <v>258</v>
      </c>
      <c r="B275" s="15">
        <f aca="true" t="shared" si="43" ref="B275:B338">IF(Pay_Num&lt;&gt;"",DATE(YEAR(B274),MONTH(B274)+1,DAY(B274)),"")</f>
        <v>48183</v>
      </c>
      <c r="C275" s="17">
        <f aca="true" t="shared" si="44" ref="C275:C338">IF(Pay_Num&lt;&gt;"",I274,"")</f>
        <v>14616.979060101216</v>
      </c>
      <c r="D275" s="31">
        <f t="shared" si="36"/>
        <v>405.2686296074333</v>
      </c>
      <c r="E275" s="32">
        <f t="shared" si="37"/>
        <v>0</v>
      </c>
      <c r="F275" s="31">
        <f t="shared" si="38"/>
        <v>405.2686296074333</v>
      </c>
      <c r="G275" s="31">
        <f t="shared" si="39"/>
        <v>385.53570787629667</v>
      </c>
      <c r="H275" s="31">
        <f t="shared" si="40"/>
        <v>19.73292173113664</v>
      </c>
      <c r="I275" s="31">
        <f t="shared" si="41"/>
        <v>14231.443352224918</v>
      </c>
    </row>
    <row r="276" spans="1:9" ht="13.5">
      <c r="A276" s="18">
        <f t="shared" si="42"/>
        <v>259</v>
      </c>
      <c r="B276" s="15">
        <f t="shared" si="43"/>
        <v>48214</v>
      </c>
      <c r="C276" s="17">
        <f t="shared" si="44"/>
        <v>14231.443352224918</v>
      </c>
      <c r="D276" s="31">
        <f t="shared" si="36"/>
        <v>405.2686296074333</v>
      </c>
      <c r="E276" s="32">
        <f t="shared" si="37"/>
        <v>0</v>
      </c>
      <c r="F276" s="31">
        <f t="shared" si="38"/>
        <v>405.2686296074333</v>
      </c>
      <c r="G276" s="31">
        <f t="shared" si="39"/>
        <v>386.05618108192965</v>
      </c>
      <c r="H276" s="31">
        <f t="shared" si="40"/>
        <v>19.21244852550364</v>
      </c>
      <c r="I276" s="31">
        <f t="shared" si="41"/>
        <v>13845.38717114299</v>
      </c>
    </row>
    <row r="277" spans="1:9" ht="13.5">
      <c r="A277" s="18">
        <f t="shared" si="42"/>
        <v>260</v>
      </c>
      <c r="B277" s="15">
        <f t="shared" si="43"/>
        <v>48245</v>
      </c>
      <c r="C277" s="17">
        <f t="shared" si="44"/>
        <v>13845.38717114299</v>
      </c>
      <c r="D277" s="31">
        <f t="shared" si="36"/>
        <v>405.2686296074333</v>
      </c>
      <c r="E277" s="32">
        <f t="shared" si="37"/>
        <v>0</v>
      </c>
      <c r="F277" s="31">
        <f t="shared" si="38"/>
        <v>405.2686296074333</v>
      </c>
      <c r="G277" s="31">
        <f t="shared" si="39"/>
        <v>386.5773569263903</v>
      </c>
      <c r="H277" s="31">
        <f t="shared" si="40"/>
        <v>18.691272681043035</v>
      </c>
      <c r="I277" s="31">
        <f t="shared" si="41"/>
        <v>13458.809814216598</v>
      </c>
    </row>
    <row r="278" spans="1:9" ht="13.5">
      <c r="A278" s="18">
        <f t="shared" si="42"/>
        <v>261</v>
      </c>
      <c r="B278" s="15">
        <f t="shared" si="43"/>
        <v>48274</v>
      </c>
      <c r="C278" s="17">
        <f t="shared" si="44"/>
        <v>13458.809814216598</v>
      </c>
      <c r="D278" s="31">
        <f t="shared" si="36"/>
        <v>405.2686296074333</v>
      </c>
      <c r="E278" s="32">
        <f t="shared" si="37"/>
        <v>0</v>
      </c>
      <c r="F278" s="31">
        <f t="shared" si="38"/>
        <v>405.2686296074333</v>
      </c>
      <c r="G278" s="31">
        <f t="shared" si="39"/>
        <v>387.0992363582409</v>
      </c>
      <c r="H278" s="31">
        <f t="shared" si="40"/>
        <v>18.169393249192407</v>
      </c>
      <c r="I278" s="31">
        <f t="shared" si="41"/>
        <v>13071.710577858357</v>
      </c>
    </row>
    <row r="279" spans="1:9" ht="13.5">
      <c r="A279" s="18">
        <f t="shared" si="42"/>
        <v>262</v>
      </c>
      <c r="B279" s="15">
        <f t="shared" si="43"/>
        <v>48305</v>
      </c>
      <c r="C279" s="17">
        <f t="shared" si="44"/>
        <v>13071.710577858357</v>
      </c>
      <c r="D279" s="31">
        <f t="shared" si="36"/>
        <v>405.2686296074333</v>
      </c>
      <c r="E279" s="32">
        <f t="shared" si="37"/>
        <v>0</v>
      </c>
      <c r="F279" s="31">
        <f t="shared" si="38"/>
        <v>405.2686296074333</v>
      </c>
      <c r="G279" s="31">
        <f t="shared" si="39"/>
        <v>387.62182032732454</v>
      </c>
      <c r="H279" s="31">
        <f t="shared" si="40"/>
        <v>17.64680928010878</v>
      </c>
      <c r="I279" s="31">
        <f t="shared" si="41"/>
        <v>12684.088757531033</v>
      </c>
    </row>
    <row r="280" spans="1:9" ht="13.5">
      <c r="A280" s="18">
        <f t="shared" si="42"/>
        <v>263</v>
      </c>
      <c r="B280" s="15">
        <f t="shared" si="43"/>
        <v>48335</v>
      </c>
      <c r="C280" s="17">
        <f t="shared" si="44"/>
        <v>12684.088757531033</v>
      </c>
      <c r="D280" s="31">
        <f t="shared" si="36"/>
        <v>405.2686296074333</v>
      </c>
      <c r="E280" s="32">
        <f t="shared" si="37"/>
        <v>0</v>
      </c>
      <c r="F280" s="31">
        <f t="shared" si="38"/>
        <v>405.2686296074333</v>
      </c>
      <c r="G280" s="31">
        <f t="shared" si="39"/>
        <v>388.1451097847664</v>
      </c>
      <c r="H280" s="31">
        <f t="shared" si="40"/>
        <v>17.123519822666896</v>
      </c>
      <c r="I280" s="31">
        <f t="shared" si="41"/>
        <v>12295.943647746268</v>
      </c>
    </row>
    <row r="281" spans="1:9" ht="13.5">
      <c r="A281" s="18">
        <f t="shared" si="42"/>
        <v>264</v>
      </c>
      <c r="B281" s="15">
        <f t="shared" si="43"/>
        <v>48366</v>
      </c>
      <c r="C281" s="17">
        <f t="shared" si="44"/>
        <v>12295.943647746268</v>
      </c>
      <c r="D281" s="31">
        <f t="shared" si="36"/>
        <v>405.2686296074333</v>
      </c>
      <c r="E281" s="32">
        <f t="shared" si="37"/>
        <v>0</v>
      </c>
      <c r="F281" s="31">
        <f t="shared" si="38"/>
        <v>405.2686296074333</v>
      </c>
      <c r="G281" s="31">
        <f t="shared" si="39"/>
        <v>388.66910568297584</v>
      </c>
      <c r="H281" s="31">
        <f t="shared" si="40"/>
        <v>16.59952392445746</v>
      </c>
      <c r="I281" s="31">
        <f t="shared" si="41"/>
        <v>11907.274542063293</v>
      </c>
    </row>
    <row r="282" spans="1:9" ht="13.5">
      <c r="A282" s="18">
        <f t="shared" si="42"/>
        <v>265</v>
      </c>
      <c r="B282" s="15">
        <f t="shared" si="43"/>
        <v>48396</v>
      </c>
      <c r="C282" s="17">
        <f t="shared" si="44"/>
        <v>11907.274542063293</v>
      </c>
      <c r="D282" s="31">
        <f t="shared" si="36"/>
        <v>405.2686296074333</v>
      </c>
      <c r="E282" s="32">
        <f t="shared" si="37"/>
        <v>0</v>
      </c>
      <c r="F282" s="31">
        <f t="shared" si="38"/>
        <v>405.2686296074333</v>
      </c>
      <c r="G282" s="31">
        <f t="shared" si="39"/>
        <v>389.19380897564787</v>
      </c>
      <c r="H282" s="31">
        <f t="shared" si="40"/>
        <v>16.074820631785446</v>
      </c>
      <c r="I282" s="31">
        <f t="shared" si="41"/>
        <v>11518.080733087645</v>
      </c>
    </row>
    <row r="283" spans="1:9" ht="13.5">
      <c r="A283" s="18">
        <f t="shared" si="42"/>
        <v>266</v>
      </c>
      <c r="B283" s="15">
        <f t="shared" si="43"/>
        <v>48427</v>
      </c>
      <c r="C283" s="17">
        <f t="shared" si="44"/>
        <v>11518.080733087645</v>
      </c>
      <c r="D283" s="31">
        <f t="shared" si="36"/>
        <v>405.2686296074333</v>
      </c>
      <c r="E283" s="32">
        <f t="shared" si="37"/>
        <v>0</v>
      </c>
      <c r="F283" s="31">
        <f t="shared" si="38"/>
        <v>405.2686296074333</v>
      </c>
      <c r="G283" s="31">
        <f t="shared" si="39"/>
        <v>389.71922061776496</v>
      </c>
      <c r="H283" s="31">
        <f t="shared" si="40"/>
        <v>15.54940898966832</v>
      </c>
      <c r="I283" s="31">
        <f t="shared" si="41"/>
        <v>11128.36151246988</v>
      </c>
    </row>
    <row r="284" spans="1:9" ht="13.5">
      <c r="A284" s="18">
        <f t="shared" si="42"/>
        <v>267</v>
      </c>
      <c r="B284" s="15">
        <f t="shared" si="43"/>
        <v>48458</v>
      </c>
      <c r="C284" s="17">
        <f t="shared" si="44"/>
        <v>11128.36151246988</v>
      </c>
      <c r="D284" s="31">
        <f t="shared" si="36"/>
        <v>405.2686296074333</v>
      </c>
      <c r="E284" s="32">
        <f t="shared" si="37"/>
        <v>0</v>
      </c>
      <c r="F284" s="31">
        <f t="shared" si="38"/>
        <v>405.2686296074333</v>
      </c>
      <c r="G284" s="31">
        <f t="shared" si="39"/>
        <v>390.24534156559895</v>
      </c>
      <c r="H284" s="31">
        <f t="shared" si="40"/>
        <v>15.02328804183434</v>
      </c>
      <c r="I284" s="31">
        <f t="shared" si="41"/>
        <v>10738.116170904283</v>
      </c>
    </row>
    <row r="285" spans="1:9" ht="13.5">
      <c r="A285" s="18">
        <f t="shared" si="42"/>
        <v>268</v>
      </c>
      <c r="B285" s="15">
        <f t="shared" si="43"/>
        <v>48488</v>
      </c>
      <c r="C285" s="17">
        <f t="shared" si="44"/>
        <v>10738.116170904283</v>
      </c>
      <c r="D285" s="31">
        <f t="shared" si="36"/>
        <v>405.2686296074333</v>
      </c>
      <c r="E285" s="32">
        <f t="shared" si="37"/>
        <v>0</v>
      </c>
      <c r="F285" s="31">
        <f t="shared" si="38"/>
        <v>405.2686296074333</v>
      </c>
      <c r="G285" s="31">
        <f t="shared" si="39"/>
        <v>390.7721727767125</v>
      </c>
      <c r="H285" s="31">
        <f t="shared" si="40"/>
        <v>14.496456830720781</v>
      </c>
      <c r="I285" s="31">
        <f t="shared" si="41"/>
        <v>10347.34399812757</v>
      </c>
    </row>
    <row r="286" spans="1:9" ht="13.5">
      <c r="A286" s="18">
        <f t="shared" si="42"/>
        <v>269</v>
      </c>
      <c r="B286" s="15">
        <f t="shared" si="43"/>
        <v>48519</v>
      </c>
      <c r="C286" s="17">
        <f t="shared" si="44"/>
        <v>10347.34399812757</v>
      </c>
      <c r="D286" s="31">
        <f t="shared" si="36"/>
        <v>405.2686296074333</v>
      </c>
      <c r="E286" s="32">
        <f t="shared" si="37"/>
        <v>0</v>
      </c>
      <c r="F286" s="31">
        <f t="shared" si="38"/>
        <v>405.2686296074333</v>
      </c>
      <c r="G286" s="31">
        <f t="shared" si="39"/>
        <v>391.29971520996105</v>
      </c>
      <c r="H286" s="31">
        <f t="shared" si="40"/>
        <v>13.968914397472219</v>
      </c>
      <c r="I286" s="31">
        <f t="shared" si="41"/>
        <v>9956.044282917608</v>
      </c>
    </row>
    <row r="287" spans="1:9" ht="13.5">
      <c r="A287" s="18">
        <f t="shared" si="42"/>
        <v>270</v>
      </c>
      <c r="B287" s="15">
        <f t="shared" si="43"/>
        <v>48549</v>
      </c>
      <c r="C287" s="17">
        <f t="shared" si="44"/>
        <v>9956.044282917608</v>
      </c>
      <c r="D287" s="31">
        <f t="shared" si="36"/>
        <v>405.2686296074333</v>
      </c>
      <c r="E287" s="32">
        <f t="shared" si="37"/>
        <v>0</v>
      </c>
      <c r="F287" s="31">
        <f t="shared" si="38"/>
        <v>405.2686296074333</v>
      </c>
      <c r="G287" s="31">
        <f t="shared" si="39"/>
        <v>391.8279698254945</v>
      </c>
      <c r="H287" s="31">
        <f t="shared" si="40"/>
        <v>13.44065978193877</v>
      </c>
      <c r="I287" s="31">
        <f t="shared" si="41"/>
        <v>9564.216313092114</v>
      </c>
    </row>
    <row r="288" spans="1:9" ht="13.5">
      <c r="A288" s="18">
        <f t="shared" si="42"/>
        <v>271</v>
      </c>
      <c r="B288" s="15">
        <f t="shared" si="43"/>
        <v>48580</v>
      </c>
      <c r="C288" s="17">
        <f t="shared" si="44"/>
        <v>9564.216313092114</v>
      </c>
      <c r="D288" s="31">
        <f t="shared" si="36"/>
        <v>405.2686296074333</v>
      </c>
      <c r="E288" s="32">
        <f t="shared" si="37"/>
        <v>0</v>
      </c>
      <c r="F288" s="31">
        <f t="shared" si="38"/>
        <v>405.2686296074333</v>
      </c>
      <c r="G288" s="31">
        <f t="shared" si="39"/>
        <v>392.35693758475895</v>
      </c>
      <c r="H288" s="31">
        <f t="shared" si="40"/>
        <v>12.911692022674353</v>
      </c>
      <c r="I288" s="31">
        <f t="shared" si="41"/>
        <v>9171.859375507356</v>
      </c>
    </row>
    <row r="289" spans="1:9" ht="13.5">
      <c r="A289" s="18">
        <f t="shared" si="42"/>
        <v>272</v>
      </c>
      <c r="B289" s="15">
        <f t="shared" si="43"/>
        <v>48611</v>
      </c>
      <c r="C289" s="17">
        <f t="shared" si="44"/>
        <v>9171.859375507356</v>
      </c>
      <c r="D289" s="31">
        <f t="shared" si="36"/>
        <v>405.2686296074333</v>
      </c>
      <c r="E289" s="32">
        <f t="shared" si="37"/>
        <v>0</v>
      </c>
      <c r="F289" s="31">
        <f t="shared" si="38"/>
        <v>405.2686296074333</v>
      </c>
      <c r="G289" s="31">
        <f t="shared" si="39"/>
        <v>392.88661945049836</v>
      </c>
      <c r="H289" s="31">
        <f t="shared" si="40"/>
        <v>12.38201015693493</v>
      </c>
      <c r="I289" s="31">
        <f t="shared" si="41"/>
        <v>8778.972756056857</v>
      </c>
    </row>
    <row r="290" spans="1:9" ht="13.5">
      <c r="A290" s="18">
        <f t="shared" si="42"/>
        <v>273</v>
      </c>
      <c r="B290" s="15">
        <f t="shared" si="43"/>
        <v>48639</v>
      </c>
      <c r="C290" s="17">
        <f t="shared" si="44"/>
        <v>8778.972756056857</v>
      </c>
      <c r="D290" s="31">
        <f t="shared" si="36"/>
        <v>405.2686296074333</v>
      </c>
      <c r="E290" s="32">
        <f t="shared" si="37"/>
        <v>0</v>
      </c>
      <c r="F290" s="31">
        <f t="shared" si="38"/>
        <v>405.2686296074333</v>
      </c>
      <c r="G290" s="31">
        <f t="shared" si="39"/>
        <v>393.41701638675653</v>
      </c>
      <c r="H290" s="31">
        <f t="shared" si="40"/>
        <v>11.851613220676755</v>
      </c>
      <c r="I290" s="31">
        <f t="shared" si="41"/>
        <v>8385.5557396701</v>
      </c>
    </row>
    <row r="291" spans="1:9" ht="13.5">
      <c r="A291" s="18">
        <f t="shared" si="42"/>
        <v>274</v>
      </c>
      <c r="B291" s="15">
        <f t="shared" si="43"/>
        <v>48670</v>
      </c>
      <c r="C291" s="17">
        <f t="shared" si="44"/>
        <v>8385.5557396701</v>
      </c>
      <c r="D291" s="31">
        <f t="shared" si="36"/>
        <v>405.2686296074333</v>
      </c>
      <c r="E291" s="32">
        <f t="shared" si="37"/>
        <v>0</v>
      </c>
      <c r="F291" s="31">
        <f t="shared" si="38"/>
        <v>405.2686296074333</v>
      </c>
      <c r="G291" s="31">
        <f t="shared" si="39"/>
        <v>393.94812935887865</v>
      </c>
      <c r="H291" s="31">
        <f t="shared" si="40"/>
        <v>11.320500248554636</v>
      </c>
      <c r="I291" s="31">
        <f t="shared" si="41"/>
        <v>7991.607610311222</v>
      </c>
    </row>
    <row r="292" spans="1:9" ht="13.5">
      <c r="A292" s="18">
        <f t="shared" si="42"/>
        <v>275</v>
      </c>
      <c r="B292" s="15">
        <f t="shared" si="43"/>
        <v>48700</v>
      </c>
      <c r="C292" s="17">
        <f t="shared" si="44"/>
        <v>7991.607610311222</v>
      </c>
      <c r="D292" s="31">
        <f t="shared" si="36"/>
        <v>405.2686296074333</v>
      </c>
      <c r="E292" s="32">
        <f t="shared" si="37"/>
        <v>0</v>
      </c>
      <c r="F292" s="31">
        <f t="shared" si="38"/>
        <v>405.2686296074333</v>
      </c>
      <c r="G292" s="31">
        <f t="shared" si="39"/>
        <v>394.47995933351314</v>
      </c>
      <c r="H292" s="31">
        <f t="shared" si="40"/>
        <v>10.788670273920149</v>
      </c>
      <c r="I292" s="31">
        <f t="shared" si="41"/>
        <v>7597.127650977709</v>
      </c>
    </row>
    <row r="293" spans="1:9" ht="13.5">
      <c r="A293" s="18">
        <f t="shared" si="42"/>
        <v>276</v>
      </c>
      <c r="B293" s="15">
        <f t="shared" si="43"/>
        <v>48731</v>
      </c>
      <c r="C293" s="17">
        <f t="shared" si="44"/>
        <v>7597.127650977709</v>
      </c>
      <c r="D293" s="31">
        <f t="shared" si="36"/>
        <v>405.2686296074333</v>
      </c>
      <c r="E293" s="32">
        <f t="shared" si="37"/>
        <v>0</v>
      </c>
      <c r="F293" s="31">
        <f t="shared" si="38"/>
        <v>405.2686296074333</v>
      </c>
      <c r="G293" s="31">
        <f t="shared" si="39"/>
        <v>395.0125072786134</v>
      </c>
      <c r="H293" s="31">
        <f t="shared" si="40"/>
        <v>10.256122328819908</v>
      </c>
      <c r="I293" s="31">
        <f t="shared" si="41"/>
        <v>7202.115143699096</v>
      </c>
    </row>
    <row r="294" spans="1:9" ht="13.5">
      <c r="A294" s="18">
        <f t="shared" si="42"/>
        <v>277</v>
      </c>
      <c r="B294" s="15">
        <f t="shared" si="43"/>
        <v>48761</v>
      </c>
      <c r="C294" s="17">
        <f t="shared" si="44"/>
        <v>7202.115143699096</v>
      </c>
      <c r="D294" s="31">
        <f t="shared" si="36"/>
        <v>405.2686296074333</v>
      </c>
      <c r="E294" s="32">
        <f t="shared" si="37"/>
        <v>0</v>
      </c>
      <c r="F294" s="31">
        <f t="shared" si="38"/>
        <v>405.2686296074333</v>
      </c>
      <c r="G294" s="31">
        <f t="shared" si="39"/>
        <v>395.54577416343955</v>
      </c>
      <c r="H294" s="31">
        <f t="shared" si="40"/>
        <v>9.722855443993778</v>
      </c>
      <c r="I294" s="31">
        <f t="shared" si="41"/>
        <v>6806.569369535657</v>
      </c>
    </row>
    <row r="295" spans="1:9" ht="13.5">
      <c r="A295" s="18">
        <f t="shared" si="42"/>
        <v>278</v>
      </c>
      <c r="B295" s="15">
        <f t="shared" si="43"/>
        <v>48792</v>
      </c>
      <c r="C295" s="17">
        <f t="shared" si="44"/>
        <v>6806.569369535657</v>
      </c>
      <c r="D295" s="31">
        <f t="shared" si="36"/>
        <v>405.2686296074333</v>
      </c>
      <c r="E295" s="32">
        <f t="shared" si="37"/>
        <v>0</v>
      </c>
      <c r="F295" s="31">
        <f t="shared" si="38"/>
        <v>405.2686296074333</v>
      </c>
      <c r="G295" s="31">
        <f t="shared" si="39"/>
        <v>396.07976095856014</v>
      </c>
      <c r="H295" s="31">
        <f t="shared" si="40"/>
        <v>9.188868648873136</v>
      </c>
      <c r="I295" s="31">
        <f t="shared" si="41"/>
        <v>6410.489608577097</v>
      </c>
    </row>
    <row r="296" spans="1:9" ht="13.5">
      <c r="A296" s="18">
        <f t="shared" si="42"/>
        <v>279</v>
      </c>
      <c r="B296" s="15">
        <f t="shared" si="43"/>
        <v>48823</v>
      </c>
      <c r="C296" s="17">
        <f t="shared" si="44"/>
        <v>6410.489608577097</v>
      </c>
      <c r="D296" s="31">
        <f t="shared" si="36"/>
        <v>405.2686296074333</v>
      </c>
      <c r="E296" s="32">
        <f t="shared" si="37"/>
        <v>0</v>
      </c>
      <c r="F296" s="31">
        <f t="shared" si="38"/>
        <v>405.2686296074333</v>
      </c>
      <c r="G296" s="31">
        <f t="shared" si="39"/>
        <v>396.6144686358542</v>
      </c>
      <c r="H296" s="31">
        <f t="shared" si="40"/>
        <v>8.65416097157908</v>
      </c>
      <c r="I296" s="31">
        <f t="shared" si="41"/>
        <v>6013.875139941243</v>
      </c>
    </row>
    <row r="297" spans="1:9" ht="13.5">
      <c r="A297" s="18">
        <f t="shared" si="42"/>
        <v>280</v>
      </c>
      <c r="B297" s="15">
        <f t="shared" si="43"/>
        <v>48853</v>
      </c>
      <c r="C297" s="17">
        <f t="shared" si="44"/>
        <v>6013.875139941243</v>
      </c>
      <c r="D297" s="31">
        <f t="shared" si="36"/>
        <v>405.2686296074333</v>
      </c>
      <c r="E297" s="32">
        <f t="shared" si="37"/>
        <v>0</v>
      </c>
      <c r="F297" s="31">
        <f t="shared" si="38"/>
        <v>405.2686296074333</v>
      </c>
      <c r="G297" s="31">
        <f t="shared" si="39"/>
        <v>397.1498981685126</v>
      </c>
      <c r="H297" s="31">
        <f t="shared" si="40"/>
        <v>8.118731438920678</v>
      </c>
      <c r="I297" s="31">
        <f t="shared" si="41"/>
        <v>5616.72524177273</v>
      </c>
    </row>
    <row r="298" spans="1:9" ht="13.5">
      <c r="A298" s="18">
        <f t="shared" si="42"/>
        <v>281</v>
      </c>
      <c r="B298" s="15">
        <f t="shared" si="43"/>
        <v>48884</v>
      </c>
      <c r="C298" s="17">
        <f t="shared" si="44"/>
        <v>5616.72524177273</v>
      </c>
      <c r="D298" s="31">
        <f t="shared" si="36"/>
        <v>405.2686296074333</v>
      </c>
      <c r="E298" s="32">
        <f t="shared" si="37"/>
        <v>0</v>
      </c>
      <c r="F298" s="31">
        <f t="shared" si="38"/>
        <v>405.2686296074333</v>
      </c>
      <c r="G298" s="31">
        <f t="shared" si="39"/>
        <v>397.6860505310401</v>
      </c>
      <c r="H298" s="31">
        <f t="shared" si="40"/>
        <v>7.582579076393185</v>
      </c>
      <c r="I298" s="31">
        <f t="shared" si="41"/>
        <v>5219.039191241691</v>
      </c>
    </row>
    <row r="299" spans="1:9" ht="13.5">
      <c r="A299" s="18">
        <f t="shared" si="42"/>
        <v>282</v>
      </c>
      <c r="B299" s="15">
        <f t="shared" si="43"/>
        <v>48914</v>
      </c>
      <c r="C299" s="17">
        <f t="shared" si="44"/>
        <v>5219.039191241691</v>
      </c>
      <c r="D299" s="31">
        <f t="shared" si="36"/>
        <v>405.2686296074333</v>
      </c>
      <c r="E299" s="32">
        <f t="shared" si="37"/>
        <v>0</v>
      </c>
      <c r="F299" s="31">
        <f t="shared" si="38"/>
        <v>405.2686296074333</v>
      </c>
      <c r="G299" s="31">
        <f t="shared" si="39"/>
        <v>398.222926699257</v>
      </c>
      <c r="H299" s="31">
        <f t="shared" si="40"/>
        <v>7.045702908176282</v>
      </c>
      <c r="I299" s="31">
        <f t="shared" si="41"/>
        <v>4820.816264542434</v>
      </c>
    </row>
    <row r="300" spans="1:9" ht="13.5">
      <c r="A300" s="18">
        <f t="shared" si="42"/>
        <v>283</v>
      </c>
      <c r="B300" s="15">
        <f t="shared" si="43"/>
        <v>48945</v>
      </c>
      <c r="C300" s="17">
        <f t="shared" si="44"/>
        <v>4820.816264542434</v>
      </c>
      <c r="D300" s="31">
        <f t="shared" si="36"/>
        <v>405.2686296074333</v>
      </c>
      <c r="E300" s="32">
        <f t="shared" si="37"/>
        <v>0</v>
      </c>
      <c r="F300" s="31">
        <f t="shared" si="38"/>
        <v>405.2686296074333</v>
      </c>
      <c r="G300" s="31">
        <f t="shared" si="39"/>
        <v>398.760527650301</v>
      </c>
      <c r="H300" s="31">
        <f t="shared" si="40"/>
        <v>6.508101957132285</v>
      </c>
      <c r="I300" s="31">
        <f t="shared" si="41"/>
        <v>4422.055736892133</v>
      </c>
    </row>
    <row r="301" spans="1:9" ht="13.5">
      <c r="A301" s="18">
        <f t="shared" si="42"/>
        <v>284</v>
      </c>
      <c r="B301" s="15">
        <f t="shared" si="43"/>
        <v>48976</v>
      </c>
      <c r="C301" s="17">
        <f t="shared" si="44"/>
        <v>4422.055736892133</v>
      </c>
      <c r="D301" s="31">
        <f t="shared" si="36"/>
        <v>405.2686296074333</v>
      </c>
      <c r="E301" s="32">
        <f t="shared" si="37"/>
        <v>0</v>
      </c>
      <c r="F301" s="31">
        <f t="shared" si="38"/>
        <v>405.2686296074333</v>
      </c>
      <c r="G301" s="31">
        <f t="shared" si="39"/>
        <v>399.2988543626289</v>
      </c>
      <c r="H301" s="31">
        <f t="shared" si="40"/>
        <v>5.969775244804379</v>
      </c>
      <c r="I301" s="31">
        <f t="shared" si="41"/>
        <v>4022.756882529504</v>
      </c>
    </row>
    <row r="302" spans="1:9" ht="13.5">
      <c r="A302" s="18">
        <f t="shared" si="42"/>
        <v>285</v>
      </c>
      <c r="B302" s="15">
        <f t="shared" si="43"/>
        <v>49004</v>
      </c>
      <c r="C302" s="17">
        <f t="shared" si="44"/>
        <v>4022.756882529504</v>
      </c>
      <c r="D302" s="31">
        <f t="shared" si="36"/>
        <v>405.2686296074333</v>
      </c>
      <c r="E302" s="32">
        <f t="shared" si="37"/>
        <v>0</v>
      </c>
      <c r="F302" s="31">
        <f t="shared" si="38"/>
        <v>405.2686296074333</v>
      </c>
      <c r="G302" s="31">
        <f t="shared" si="39"/>
        <v>399.83790781601846</v>
      </c>
      <c r="H302" s="31">
        <f t="shared" si="40"/>
        <v>5.43072179141483</v>
      </c>
      <c r="I302" s="31">
        <f t="shared" si="41"/>
        <v>3622.9189747134856</v>
      </c>
    </row>
    <row r="303" spans="1:9" ht="13.5">
      <c r="A303" s="18">
        <f t="shared" si="42"/>
        <v>286</v>
      </c>
      <c r="B303" s="15">
        <f t="shared" si="43"/>
        <v>49035</v>
      </c>
      <c r="C303" s="17">
        <f t="shared" si="44"/>
        <v>3622.9189747134856</v>
      </c>
      <c r="D303" s="31">
        <f t="shared" si="36"/>
        <v>405.2686296074333</v>
      </c>
      <c r="E303" s="32">
        <f t="shared" si="37"/>
        <v>0</v>
      </c>
      <c r="F303" s="31">
        <f t="shared" si="38"/>
        <v>405.2686296074333</v>
      </c>
      <c r="G303" s="31">
        <f t="shared" si="39"/>
        <v>400.3776889915701</v>
      </c>
      <c r="H303" s="31">
        <f t="shared" si="40"/>
        <v>4.890940615863205</v>
      </c>
      <c r="I303" s="31">
        <f t="shared" si="41"/>
        <v>3222.5412857219153</v>
      </c>
    </row>
    <row r="304" spans="1:9" ht="13.5">
      <c r="A304" s="18">
        <f t="shared" si="42"/>
        <v>287</v>
      </c>
      <c r="B304" s="15">
        <f t="shared" si="43"/>
        <v>49065</v>
      </c>
      <c r="C304" s="17">
        <f t="shared" si="44"/>
        <v>3222.5412857219153</v>
      </c>
      <c r="D304" s="31">
        <f t="shared" si="36"/>
        <v>405.2686296074333</v>
      </c>
      <c r="E304" s="32">
        <f t="shared" si="37"/>
        <v>0</v>
      </c>
      <c r="F304" s="31">
        <f t="shared" si="38"/>
        <v>405.2686296074333</v>
      </c>
      <c r="G304" s="31">
        <f t="shared" si="39"/>
        <v>400.91819887170874</v>
      </c>
      <c r="H304" s="31">
        <f t="shared" si="40"/>
        <v>4.3504307357245855</v>
      </c>
      <c r="I304" s="31">
        <f t="shared" si="41"/>
        <v>2821.6230868502066</v>
      </c>
    </row>
    <row r="305" spans="1:9" ht="13.5">
      <c r="A305" s="18">
        <f t="shared" si="42"/>
        <v>288</v>
      </c>
      <c r="B305" s="15">
        <f t="shared" si="43"/>
        <v>49096</v>
      </c>
      <c r="C305" s="17">
        <f t="shared" si="44"/>
        <v>2821.6230868502066</v>
      </c>
      <c r="D305" s="31">
        <f t="shared" si="36"/>
        <v>405.2686296074333</v>
      </c>
      <c r="E305" s="32">
        <f t="shared" si="37"/>
        <v>0</v>
      </c>
      <c r="F305" s="31">
        <f t="shared" si="38"/>
        <v>405.2686296074333</v>
      </c>
      <c r="G305" s="31">
        <f t="shared" si="39"/>
        <v>401.4594384401855</v>
      </c>
      <c r="H305" s="31">
        <f t="shared" si="40"/>
        <v>3.8091911672477785</v>
      </c>
      <c r="I305" s="31">
        <f t="shared" si="41"/>
        <v>2420.163648410021</v>
      </c>
    </row>
    <row r="306" spans="1:9" ht="13.5">
      <c r="A306" s="18">
        <f t="shared" si="42"/>
        <v>289</v>
      </c>
      <c r="B306" s="15">
        <f t="shared" si="43"/>
        <v>49126</v>
      </c>
      <c r="C306" s="17">
        <f t="shared" si="44"/>
        <v>2420.163648410021</v>
      </c>
      <c r="D306" s="31">
        <f t="shared" si="36"/>
        <v>405.2686296074333</v>
      </c>
      <c r="E306" s="32">
        <f t="shared" si="37"/>
        <v>0</v>
      </c>
      <c r="F306" s="31">
        <f t="shared" si="38"/>
        <v>405.2686296074333</v>
      </c>
      <c r="G306" s="31">
        <f t="shared" si="39"/>
        <v>402.0014086820798</v>
      </c>
      <c r="H306" s="31">
        <f t="shared" si="40"/>
        <v>3.2672209253535276</v>
      </c>
      <c r="I306" s="31">
        <f t="shared" si="41"/>
        <v>2018.1622397279411</v>
      </c>
    </row>
    <row r="307" spans="1:9" ht="13.5">
      <c r="A307" s="18">
        <f t="shared" si="42"/>
        <v>290</v>
      </c>
      <c r="B307" s="15">
        <f t="shared" si="43"/>
        <v>49157</v>
      </c>
      <c r="C307" s="17">
        <f t="shared" si="44"/>
        <v>2018.1622397279411</v>
      </c>
      <c r="D307" s="31">
        <f t="shared" si="36"/>
        <v>405.2686296074333</v>
      </c>
      <c r="E307" s="32">
        <f t="shared" si="37"/>
        <v>0</v>
      </c>
      <c r="F307" s="31">
        <f t="shared" si="38"/>
        <v>405.2686296074333</v>
      </c>
      <c r="G307" s="31">
        <f t="shared" si="39"/>
        <v>402.5441105838006</v>
      </c>
      <c r="H307" s="31">
        <f t="shared" si="40"/>
        <v>2.72451902363272</v>
      </c>
      <c r="I307" s="31">
        <f t="shared" si="41"/>
        <v>1615.6181291441405</v>
      </c>
    </row>
    <row r="308" spans="1:9" ht="13.5">
      <c r="A308" s="18">
        <f t="shared" si="42"/>
        <v>291</v>
      </c>
      <c r="B308" s="15">
        <f t="shared" si="43"/>
        <v>49188</v>
      </c>
      <c r="C308" s="17">
        <f t="shared" si="44"/>
        <v>1615.6181291441405</v>
      </c>
      <c r="D308" s="31">
        <f t="shared" si="36"/>
        <v>405.2686296074333</v>
      </c>
      <c r="E308" s="32">
        <f t="shared" si="37"/>
        <v>0</v>
      </c>
      <c r="F308" s="31">
        <f t="shared" si="38"/>
        <v>405.2686296074333</v>
      </c>
      <c r="G308" s="31">
        <f t="shared" si="39"/>
        <v>403.0875451330887</v>
      </c>
      <c r="H308" s="31">
        <f t="shared" si="40"/>
        <v>2.1810844743445896</v>
      </c>
      <c r="I308" s="31">
        <f t="shared" si="41"/>
        <v>1212.5305840110518</v>
      </c>
    </row>
    <row r="309" spans="1:9" ht="13.5">
      <c r="A309" s="18">
        <f t="shared" si="42"/>
        <v>292</v>
      </c>
      <c r="B309" s="15">
        <f t="shared" si="43"/>
        <v>49218</v>
      </c>
      <c r="C309" s="17">
        <f t="shared" si="44"/>
        <v>1212.5305840110518</v>
      </c>
      <c r="D309" s="31">
        <f t="shared" si="36"/>
        <v>405.2686296074333</v>
      </c>
      <c r="E309" s="32">
        <f t="shared" si="37"/>
        <v>0</v>
      </c>
      <c r="F309" s="31">
        <f t="shared" si="38"/>
        <v>405.2686296074333</v>
      </c>
      <c r="G309" s="31">
        <f t="shared" si="39"/>
        <v>403.6317133190184</v>
      </c>
      <c r="H309" s="31">
        <f t="shared" si="40"/>
        <v>1.6369162884149198</v>
      </c>
      <c r="I309" s="31">
        <f t="shared" si="41"/>
        <v>808.8988706920334</v>
      </c>
    </row>
    <row r="310" spans="1:9" ht="13.5">
      <c r="A310" s="18">
        <f t="shared" si="42"/>
        <v>293</v>
      </c>
      <c r="B310" s="15">
        <f t="shared" si="43"/>
        <v>49249</v>
      </c>
      <c r="C310" s="17">
        <f t="shared" si="44"/>
        <v>808.8988706920334</v>
      </c>
      <c r="D310" s="31">
        <f t="shared" si="36"/>
        <v>405.2686296074333</v>
      </c>
      <c r="E310" s="32">
        <f t="shared" si="37"/>
        <v>0</v>
      </c>
      <c r="F310" s="31">
        <f t="shared" si="38"/>
        <v>405.2686296074333</v>
      </c>
      <c r="G310" s="31">
        <f t="shared" si="39"/>
        <v>404.176616131999</v>
      </c>
      <c r="H310" s="31">
        <f t="shared" si="40"/>
        <v>1.092013475434245</v>
      </c>
      <c r="I310" s="31">
        <f t="shared" si="41"/>
        <v>404.72225456003434</v>
      </c>
    </row>
    <row r="311" spans="1:9" ht="13.5">
      <c r="A311" s="18">
        <f t="shared" si="42"/>
        <v>294</v>
      </c>
      <c r="B311" s="15">
        <f t="shared" si="43"/>
        <v>49279</v>
      </c>
      <c r="C311" s="17">
        <f t="shared" si="44"/>
        <v>404.72225456003434</v>
      </c>
      <c r="D311" s="31">
        <f t="shared" si="36"/>
        <v>405.2686296074333</v>
      </c>
      <c r="E311" s="32">
        <f t="shared" si="37"/>
        <v>0</v>
      </c>
      <c r="F311" s="31">
        <f t="shared" si="38"/>
        <v>405.2686296074333</v>
      </c>
      <c r="G311" s="31">
        <f t="shared" si="39"/>
        <v>404.72225456377726</v>
      </c>
      <c r="H311" s="31">
        <f t="shared" si="40"/>
        <v>0.5463750436560463</v>
      </c>
      <c r="I311" s="31">
        <f t="shared" si="41"/>
        <v>-3.7429117583087645E-09</v>
      </c>
    </row>
    <row r="312" spans="1:9" ht="13.5">
      <c r="A312" s="18">
        <f t="shared" si="42"/>
        <v>295</v>
      </c>
      <c r="B312" s="15">
        <f t="shared" si="43"/>
        <v>49310</v>
      </c>
      <c r="C312" s="17">
        <f t="shared" si="44"/>
        <v>-3.7429117583087645E-09</v>
      </c>
      <c r="D312" s="31">
        <f t="shared" si="36"/>
        <v>405.2686296074333</v>
      </c>
      <c r="E312" s="32">
        <f t="shared" si="37"/>
        <v>0</v>
      </c>
      <c r="F312" s="31">
        <f t="shared" si="38"/>
        <v>405.2686296074333</v>
      </c>
      <c r="G312" s="31">
        <f t="shared" si="39"/>
        <v>405.26862960743836</v>
      </c>
      <c r="H312" s="31">
        <f t="shared" si="40"/>
        <v>-5.052930873716831E-12</v>
      </c>
      <c r="I312" s="31">
        <f t="shared" si="41"/>
        <v>-405.26862961118127</v>
      </c>
    </row>
    <row r="313" spans="1:9" ht="13.5">
      <c r="A313" s="18">
        <f t="shared" si="42"/>
        <v>296</v>
      </c>
      <c r="B313" s="15">
        <f t="shared" si="43"/>
        <v>49341</v>
      </c>
      <c r="C313" s="17">
        <f t="shared" si="44"/>
        <v>-405.26862961118127</v>
      </c>
      <c r="D313" s="31">
        <f t="shared" si="36"/>
        <v>405.2686296074333</v>
      </c>
      <c r="E313" s="32">
        <f t="shared" si="37"/>
        <v>0</v>
      </c>
      <c r="F313" s="31">
        <f t="shared" si="38"/>
        <v>405.2686296074333</v>
      </c>
      <c r="G313" s="31">
        <f t="shared" si="39"/>
        <v>405.8157422574084</v>
      </c>
      <c r="H313" s="31">
        <f t="shared" si="40"/>
        <v>-0.5471126499750947</v>
      </c>
      <c r="I313" s="31">
        <f t="shared" si="41"/>
        <v>-811.0843718685896</v>
      </c>
    </row>
    <row r="314" spans="1:9" ht="13.5">
      <c r="A314" s="18">
        <f t="shared" si="42"/>
        <v>297</v>
      </c>
      <c r="B314" s="15">
        <f t="shared" si="43"/>
        <v>49369</v>
      </c>
      <c r="C314" s="17">
        <f t="shared" si="44"/>
        <v>-811.0843718685896</v>
      </c>
      <c r="D314" s="31">
        <f t="shared" si="36"/>
        <v>405.2686296074333</v>
      </c>
      <c r="E314" s="32">
        <f t="shared" si="37"/>
        <v>0</v>
      </c>
      <c r="F314" s="31">
        <f t="shared" si="38"/>
        <v>405.2686296074333</v>
      </c>
      <c r="G314" s="31">
        <f t="shared" si="39"/>
        <v>406.3635935094559</v>
      </c>
      <c r="H314" s="31">
        <f t="shared" si="40"/>
        <v>-1.0949639020225959</v>
      </c>
      <c r="I314" s="31">
        <f t="shared" si="41"/>
        <v>-1217.4479653780454</v>
      </c>
    </row>
    <row r="315" spans="1:9" ht="13.5">
      <c r="A315" s="18">
        <f t="shared" si="42"/>
        <v>298</v>
      </c>
      <c r="B315" s="15">
        <f t="shared" si="43"/>
        <v>49400</v>
      </c>
      <c r="C315" s="17">
        <f t="shared" si="44"/>
        <v>-1217.4479653780454</v>
      </c>
      <c r="D315" s="31">
        <f t="shared" si="36"/>
        <v>405.2686296074333</v>
      </c>
      <c r="E315" s="32">
        <f t="shared" si="37"/>
        <v>0</v>
      </c>
      <c r="F315" s="31">
        <f t="shared" si="38"/>
        <v>405.2686296074333</v>
      </c>
      <c r="G315" s="31">
        <f t="shared" si="39"/>
        <v>406.9121843606937</v>
      </c>
      <c r="H315" s="31">
        <f t="shared" si="40"/>
        <v>-1.6435547532603614</v>
      </c>
      <c r="I315" s="31">
        <f t="shared" si="41"/>
        <v>-1624.360149738739</v>
      </c>
    </row>
    <row r="316" spans="1:9" ht="13.5">
      <c r="A316" s="18">
        <f t="shared" si="42"/>
        <v>299</v>
      </c>
      <c r="B316" s="15">
        <f t="shared" si="43"/>
        <v>49430</v>
      </c>
      <c r="C316" s="17">
        <f t="shared" si="44"/>
        <v>-1624.360149738739</v>
      </c>
      <c r="D316" s="31">
        <f t="shared" si="36"/>
        <v>405.2686296074333</v>
      </c>
      <c r="E316" s="32">
        <f t="shared" si="37"/>
        <v>0</v>
      </c>
      <c r="F316" s="31">
        <f t="shared" si="38"/>
        <v>405.2686296074333</v>
      </c>
      <c r="G316" s="31">
        <f t="shared" si="39"/>
        <v>407.4615158095806</v>
      </c>
      <c r="H316" s="31">
        <f t="shared" si="40"/>
        <v>-2.1928862021472972</v>
      </c>
      <c r="I316" s="31">
        <f t="shared" si="41"/>
        <v>-2031.8216655483195</v>
      </c>
    </row>
    <row r="317" spans="1:9" ht="13.5">
      <c r="A317" s="18">
        <f t="shared" si="42"/>
        <v>300</v>
      </c>
      <c r="B317" s="15">
        <f t="shared" si="43"/>
        <v>49461</v>
      </c>
      <c r="C317" s="17">
        <f t="shared" si="44"/>
        <v>-2031.8216655483195</v>
      </c>
      <c r="D317" s="31">
        <f t="shared" si="36"/>
        <v>405.2686296074333</v>
      </c>
      <c r="E317" s="32">
        <f t="shared" si="37"/>
        <v>0</v>
      </c>
      <c r="F317" s="31">
        <f t="shared" si="38"/>
        <v>405.2686296074333</v>
      </c>
      <c r="G317" s="31">
        <f t="shared" si="39"/>
        <v>408.01158885592355</v>
      </c>
      <c r="H317" s="31">
        <f t="shared" si="40"/>
        <v>-2.7429592484902314</v>
      </c>
      <c r="I317" s="31">
        <f t="shared" si="41"/>
        <v>-2439.8332544042432</v>
      </c>
    </row>
    <row r="318" spans="1:9" ht="13.5">
      <c r="A318" s="18">
        <f t="shared" si="42"/>
        <v>301</v>
      </c>
      <c r="B318" s="15">
        <f t="shared" si="43"/>
        <v>49491</v>
      </c>
      <c r="C318" s="17">
        <f t="shared" si="44"/>
        <v>-2439.8332544042432</v>
      </c>
      <c r="D318" s="31">
        <f t="shared" si="36"/>
        <v>405.2686296074333</v>
      </c>
      <c r="E318" s="32">
        <f t="shared" si="37"/>
        <v>0</v>
      </c>
      <c r="F318" s="31">
        <f t="shared" si="38"/>
        <v>405.2686296074333</v>
      </c>
      <c r="G318" s="31">
        <f t="shared" si="39"/>
        <v>408.56240450087904</v>
      </c>
      <c r="H318" s="31">
        <f t="shared" si="40"/>
        <v>-3.2937748934457285</v>
      </c>
      <c r="I318" s="31">
        <f t="shared" si="41"/>
        <v>-2848.395658905122</v>
      </c>
    </row>
    <row r="319" spans="1:9" ht="13.5">
      <c r="A319" s="18">
        <f t="shared" si="42"/>
        <v>302</v>
      </c>
      <c r="B319" s="15">
        <f t="shared" si="43"/>
        <v>49522</v>
      </c>
      <c r="C319" s="17">
        <f t="shared" si="44"/>
        <v>-2848.395658905122</v>
      </c>
      <c r="D319" s="31">
        <f t="shared" si="36"/>
        <v>405.2686296074333</v>
      </c>
      <c r="E319" s="32">
        <f t="shared" si="37"/>
        <v>0</v>
      </c>
      <c r="F319" s="31">
        <f t="shared" si="38"/>
        <v>405.2686296074333</v>
      </c>
      <c r="G319" s="31">
        <f t="shared" si="39"/>
        <v>409.1139637469552</v>
      </c>
      <c r="H319" s="31">
        <f t="shared" si="40"/>
        <v>-3.8453341395219147</v>
      </c>
      <c r="I319" s="31">
        <f t="shared" si="41"/>
        <v>-3257.5096226520773</v>
      </c>
    </row>
    <row r="320" spans="1:9" ht="13.5">
      <c r="A320" s="18">
        <f t="shared" si="42"/>
        <v>303</v>
      </c>
      <c r="B320" s="15">
        <f t="shared" si="43"/>
        <v>49553</v>
      </c>
      <c r="C320" s="17">
        <f t="shared" si="44"/>
        <v>-3257.5096226520773</v>
      </c>
      <c r="D320" s="31">
        <f t="shared" si="36"/>
        <v>405.2686296074333</v>
      </c>
      <c r="E320" s="32">
        <f t="shared" si="37"/>
        <v>0</v>
      </c>
      <c r="F320" s="31">
        <f t="shared" si="38"/>
        <v>405.2686296074333</v>
      </c>
      <c r="G320" s="31">
        <f t="shared" si="39"/>
        <v>409.6662675980136</v>
      </c>
      <c r="H320" s="31">
        <f t="shared" si="40"/>
        <v>-4.3976379905803045</v>
      </c>
      <c r="I320" s="31">
        <f t="shared" si="41"/>
        <v>-3667.175890250091</v>
      </c>
    </row>
    <row r="321" spans="1:9" ht="13.5">
      <c r="A321" s="18">
        <f t="shared" si="42"/>
        <v>304</v>
      </c>
      <c r="B321" s="15">
        <f t="shared" si="43"/>
        <v>49583</v>
      </c>
      <c r="C321" s="17">
        <f t="shared" si="44"/>
        <v>-3667.175890250091</v>
      </c>
      <c r="D321" s="31">
        <f t="shared" si="36"/>
        <v>405.2686296074333</v>
      </c>
      <c r="E321" s="32">
        <f t="shared" si="37"/>
        <v>0</v>
      </c>
      <c r="F321" s="31">
        <f t="shared" si="38"/>
        <v>405.2686296074333</v>
      </c>
      <c r="G321" s="31">
        <f t="shared" si="39"/>
        <v>410.2193170592709</v>
      </c>
      <c r="H321" s="31">
        <f t="shared" si="40"/>
        <v>-4.950687451837623</v>
      </c>
      <c r="I321" s="31">
        <f t="shared" si="41"/>
        <v>-4077.395207309362</v>
      </c>
    </row>
    <row r="322" spans="1:9" ht="13.5">
      <c r="A322" s="18">
        <f t="shared" si="42"/>
        <v>305</v>
      </c>
      <c r="B322" s="15">
        <f t="shared" si="43"/>
        <v>49614</v>
      </c>
      <c r="C322" s="17">
        <f t="shared" si="44"/>
        <v>-4077.395207309362</v>
      </c>
      <c r="D322" s="31">
        <f t="shared" si="36"/>
        <v>405.2686296074333</v>
      </c>
      <c r="E322" s="32">
        <f t="shared" si="37"/>
        <v>0</v>
      </c>
      <c r="F322" s="31">
        <f t="shared" si="38"/>
        <v>405.2686296074333</v>
      </c>
      <c r="G322" s="31">
        <f t="shared" si="39"/>
        <v>410.7731131373009</v>
      </c>
      <c r="H322" s="31">
        <f t="shared" si="40"/>
        <v>-5.504483529867638</v>
      </c>
      <c r="I322" s="31">
        <f t="shared" si="41"/>
        <v>-4488.168320446663</v>
      </c>
    </row>
    <row r="323" spans="1:9" ht="13.5">
      <c r="A323" s="18">
        <f t="shared" si="42"/>
        <v>306</v>
      </c>
      <c r="B323" s="15">
        <f t="shared" si="43"/>
        <v>49644</v>
      </c>
      <c r="C323" s="17">
        <f t="shared" si="44"/>
        <v>-4488.168320446663</v>
      </c>
      <c r="D323" s="31">
        <f t="shared" si="36"/>
        <v>405.2686296074333</v>
      </c>
      <c r="E323" s="32">
        <f t="shared" si="37"/>
        <v>0</v>
      </c>
      <c r="F323" s="31">
        <f t="shared" si="38"/>
        <v>405.2686296074333</v>
      </c>
      <c r="G323" s="31">
        <f t="shared" si="39"/>
        <v>411.3276568400363</v>
      </c>
      <c r="H323" s="31">
        <f t="shared" si="40"/>
        <v>-6.059027232602994</v>
      </c>
      <c r="I323" s="31">
        <f t="shared" si="41"/>
        <v>-4899.495977286699</v>
      </c>
    </row>
    <row r="324" spans="1:9" ht="13.5">
      <c r="A324" s="18">
        <f t="shared" si="42"/>
        <v>307</v>
      </c>
      <c r="B324" s="15">
        <f t="shared" si="43"/>
        <v>49675</v>
      </c>
      <c r="C324" s="17">
        <f t="shared" si="44"/>
        <v>-4899.495977286699</v>
      </c>
      <c r="D324" s="31">
        <f t="shared" si="36"/>
        <v>405.2686296074333</v>
      </c>
      <c r="E324" s="32">
        <f t="shared" si="37"/>
        <v>0</v>
      </c>
      <c r="F324" s="31">
        <f t="shared" si="38"/>
        <v>405.2686296074333</v>
      </c>
      <c r="G324" s="31">
        <f t="shared" si="39"/>
        <v>411.88294917677035</v>
      </c>
      <c r="H324" s="31">
        <f t="shared" si="40"/>
        <v>-6.6143195693370425</v>
      </c>
      <c r="I324" s="31">
        <f t="shared" si="41"/>
        <v>-5311.378926463469</v>
      </c>
    </row>
    <row r="325" spans="1:9" ht="13.5">
      <c r="A325" s="18">
        <f t="shared" si="42"/>
        <v>308</v>
      </c>
      <c r="B325" s="15">
        <f t="shared" si="43"/>
        <v>49706</v>
      </c>
      <c r="C325" s="17">
        <f t="shared" si="44"/>
        <v>-5311.378926463469</v>
      </c>
      <c r="D325" s="31">
        <f t="shared" si="36"/>
        <v>405.2686296074333</v>
      </c>
      <c r="E325" s="32">
        <f t="shared" si="37"/>
        <v>0</v>
      </c>
      <c r="F325" s="31">
        <f t="shared" si="38"/>
        <v>405.2686296074333</v>
      </c>
      <c r="G325" s="31">
        <f t="shared" si="39"/>
        <v>412.43899115815896</v>
      </c>
      <c r="H325" s="31">
        <f t="shared" si="40"/>
        <v>-7.170361550725683</v>
      </c>
      <c r="I325" s="31">
        <f t="shared" si="41"/>
        <v>-5723.817917621628</v>
      </c>
    </row>
    <row r="326" spans="1:9" ht="13.5">
      <c r="A326" s="18">
        <f t="shared" si="42"/>
        <v>309</v>
      </c>
      <c r="B326" s="15">
        <f t="shared" si="43"/>
        <v>49735</v>
      </c>
      <c r="C326" s="17">
        <f t="shared" si="44"/>
        <v>-5723.817917621628</v>
      </c>
      <c r="D326" s="31">
        <f t="shared" si="36"/>
        <v>405.2686296074333</v>
      </c>
      <c r="E326" s="32">
        <f t="shared" si="37"/>
        <v>0</v>
      </c>
      <c r="F326" s="31">
        <f t="shared" si="38"/>
        <v>405.2686296074333</v>
      </c>
      <c r="G326" s="31">
        <f t="shared" si="39"/>
        <v>412.9957837962225</v>
      </c>
      <c r="H326" s="31">
        <f t="shared" si="40"/>
        <v>-7.727154188789197</v>
      </c>
      <c r="I326" s="31">
        <f t="shared" si="41"/>
        <v>-6136.813701417851</v>
      </c>
    </row>
    <row r="327" spans="1:9" ht="13.5">
      <c r="A327" s="18">
        <f t="shared" si="42"/>
        <v>310</v>
      </c>
      <c r="B327" s="15">
        <f t="shared" si="43"/>
        <v>49766</v>
      </c>
      <c r="C327" s="17">
        <f t="shared" si="44"/>
        <v>-6136.813701417851</v>
      </c>
      <c r="D327" s="31">
        <f t="shared" si="36"/>
        <v>405.2686296074333</v>
      </c>
      <c r="E327" s="32">
        <f t="shared" si="37"/>
        <v>0</v>
      </c>
      <c r="F327" s="31">
        <f t="shared" si="38"/>
        <v>405.2686296074333</v>
      </c>
      <c r="G327" s="31">
        <f t="shared" si="39"/>
        <v>413.5533281043474</v>
      </c>
      <c r="H327" s="31">
        <f t="shared" si="40"/>
        <v>-8.284698496914098</v>
      </c>
      <c r="I327" s="31">
        <f t="shared" si="41"/>
        <v>-6550.367029522198</v>
      </c>
    </row>
    <row r="328" spans="1:9" ht="13.5">
      <c r="A328" s="18">
        <f t="shared" si="42"/>
        <v>311</v>
      </c>
      <c r="B328" s="15">
        <f t="shared" si="43"/>
        <v>49796</v>
      </c>
      <c r="C328" s="17">
        <f t="shared" si="44"/>
        <v>-6550.367029522198</v>
      </c>
      <c r="D328" s="31">
        <f t="shared" si="36"/>
        <v>405.2686296074333</v>
      </c>
      <c r="E328" s="32">
        <f t="shared" si="37"/>
        <v>0</v>
      </c>
      <c r="F328" s="31">
        <f t="shared" si="38"/>
        <v>405.2686296074333</v>
      </c>
      <c r="G328" s="31">
        <f t="shared" si="39"/>
        <v>414.11162509728825</v>
      </c>
      <c r="H328" s="31">
        <f t="shared" si="40"/>
        <v>-8.842995489854967</v>
      </c>
      <c r="I328" s="31">
        <f t="shared" si="41"/>
        <v>-6964.478654619486</v>
      </c>
    </row>
    <row r="329" spans="1:9" ht="13.5">
      <c r="A329" s="18">
        <f t="shared" si="42"/>
        <v>312</v>
      </c>
      <c r="B329" s="15">
        <f t="shared" si="43"/>
        <v>49827</v>
      </c>
      <c r="C329" s="17">
        <f t="shared" si="44"/>
        <v>-6964.478654619486</v>
      </c>
      <c r="D329" s="31">
        <f t="shared" si="36"/>
        <v>405.2686296074333</v>
      </c>
      <c r="E329" s="32">
        <f t="shared" si="37"/>
        <v>0</v>
      </c>
      <c r="F329" s="31">
        <f t="shared" si="38"/>
        <v>405.2686296074333</v>
      </c>
      <c r="G329" s="31">
        <f t="shared" si="39"/>
        <v>414.67067579116963</v>
      </c>
      <c r="H329" s="31">
        <f t="shared" si="40"/>
        <v>-9.402046183736307</v>
      </c>
      <c r="I329" s="31">
        <f t="shared" si="41"/>
        <v>-7379.149330410656</v>
      </c>
    </row>
    <row r="330" spans="1:9" ht="13.5">
      <c r="A330" s="18">
        <f t="shared" si="42"/>
        <v>313</v>
      </c>
      <c r="B330" s="15">
        <f t="shared" si="43"/>
        <v>49857</v>
      </c>
      <c r="C330" s="17">
        <f t="shared" si="44"/>
        <v>-7379.149330410656</v>
      </c>
      <c r="D330" s="31">
        <f t="shared" si="36"/>
        <v>405.2686296074333</v>
      </c>
      <c r="E330" s="32">
        <f t="shared" si="37"/>
        <v>0</v>
      </c>
      <c r="F330" s="31">
        <f t="shared" si="38"/>
        <v>405.2686296074333</v>
      </c>
      <c r="G330" s="31">
        <f t="shared" si="39"/>
        <v>415.23048120348767</v>
      </c>
      <c r="H330" s="31">
        <f t="shared" si="40"/>
        <v>-9.961851596054386</v>
      </c>
      <c r="I330" s="31">
        <f t="shared" si="41"/>
        <v>-7794.379811614144</v>
      </c>
    </row>
    <row r="331" spans="1:9" ht="13.5">
      <c r="A331" s="18">
        <f t="shared" si="42"/>
        <v>314</v>
      </c>
      <c r="B331" s="15">
        <f t="shared" si="43"/>
        <v>49888</v>
      </c>
      <c r="C331" s="17">
        <f t="shared" si="44"/>
        <v>-7794.379811614144</v>
      </c>
      <c r="D331" s="31">
        <f t="shared" si="36"/>
        <v>405.2686296074333</v>
      </c>
      <c r="E331" s="32">
        <f t="shared" si="37"/>
        <v>0</v>
      </c>
      <c r="F331" s="31">
        <f t="shared" si="38"/>
        <v>405.2686296074333</v>
      </c>
      <c r="G331" s="31">
        <f t="shared" si="39"/>
        <v>415.7910423531124</v>
      </c>
      <c r="H331" s="31">
        <f t="shared" si="40"/>
        <v>-10.522412745679095</v>
      </c>
      <c r="I331" s="31">
        <f t="shared" si="41"/>
        <v>-8210.170853967256</v>
      </c>
    </row>
    <row r="332" spans="1:9" ht="13.5">
      <c r="A332" s="18">
        <f t="shared" si="42"/>
        <v>315</v>
      </c>
      <c r="B332" s="15">
        <f t="shared" si="43"/>
        <v>49919</v>
      </c>
      <c r="C332" s="17">
        <f t="shared" si="44"/>
        <v>-8210.170853967256</v>
      </c>
      <c r="D332" s="31">
        <f t="shared" si="36"/>
        <v>405.2686296074333</v>
      </c>
      <c r="E332" s="32">
        <f t="shared" si="37"/>
        <v>0</v>
      </c>
      <c r="F332" s="31">
        <f t="shared" si="38"/>
        <v>405.2686296074333</v>
      </c>
      <c r="G332" s="31">
        <f t="shared" si="39"/>
        <v>416.3523602602891</v>
      </c>
      <c r="H332" s="31">
        <f t="shared" si="40"/>
        <v>-11.083730652855797</v>
      </c>
      <c r="I332" s="31">
        <f t="shared" si="41"/>
        <v>-8626.523214227545</v>
      </c>
    </row>
    <row r="333" spans="1:9" ht="13.5">
      <c r="A333" s="18">
        <f t="shared" si="42"/>
        <v>316</v>
      </c>
      <c r="B333" s="15">
        <f t="shared" si="43"/>
        <v>49949</v>
      </c>
      <c r="C333" s="17">
        <f t="shared" si="44"/>
        <v>-8626.523214227545</v>
      </c>
      <c r="D333" s="31">
        <f t="shared" si="36"/>
        <v>405.2686296074333</v>
      </c>
      <c r="E333" s="32">
        <f t="shared" si="37"/>
        <v>0</v>
      </c>
      <c r="F333" s="31">
        <f t="shared" si="38"/>
        <v>405.2686296074333</v>
      </c>
      <c r="G333" s="31">
        <f t="shared" si="39"/>
        <v>416.9144359466405</v>
      </c>
      <c r="H333" s="31">
        <f t="shared" si="40"/>
        <v>-11.645806339207185</v>
      </c>
      <c r="I333" s="31">
        <f t="shared" si="41"/>
        <v>-9043.437650174186</v>
      </c>
    </row>
    <row r="334" spans="1:9" ht="13.5">
      <c r="A334" s="18">
        <f t="shared" si="42"/>
        <v>317</v>
      </c>
      <c r="B334" s="15">
        <f t="shared" si="43"/>
        <v>49980</v>
      </c>
      <c r="C334" s="17">
        <f t="shared" si="44"/>
        <v>-9043.437650174186</v>
      </c>
      <c r="D334" s="31">
        <f t="shared" si="36"/>
        <v>405.2686296074333</v>
      </c>
      <c r="E334" s="32">
        <f t="shared" si="37"/>
        <v>0</v>
      </c>
      <c r="F334" s="31">
        <f t="shared" si="38"/>
        <v>405.2686296074333</v>
      </c>
      <c r="G334" s="31">
        <f t="shared" si="39"/>
        <v>417.47727043516846</v>
      </c>
      <c r="H334" s="31">
        <f t="shared" si="40"/>
        <v>-12.20864082773515</v>
      </c>
      <c r="I334" s="31">
        <f t="shared" si="41"/>
        <v>-9460.914920609355</v>
      </c>
    </row>
    <row r="335" spans="1:9" ht="13.5">
      <c r="A335" s="18">
        <f t="shared" si="42"/>
        <v>318</v>
      </c>
      <c r="B335" s="15">
        <f t="shared" si="43"/>
        <v>50010</v>
      </c>
      <c r="C335" s="17">
        <f t="shared" si="44"/>
        <v>-9460.914920609355</v>
      </c>
      <c r="D335" s="31">
        <f t="shared" si="36"/>
        <v>405.2686296074333</v>
      </c>
      <c r="E335" s="32">
        <f t="shared" si="37"/>
        <v>0</v>
      </c>
      <c r="F335" s="31">
        <f t="shared" si="38"/>
        <v>405.2686296074333</v>
      </c>
      <c r="G335" s="31">
        <f t="shared" si="39"/>
        <v>418.04086475025593</v>
      </c>
      <c r="H335" s="31">
        <f t="shared" si="40"/>
        <v>-12.772235142822629</v>
      </c>
      <c r="I335" s="31">
        <f t="shared" si="41"/>
        <v>-9878.95578535961</v>
      </c>
    </row>
    <row r="336" spans="1:9" ht="13.5">
      <c r="A336" s="18">
        <f t="shared" si="42"/>
        <v>319</v>
      </c>
      <c r="B336" s="15">
        <f t="shared" si="43"/>
        <v>50041</v>
      </c>
      <c r="C336" s="17">
        <f t="shared" si="44"/>
        <v>-9878.95578535961</v>
      </c>
      <c r="D336" s="31">
        <f t="shared" si="36"/>
        <v>405.2686296074333</v>
      </c>
      <c r="E336" s="32">
        <f t="shared" si="37"/>
        <v>0</v>
      </c>
      <c r="F336" s="31">
        <f t="shared" si="38"/>
        <v>405.2686296074333</v>
      </c>
      <c r="G336" s="31">
        <f t="shared" si="39"/>
        <v>418.60521991766876</v>
      </c>
      <c r="H336" s="31">
        <f t="shared" si="40"/>
        <v>-13.336590310235474</v>
      </c>
      <c r="I336" s="31">
        <f t="shared" si="41"/>
        <v>-10297.561005277279</v>
      </c>
    </row>
    <row r="337" spans="1:9" ht="13.5">
      <c r="A337" s="18">
        <f t="shared" si="42"/>
        <v>320</v>
      </c>
      <c r="B337" s="15">
        <f t="shared" si="43"/>
        <v>50072</v>
      </c>
      <c r="C337" s="17">
        <f t="shared" si="44"/>
        <v>-10297.561005277279</v>
      </c>
      <c r="D337" s="31">
        <f t="shared" si="36"/>
        <v>405.2686296074333</v>
      </c>
      <c r="E337" s="32">
        <f t="shared" si="37"/>
        <v>0</v>
      </c>
      <c r="F337" s="31">
        <f t="shared" si="38"/>
        <v>405.2686296074333</v>
      </c>
      <c r="G337" s="31">
        <f t="shared" si="39"/>
        <v>419.17033696455763</v>
      </c>
      <c r="H337" s="31">
        <f t="shared" si="40"/>
        <v>-13.901707357124325</v>
      </c>
      <c r="I337" s="31">
        <f t="shared" si="41"/>
        <v>-10716.731342241837</v>
      </c>
    </row>
    <row r="338" spans="1:9" ht="13.5">
      <c r="A338" s="18">
        <f t="shared" si="42"/>
        <v>321</v>
      </c>
      <c r="B338" s="15">
        <f t="shared" si="43"/>
        <v>50100</v>
      </c>
      <c r="C338" s="17">
        <f t="shared" si="44"/>
        <v>-10716.731342241837</v>
      </c>
      <c r="D338" s="31">
        <f aca="true" t="shared" si="45" ref="D338:D377">IF(Pay_Num&lt;&gt;"",Scheduled_Monthly_Payment,"")</f>
        <v>405.2686296074333</v>
      </c>
      <c r="E338" s="32">
        <f aca="true" t="shared" si="46" ref="E338:E377">IF(Pay_Num&lt;&gt;"",Scheduled_Extra_Payments,"")</f>
        <v>0</v>
      </c>
      <c r="F338" s="31">
        <f aca="true" t="shared" si="47" ref="F338:F377">IF(Pay_Num&lt;&gt;"",Sched_Pay+Extra_Pay,"")</f>
        <v>405.2686296074333</v>
      </c>
      <c r="G338" s="31">
        <f aca="true" t="shared" si="48" ref="G338:G377">IF(Pay_Num&lt;&gt;"",Total_Pay-Int,"")</f>
        <v>419.73621691945976</v>
      </c>
      <c r="H338" s="31">
        <f aca="true" t="shared" si="49" ref="H338:H377">IF(Pay_Num&lt;&gt;"",Beg_Bal*Interest_Rate/12,"")</f>
        <v>-14.46758731202648</v>
      </c>
      <c r="I338" s="31">
        <f aca="true" t="shared" si="50" ref="I338:I377">IF(Pay_Num&lt;&gt;"",Beg_Bal-Princ,"")</f>
        <v>-11136.467559161298</v>
      </c>
    </row>
    <row r="339" spans="1:9" ht="13.5">
      <c r="A339" s="18">
        <f aca="true" t="shared" si="51" ref="A339:A377">IF(Values_Entered,A338+1,"")</f>
        <v>322</v>
      </c>
      <c r="B339" s="15">
        <f aca="true" t="shared" si="52" ref="B339:B377">IF(Pay_Num&lt;&gt;"",DATE(YEAR(B338),MONTH(B338)+1,DAY(B338)),"")</f>
        <v>50131</v>
      </c>
      <c r="C339" s="17">
        <f aca="true" t="shared" si="53" ref="C339:C377">IF(Pay_Num&lt;&gt;"",I338,"")</f>
        <v>-11136.467559161298</v>
      </c>
      <c r="D339" s="31">
        <f t="shared" si="45"/>
        <v>405.2686296074333</v>
      </c>
      <c r="E339" s="32">
        <f t="shared" si="46"/>
        <v>0</v>
      </c>
      <c r="F339" s="31">
        <f t="shared" si="47"/>
        <v>405.2686296074333</v>
      </c>
      <c r="G339" s="31">
        <f t="shared" si="48"/>
        <v>420.30286081230105</v>
      </c>
      <c r="H339" s="31">
        <f t="shared" si="49"/>
        <v>-15.034231204867751</v>
      </c>
      <c r="I339" s="31">
        <f t="shared" si="50"/>
        <v>-11556.770419973598</v>
      </c>
    </row>
    <row r="340" spans="1:9" ht="13.5">
      <c r="A340" s="18">
        <f t="shared" si="51"/>
        <v>323</v>
      </c>
      <c r="B340" s="15">
        <f t="shared" si="52"/>
        <v>50161</v>
      </c>
      <c r="C340" s="17">
        <f t="shared" si="53"/>
        <v>-11556.770419973598</v>
      </c>
      <c r="D340" s="31">
        <f t="shared" si="45"/>
        <v>405.2686296074333</v>
      </c>
      <c r="E340" s="32">
        <f t="shared" si="46"/>
        <v>0</v>
      </c>
      <c r="F340" s="31">
        <f t="shared" si="47"/>
        <v>405.2686296074333</v>
      </c>
      <c r="G340" s="31">
        <f t="shared" si="48"/>
        <v>420.87026967439766</v>
      </c>
      <c r="H340" s="31">
        <f t="shared" si="49"/>
        <v>-15.601640066964357</v>
      </c>
      <c r="I340" s="31">
        <f t="shared" si="50"/>
        <v>-11977.640689647997</v>
      </c>
    </row>
    <row r="341" spans="1:9" ht="13.5">
      <c r="A341" s="18">
        <f t="shared" si="51"/>
        <v>324</v>
      </c>
      <c r="B341" s="15">
        <f t="shared" si="52"/>
        <v>50192</v>
      </c>
      <c r="C341" s="17">
        <f t="shared" si="53"/>
        <v>-11977.640689647997</v>
      </c>
      <c r="D341" s="31">
        <f t="shared" si="45"/>
        <v>405.2686296074333</v>
      </c>
      <c r="E341" s="32">
        <f t="shared" si="46"/>
        <v>0</v>
      </c>
      <c r="F341" s="31">
        <f t="shared" si="47"/>
        <v>405.2686296074333</v>
      </c>
      <c r="G341" s="31">
        <f t="shared" si="48"/>
        <v>421.4384445384581</v>
      </c>
      <c r="H341" s="31">
        <f t="shared" si="49"/>
        <v>-16.169814931024796</v>
      </c>
      <c r="I341" s="31">
        <f t="shared" si="50"/>
        <v>-12399.079134186455</v>
      </c>
    </row>
    <row r="342" spans="1:9" ht="13.5">
      <c r="A342" s="18">
        <f t="shared" si="51"/>
        <v>325</v>
      </c>
      <c r="B342" s="15">
        <f t="shared" si="52"/>
        <v>50222</v>
      </c>
      <c r="C342" s="17">
        <f t="shared" si="53"/>
        <v>-12399.079134186455</v>
      </c>
      <c r="D342" s="31">
        <f t="shared" si="45"/>
        <v>405.2686296074333</v>
      </c>
      <c r="E342" s="32">
        <f t="shared" si="46"/>
        <v>0</v>
      </c>
      <c r="F342" s="31">
        <f t="shared" si="47"/>
        <v>405.2686296074333</v>
      </c>
      <c r="G342" s="31">
        <f t="shared" si="48"/>
        <v>422.007386438585</v>
      </c>
      <c r="H342" s="31">
        <f t="shared" si="49"/>
        <v>-16.738756831151715</v>
      </c>
      <c r="I342" s="31">
        <f t="shared" si="50"/>
        <v>-12821.08652062504</v>
      </c>
    </row>
    <row r="343" spans="1:9" ht="13.5">
      <c r="A343" s="18">
        <f t="shared" si="51"/>
        <v>326</v>
      </c>
      <c r="B343" s="15">
        <f t="shared" si="52"/>
        <v>50253</v>
      </c>
      <c r="C343" s="17">
        <f t="shared" si="53"/>
        <v>-12821.08652062504</v>
      </c>
      <c r="D343" s="31">
        <f t="shared" si="45"/>
        <v>405.2686296074333</v>
      </c>
      <c r="E343" s="32">
        <f t="shared" si="46"/>
        <v>0</v>
      </c>
      <c r="F343" s="31">
        <f t="shared" si="47"/>
        <v>405.2686296074333</v>
      </c>
      <c r="G343" s="31">
        <f t="shared" si="48"/>
        <v>422.5770964102771</v>
      </c>
      <c r="H343" s="31">
        <f t="shared" si="49"/>
        <v>-17.308466802843803</v>
      </c>
      <c r="I343" s="31">
        <f t="shared" si="50"/>
        <v>-13243.663617035318</v>
      </c>
    </row>
    <row r="344" spans="1:9" ht="13.5">
      <c r="A344" s="18">
        <f t="shared" si="51"/>
        <v>327</v>
      </c>
      <c r="B344" s="15">
        <f t="shared" si="52"/>
        <v>50284</v>
      </c>
      <c r="C344" s="17">
        <f t="shared" si="53"/>
        <v>-13243.663617035318</v>
      </c>
      <c r="D344" s="31">
        <f t="shared" si="45"/>
        <v>405.2686296074333</v>
      </c>
      <c r="E344" s="32">
        <f t="shared" si="46"/>
        <v>0</v>
      </c>
      <c r="F344" s="31">
        <f t="shared" si="47"/>
        <v>405.2686296074333</v>
      </c>
      <c r="G344" s="31">
        <f t="shared" si="48"/>
        <v>423.147575490431</v>
      </c>
      <c r="H344" s="31">
        <f t="shared" si="49"/>
        <v>-17.87894588299768</v>
      </c>
      <c r="I344" s="31">
        <f t="shared" si="50"/>
        <v>-13666.811192525749</v>
      </c>
    </row>
    <row r="345" spans="1:9" ht="13.5">
      <c r="A345" s="18">
        <f t="shared" si="51"/>
        <v>328</v>
      </c>
      <c r="B345" s="15">
        <f t="shared" si="52"/>
        <v>50314</v>
      </c>
      <c r="C345" s="17">
        <f t="shared" si="53"/>
        <v>-13666.811192525749</v>
      </c>
      <c r="D345" s="31">
        <f t="shared" si="45"/>
        <v>405.2686296074333</v>
      </c>
      <c r="E345" s="32">
        <f t="shared" si="46"/>
        <v>0</v>
      </c>
      <c r="F345" s="31">
        <f t="shared" si="47"/>
        <v>405.2686296074333</v>
      </c>
      <c r="G345" s="31">
        <f t="shared" si="48"/>
        <v>423.71882471734307</v>
      </c>
      <c r="H345" s="31">
        <f t="shared" si="49"/>
        <v>-18.45019510990976</v>
      </c>
      <c r="I345" s="31">
        <f t="shared" si="50"/>
        <v>-14090.530017243093</v>
      </c>
    </row>
    <row r="346" spans="1:9" ht="13.5">
      <c r="A346" s="18">
        <f t="shared" si="51"/>
        <v>329</v>
      </c>
      <c r="B346" s="15">
        <f t="shared" si="52"/>
        <v>50345</v>
      </c>
      <c r="C346" s="17">
        <f t="shared" si="53"/>
        <v>-14090.530017243093</v>
      </c>
      <c r="D346" s="31">
        <f t="shared" si="45"/>
        <v>405.2686296074333</v>
      </c>
      <c r="E346" s="32">
        <f t="shared" si="46"/>
        <v>0</v>
      </c>
      <c r="F346" s="31">
        <f t="shared" si="47"/>
        <v>405.2686296074333</v>
      </c>
      <c r="G346" s="31">
        <f t="shared" si="48"/>
        <v>424.2908451307115</v>
      </c>
      <c r="H346" s="31">
        <f t="shared" si="49"/>
        <v>-19.022215523278174</v>
      </c>
      <c r="I346" s="31">
        <f t="shared" si="50"/>
        <v>-14514.820862373805</v>
      </c>
    </row>
    <row r="347" spans="1:9" ht="13.5">
      <c r="A347" s="18">
        <f t="shared" si="51"/>
        <v>330</v>
      </c>
      <c r="B347" s="15">
        <f t="shared" si="52"/>
        <v>50375</v>
      </c>
      <c r="C347" s="17">
        <f t="shared" si="53"/>
        <v>-14514.820862373805</v>
      </c>
      <c r="D347" s="31">
        <f t="shared" si="45"/>
        <v>405.2686296074333</v>
      </c>
      <c r="E347" s="32">
        <f t="shared" si="46"/>
        <v>0</v>
      </c>
      <c r="F347" s="31">
        <f t="shared" si="47"/>
        <v>405.2686296074333</v>
      </c>
      <c r="G347" s="31">
        <f t="shared" si="48"/>
        <v>424.8636377716379</v>
      </c>
      <c r="H347" s="31">
        <f t="shared" si="49"/>
        <v>-19.595008164204636</v>
      </c>
      <c r="I347" s="31">
        <f t="shared" si="50"/>
        <v>-14939.684500145442</v>
      </c>
    </row>
    <row r="348" spans="1:9" ht="13.5">
      <c r="A348" s="18">
        <f t="shared" si="51"/>
        <v>331</v>
      </c>
      <c r="B348" s="15">
        <f t="shared" si="52"/>
        <v>50406</v>
      </c>
      <c r="C348" s="17">
        <f t="shared" si="53"/>
        <v>-14939.684500145442</v>
      </c>
      <c r="D348" s="31">
        <f t="shared" si="45"/>
        <v>405.2686296074333</v>
      </c>
      <c r="E348" s="32">
        <f t="shared" si="46"/>
        <v>0</v>
      </c>
      <c r="F348" s="31">
        <f t="shared" si="47"/>
        <v>405.2686296074333</v>
      </c>
      <c r="G348" s="31">
        <f t="shared" si="48"/>
        <v>425.4372036826296</v>
      </c>
      <c r="H348" s="31">
        <f t="shared" si="49"/>
        <v>-20.168574075196346</v>
      </c>
      <c r="I348" s="31">
        <f t="shared" si="50"/>
        <v>-15365.121703828072</v>
      </c>
    </row>
    <row r="349" spans="1:9" ht="13.5">
      <c r="A349" s="18">
        <f t="shared" si="51"/>
        <v>332</v>
      </c>
      <c r="B349" s="15">
        <f t="shared" si="52"/>
        <v>50437</v>
      </c>
      <c r="C349" s="17">
        <f t="shared" si="53"/>
        <v>-15365.121703828072</v>
      </c>
      <c r="D349" s="31">
        <f t="shared" si="45"/>
        <v>405.2686296074333</v>
      </c>
      <c r="E349" s="32">
        <f t="shared" si="46"/>
        <v>0</v>
      </c>
      <c r="F349" s="31">
        <f t="shared" si="47"/>
        <v>405.2686296074333</v>
      </c>
      <c r="G349" s="31">
        <f t="shared" si="48"/>
        <v>426.0115439076012</v>
      </c>
      <c r="H349" s="31">
        <f t="shared" si="49"/>
        <v>-20.742914300167897</v>
      </c>
      <c r="I349" s="31">
        <f t="shared" si="50"/>
        <v>-15791.133247735674</v>
      </c>
    </row>
    <row r="350" spans="1:9" ht="13.5">
      <c r="A350" s="18">
        <f t="shared" si="51"/>
        <v>333</v>
      </c>
      <c r="B350" s="15">
        <f t="shared" si="52"/>
        <v>50465</v>
      </c>
      <c r="C350" s="17">
        <f t="shared" si="53"/>
        <v>-15791.133247735674</v>
      </c>
      <c r="D350" s="31">
        <f t="shared" si="45"/>
        <v>405.2686296074333</v>
      </c>
      <c r="E350" s="32">
        <f t="shared" si="46"/>
        <v>0</v>
      </c>
      <c r="F350" s="31">
        <f t="shared" si="47"/>
        <v>405.2686296074333</v>
      </c>
      <c r="G350" s="31">
        <f t="shared" si="48"/>
        <v>426.58665949187645</v>
      </c>
      <c r="H350" s="31">
        <f t="shared" si="49"/>
        <v>-21.31802988444316</v>
      </c>
      <c r="I350" s="31">
        <f t="shared" si="50"/>
        <v>-16217.71990722755</v>
      </c>
    </row>
    <row r="351" spans="1:9" ht="13.5">
      <c r="A351" s="18">
        <f t="shared" si="51"/>
        <v>334</v>
      </c>
      <c r="B351" s="15">
        <f t="shared" si="52"/>
        <v>50496</v>
      </c>
      <c r="C351" s="17">
        <f t="shared" si="53"/>
        <v>-16217.71990722755</v>
      </c>
      <c r="D351" s="31">
        <f t="shared" si="45"/>
        <v>405.2686296074333</v>
      </c>
      <c r="E351" s="32">
        <f t="shared" si="46"/>
        <v>0</v>
      </c>
      <c r="F351" s="31">
        <f t="shared" si="47"/>
        <v>405.2686296074333</v>
      </c>
      <c r="G351" s="31">
        <f t="shared" si="48"/>
        <v>427.1625514821905</v>
      </c>
      <c r="H351" s="31">
        <f t="shared" si="49"/>
        <v>-21.893921874757194</v>
      </c>
      <c r="I351" s="31">
        <f t="shared" si="50"/>
        <v>-16644.88245870974</v>
      </c>
    </row>
    <row r="352" spans="1:9" ht="13.5">
      <c r="A352" s="18">
        <f t="shared" si="51"/>
        <v>335</v>
      </c>
      <c r="B352" s="15">
        <f t="shared" si="52"/>
        <v>50526</v>
      </c>
      <c r="C352" s="17">
        <f t="shared" si="53"/>
        <v>-16644.88245870974</v>
      </c>
      <c r="D352" s="31">
        <f t="shared" si="45"/>
        <v>405.2686296074333</v>
      </c>
      <c r="E352" s="32">
        <f t="shared" si="46"/>
        <v>0</v>
      </c>
      <c r="F352" s="31">
        <f t="shared" si="47"/>
        <v>405.2686296074333</v>
      </c>
      <c r="G352" s="31">
        <f t="shared" si="48"/>
        <v>427.7392209266915</v>
      </c>
      <c r="H352" s="31">
        <f t="shared" si="49"/>
        <v>-22.470591319258148</v>
      </c>
      <c r="I352" s="31">
        <f t="shared" si="50"/>
        <v>-17072.62167963643</v>
      </c>
    </row>
    <row r="353" spans="1:9" ht="13.5">
      <c r="A353" s="18">
        <f t="shared" si="51"/>
        <v>336</v>
      </c>
      <c r="B353" s="15">
        <f t="shared" si="52"/>
        <v>50557</v>
      </c>
      <c r="C353" s="17">
        <f t="shared" si="53"/>
        <v>-17072.62167963643</v>
      </c>
      <c r="D353" s="31">
        <f t="shared" si="45"/>
        <v>405.2686296074333</v>
      </c>
      <c r="E353" s="32">
        <f t="shared" si="46"/>
        <v>0</v>
      </c>
      <c r="F353" s="31">
        <f t="shared" si="47"/>
        <v>405.2686296074333</v>
      </c>
      <c r="G353" s="31">
        <f t="shared" si="48"/>
        <v>428.3166688749425</v>
      </c>
      <c r="H353" s="31">
        <f t="shared" si="49"/>
        <v>-23.048039267509182</v>
      </c>
      <c r="I353" s="31">
        <f t="shared" si="50"/>
        <v>-17500.938348511372</v>
      </c>
    </row>
    <row r="354" spans="1:9" ht="13.5">
      <c r="A354" s="18">
        <f t="shared" si="51"/>
        <v>337</v>
      </c>
      <c r="B354" s="15">
        <f t="shared" si="52"/>
        <v>50587</v>
      </c>
      <c r="C354" s="17">
        <f t="shared" si="53"/>
        <v>-17500.938348511372</v>
      </c>
      <c r="D354" s="31">
        <f t="shared" si="45"/>
        <v>405.2686296074333</v>
      </c>
      <c r="E354" s="32">
        <f t="shared" si="46"/>
        <v>0</v>
      </c>
      <c r="F354" s="31">
        <f t="shared" si="47"/>
        <v>405.2686296074333</v>
      </c>
      <c r="G354" s="31">
        <f t="shared" si="48"/>
        <v>428.89489637792366</v>
      </c>
      <c r="H354" s="31">
        <f t="shared" si="49"/>
        <v>-23.62626677049035</v>
      </c>
      <c r="I354" s="31">
        <f t="shared" si="50"/>
        <v>-17929.833244889294</v>
      </c>
    </row>
    <row r="355" spans="1:9" ht="13.5">
      <c r="A355" s="18">
        <f t="shared" si="51"/>
        <v>338</v>
      </c>
      <c r="B355" s="15">
        <f t="shared" si="52"/>
        <v>50618</v>
      </c>
      <c r="C355" s="17">
        <f t="shared" si="53"/>
        <v>-17929.833244889294</v>
      </c>
      <c r="D355" s="31">
        <f t="shared" si="45"/>
        <v>405.2686296074333</v>
      </c>
      <c r="E355" s="32">
        <f t="shared" si="46"/>
        <v>0</v>
      </c>
      <c r="F355" s="31">
        <f t="shared" si="47"/>
        <v>405.2686296074333</v>
      </c>
      <c r="G355" s="31">
        <f t="shared" si="48"/>
        <v>429.47390448803384</v>
      </c>
      <c r="H355" s="31">
        <f t="shared" si="49"/>
        <v>-24.205274880600545</v>
      </c>
      <c r="I355" s="31">
        <f t="shared" si="50"/>
        <v>-18359.307149377328</v>
      </c>
    </row>
    <row r="356" spans="1:9" ht="13.5">
      <c r="A356" s="18">
        <f t="shared" si="51"/>
        <v>339</v>
      </c>
      <c r="B356" s="15">
        <f t="shared" si="52"/>
        <v>50649</v>
      </c>
      <c r="C356" s="17">
        <f t="shared" si="53"/>
        <v>-18359.307149377328</v>
      </c>
      <c r="D356" s="31">
        <f t="shared" si="45"/>
        <v>405.2686296074333</v>
      </c>
      <c r="E356" s="32">
        <f t="shared" si="46"/>
        <v>0</v>
      </c>
      <c r="F356" s="31">
        <f t="shared" si="47"/>
        <v>405.2686296074333</v>
      </c>
      <c r="G356" s="31">
        <f t="shared" si="48"/>
        <v>430.0536942590927</v>
      </c>
      <c r="H356" s="31">
        <f t="shared" si="49"/>
        <v>-24.785064651659393</v>
      </c>
      <c r="I356" s="31">
        <f t="shared" si="50"/>
        <v>-18789.36084363642</v>
      </c>
    </row>
    <row r="357" spans="1:9" ht="13.5">
      <c r="A357" s="18">
        <f t="shared" si="51"/>
        <v>340</v>
      </c>
      <c r="B357" s="15">
        <f t="shared" si="52"/>
        <v>50679</v>
      </c>
      <c r="C357" s="17">
        <f t="shared" si="53"/>
        <v>-18789.36084363642</v>
      </c>
      <c r="D357" s="31">
        <f t="shared" si="45"/>
        <v>405.2686296074333</v>
      </c>
      <c r="E357" s="32">
        <f t="shared" si="46"/>
        <v>0</v>
      </c>
      <c r="F357" s="31">
        <f t="shared" si="47"/>
        <v>405.2686296074333</v>
      </c>
      <c r="G357" s="31">
        <f t="shared" si="48"/>
        <v>430.63426674634246</v>
      </c>
      <c r="H357" s="31">
        <f t="shared" si="49"/>
        <v>-25.365637138909165</v>
      </c>
      <c r="I357" s="31">
        <f t="shared" si="50"/>
        <v>-19219.995110382763</v>
      </c>
    </row>
    <row r="358" spans="1:9" ht="13.5">
      <c r="A358" s="18">
        <f t="shared" si="51"/>
        <v>341</v>
      </c>
      <c r="B358" s="15">
        <f t="shared" si="52"/>
        <v>50710</v>
      </c>
      <c r="C358" s="17">
        <f t="shared" si="53"/>
        <v>-19219.995110382763</v>
      </c>
      <c r="D358" s="31">
        <f t="shared" si="45"/>
        <v>405.2686296074333</v>
      </c>
      <c r="E358" s="32">
        <f t="shared" si="46"/>
        <v>0</v>
      </c>
      <c r="F358" s="31">
        <f t="shared" si="47"/>
        <v>405.2686296074333</v>
      </c>
      <c r="G358" s="31">
        <f t="shared" si="48"/>
        <v>431.21562300645</v>
      </c>
      <c r="H358" s="31">
        <f t="shared" si="49"/>
        <v>-25.94699339901673</v>
      </c>
      <c r="I358" s="31">
        <f t="shared" si="50"/>
        <v>-19651.210733389213</v>
      </c>
    </row>
    <row r="359" spans="1:9" ht="13.5">
      <c r="A359" s="18">
        <f t="shared" si="51"/>
        <v>342</v>
      </c>
      <c r="B359" s="15">
        <f t="shared" si="52"/>
        <v>50740</v>
      </c>
      <c r="C359" s="17">
        <f t="shared" si="53"/>
        <v>-19651.210733389213</v>
      </c>
      <c r="D359" s="31">
        <f t="shared" si="45"/>
        <v>405.2686296074333</v>
      </c>
      <c r="E359" s="32">
        <f t="shared" si="46"/>
        <v>0</v>
      </c>
      <c r="F359" s="31">
        <f t="shared" si="47"/>
        <v>405.2686296074333</v>
      </c>
      <c r="G359" s="31">
        <f t="shared" si="48"/>
        <v>431.7977640975087</v>
      </c>
      <c r="H359" s="31">
        <f t="shared" si="49"/>
        <v>-26.529134490075435</v>
      </c>
      <c r="I359" s="31">
        <f t="shared" si="50"/>
        <v>-20083.00849748672</v>
      </c>
    </row>
    <row r="360" spans="1:9" ht="13.5">
      <c r="A360" s="18">
        <f t="shared" si="51"/>
        <v>343</v>
      </c>
      <c r="B360" s="15">
        <f t="shared" si="52"/>
        <v>50771</v>
      </c>
      <c r="C360" s="17">
        <f t="shared" si="53"/>
        <v>-20083.00849748672</v>
      </c>
      <c r="D360" s="31">
        <f t="shared" si="45"/>
        <v>405.2686296074333</v>
      </c>
      <c r="E360" s="32">
        <f t="shared" si="46"/>
        <v>0</v>
      </c>
      <c r="F360" s="31">
        <f t="shared" si="47"/>
        <v>405.2686296074333</v>
      </c>
      <c r="G360" s="31">
        <f t="shared" si="48"/>
        <v>432.3806910790404</v>
      </c>
      <c r="H360" s="31">
        <f t="shared" si="49"/>
        <v>-27.112061471607074</v>
      </c>
      <c r="I360" s="31">
        <f t="shared" si="50"/>
        <v>-20515.38918856576</v>
      </c>
    </row>
    <row r="361" spans="1:9" ht="13.5">
      <c r="A361" s="18">
        <f t="shared" si="51"/>
        <v>344</v>
      </c>
      <c r="B361" s="15">
        <f t="shared" si="52"/>
        <v>50802</v>
      </c>
      <c r="C361" s="17">
        <f t="shared" si="53"/>
        <v>-20515.38918856576</v>
      </c>
      <c r="D361" s="31">
        <f t="shared" si="45"/>
        <v>405.2686296074333</v>
      </c>
      <c r="E361" s="32">
        <f t="shared" si="46"/>
        <v>0</v>
      </c>
      <c r="F361" s="31">
        <f t="shared" si="47"/>
        <v>405.2686296074333</v>
      </c>
      <c r="G361" s="31">
        <f t="shared" si="48"/>
        <v>432.9644050119971</v>
      </c>
      <c r="H361" s="31">
        <f t="shared" si="49"/>
        <v>-27.695775404563776</v>
      </c>
      <c r="I361" s="31">
        <f t="shared" si="50"/>
        <v>-20948.353593577758</v>
      </c>
    </row>
    <row r="362" spans="1:9" ht="13.5">
      <c r="A362" s="18">
        <f t="shared" si="51"/>
        <v>345</v>
      </c>
      <c r="B362" s="15">
        <f t="shared" si="52"/>
        <v>50830</v>
      </c>
      <c r="C362" s="17">
        <f t="shared" si="53"/>
        <v>-20948.353593577758</v>
      </c>
      <c r="D362" s="31">
        <f t="shared" si="45"/>
        <v>405.2686296074333</v>
      </c>
      <c r="E362" s="32">
        <f t="shared" si="46"/>
        <v>0</v>
      </c>
      <c r="F362" s="31">
        <f t="shared" si="47"/>
        <v>405.2686296074333</v>
      </c>
      <c r="G362" s="31">
        <f t="shared" si="48"/>
        <v>433.54890695876327</v>
      </c>
      <c r="H362" s="31">
        <f t="shared" si="49"/>
        <v>-28.28027735132997</v>
      </c>
      <c r="I362" s="31">
        <f t="shared" si="50"/>
        <v>-21381.902500536522</v>
      </c>
    </row>
    <row r="363" spans="1:9" ht="13.5">
      <c r="A363" s="18">
        <f t="shared" si="51"/>
        <v>346</v>
      </c>
      <c r="B363" s="15">
        <f t="shared" si="52"/>
        <v>50861</v>
      </c>
      <c r="C363" s="17">
        <f t="shared" si="53"/>
        <v>-21381.902500536522</v>
      </c>
      <c r="D363" s="31">
        <f t="shared" si="45"/>
        <v>405.2686296074333</v>
      </c>
      <c r="E363" s="32">
        <f t="shared" si="46"/>
        <v>0</v>
      </c>
      <c r="F363" s="31">
        <f t="shared" si="47"/>
        <v>405.2686296074333</v>
      </c>
      <c r="G363" s="31">
        <f t="shared" si="48"/>
        <v>434.1341979831576</v>
      </c>
      <c r="H363" s="31">
        <f t="shared" si="49"/>
        <v>-28.865568375724305</v>
      </c>
      <c r="I363" s="31">
        <f t="shared" si="50"/>
        <v>-21816.036698519678</v>
      </c>
    </row>
    <row r="364" spans="1:9" ht="13.5">
      <c r="A364" s="18">
        <f t="shared" si="51"/>
        <v>347</v>
      </c>
      <c r="B364" s="15">
        <f t="shared" si="52"/>
        <v>50891</v>
      </c>
      <c r="C364" s="17">
        <f t="shared" si="53"/>
        <v>-21816.036698519678</v>
      </c>
      <c r="D364" s="31">
        <f t="shared" si="45"/>
        <v>405.2686296074333</v>
      </c>
      <c r="E364" s="32">
        <f t="shared" si="46"/>
        <v>0</v>
      </c>
      <c r="F364" s="31">
        <f t="shared" si="47"/>
        <v>405.2686296074333</v>
      </c>
      <c r="G364" s="31">
        <f t="shared" si="48"/>
        <v>434.72027915043486</v>
      </c>
      <c r="H364" s="31">
        <f t="shared" si="49"/>
        <v>-29.451649543001565</v>
      </c>
      <c r="I364" s="31">
        <f t="shared" si="50"/>
        <v>-22250.756977670113</v>
      </c>
    </row>
    <row r="365" spans="1:9" ht="13.5">
      <c r="A365" s="18">
        <f t="shared" si="51"/>
        <v>348</v>
      </c>
      <c r="B365" s="15">
        <f t="shared" si="52"/>
        <v>50922</v>
      </c>
      <c r="C365" s="17">
        <f t="shared" si="53"/>
        <v>-22250.756977670113</v>
      </c>
      <c r="D365" s="31">
        <f t="shared" si="45"/>
        <v>405.2686296074333</v>
      </c>
      <c r="E365" s="32">
        <f t="shared" si="46"/>
        <v>0</v>
      </c>
      <c r="F365" s="31">
        <f t="shared" si="47"/>
        <v>405.2686296074333</v>
      </c>
      <c r="G365" s="31">
        <f t="shared" si="48"/>
        <v>435.30715152728794</v>
      </c>
      <c r="H365" s="31">
        <f t="shared" si="49"/>
        <v>-30.03852191985465</v>
      </c>
      <c r="I365" s="31">
        <f t="shared" si="50"/>
        <v>-22686.064129197403</v>
      </c>
    </row>
    <row r="366" spans="1:9" ht="13.5">
      <c r="A366" s="18">
        <f t="shared" si="51"/>
        <v>349</v>
      </c>
      <c r="B366" s="15">
        <f t="shared" si="52"/>
        <v>50952</v>
      </c>
      <c r="C366" s="17">
        <f t="shared" si="53"/>
        <v>-22686.064129197403</v>
      </c>
      <c r="D366" s="31">
        <f t="shared" si="45"/>
        <v>405.2686296074333</v>
      </c>
      <c r="E366" s="32">
        <f t="shared" si="46"/>
        <v>0</v>
      </c>
      <c r="F366" s="31">
        <f t="shared" si="47"/>
        <v>405.2686296074333</v>
      </c>
      <c r="G366" s="31">
        <f t="shared" si="48"/>
        <v>435.8948161818498</v>
      </c>
      <c r="H366" s="31">
        <f t="shared" si="49"/>
        <v>-30.626186574416494</v>
      </c>
      <c r="I366" s="31">
        <f t="shared" si="50"/>
        <v>-23121.95894537925</v>
      </c>
    </row>
    <row r="367" spans="1:9" ht="13.5">
      <c r="A367" s="18">
        <f t="shared" si="51"/>
        <v>350</v>
      </c>
      <c r="B367" s="15">
        <f t="shared" si="52"/>
        <v>50983</v>
      </c>
      <c r="C367" s="17">
        <f t="shared" si="53"/>
        <v>-23121.95894537925</v>
      </c>
      <c r="D367" s="31">
        <f t="shared" si="45"/>
        <v>405.2686296074333</v>
      </c>
      <c r="E367" s="32">
        <f t="shared" si="46"/>
        <v>0</v>
      </c>
      <c r="F367" s="31">
        <f t="shared" si="47"/>
        <v>405.2686296074333</v>
      </c>
      <c r="G367" s="31">
        <f t="shared" si="48"/>
        <v>436.4832741836953</v>
      </c>
      <c r="H367" s="31">
        <f t="shared" si="49"/>
        <v>-31.214644576261986</v>
      </c>
      <c r="I367" s="31">
        <f t="shared" si="50"/>
        <v>-23558.442219562945</v>
      </c>
    </row>
    <row r="368" spans="1:9" ht="13.5">
      <c r="A368" s="18">
        <f t="shared" si="51"/>
        <v>351</v>
      </c>
      <c r="B368" s="15">
        <f t="shared" si="52"/>
        <v>51014</v>
      </c>
      <c r="C368" s="17">
        <f t="shared" si="53"/>
        <v>-23558.442219562945</v>
      </c>
      <c r="D368" s="31">
        <f t="shared" si="45"/>
        <v>405.2686296074333</v>
      </c>
      <c r="E368" s="32">
        <f t="shared" si="46"/>
        <v>0</v>
      </c>
      <c r="F368" s="31">
        <f t="shared" si="47"/>
        <v>405.2686296074333</v>
      </c>
      <c r="G368" s="31">
        <f t="shared" si="48"/>
        <v>437.07252660384324</v>
      </c>
      <c r="H368" s="31">
        <f t="shared" si="49"/>
        <v>-31.803896996409975</v>
      </c>
      <c r="I368" s="31">
        <f t="shared" si="50"/>
        <v>-23995.514746166788</v>
      </c>
    </row>
    <row r="369" spans="1:9" ht="13.5">
      <c r="A369" s="18">
        <f t="shared" si="51"/>
        <v>352</v>
      </c>
      <c r="B369" s="15">
        <f t="shared" si="52"/>
        <v>51044</v>
      </c>
      <c r="C369" s="17">
        <f t="shared" si="53"/>
        <v>-23995.514746166788</v>
      </c>
      <c r="D369" s="31">
        <f t="shared" si="45"/>
        <v>405.2686296074333</v>
      </c>
      <c r="E369" s="32">
        <f t="shared" si="46"/>
        <v>0</v>
      </c>
      <c r="F369" s="31">
        <f t="shared" si="47"/>
        <v>405.2686296074333</v>
      </c>
      <c r="G369" s="31">
        <f t="shared" si="48"/>
        <v>437.6625745147585</v>
      </c>
      <c r="H369" s="31">
        <f t="shared" si="49"/>
        <v>-32.393944907325164</v>
      </c>
      <c r="I369" s="31">
        <f t="shared" si="50"/>
        <v>-24433.177320681545</v>
      </c>
    </row>
    <row r="370" spans="1:9" ht="13.5">
      <c r="A370" s="18">
        <f t="shared" si="51"/>
        <v>353</v>
      </c>
      <c r="B370" s="15">
        <f t="shared" si="52"/>
        <v>51075</v>
      </c>
      <c r="C370" s="17">
        <f t="shared" si="53"/>
        <v>-24433.177320681545</v>
      </c>
      <c r="D370" s="31">
        <f t="shared" si="45"/>
        <v>405.2686296074333</v>
      </c>
      <c r="E370" s="32">
        <f t="shared" si="46"/>
        <v>0</v>
      </c>
      <c r="F370" s="31">
        <f t="shared" si="47"/>
        <v>405.2686296074333</v>
      </c>
      <c r="G370" s="31">
        <f t="shared" si="48"/>
        <v>438.2534189903534</v>
      </c>
      <c r="H370" s="31">
        <f t="shared" si="49"/>
        <v>-32.984789382920084</v>
      </c>
      <c r="I370" s="31">
        <f t="shared" si="50"/>
        <v>-24871.430739671898</v>
      </c>
    </row>
    <row r="371" spans="1:9" ht="13.5">
      <c r="A371" s="18">
        <f t="shared" si="51"/>
        <v>354</v>
      </c>
      <c r="B371" s="15">
        <f t="shared" si="52"/>
        <v>51105</v>
      </c>
      <c r="C371" s="17">
        <f t="shared" si="53"/>
        <v>-24871.430739671898</v>
      </c>
      <c r="D371" s="31">
        <f t="shared" si="45"/>
        <v>405.2686296074333</v>
      </c>
      <c r="E371" s="32">
        <f t="shared" si="46"/>
        <v>0</v>
      </c>
      <c r="F371" s="31">
        <f t="shared" si="47"/>
        <v>405.2686296074333</v>
      </c>
      <c r="G371" s="31">
        <f t="shared" si="48"/>
        <v>438.84506110599034</v>
      </c>
      <c r="H371" s="31">
        <f t="shared" si="49"/>
        <v>-33.57643149855706</v>
      </c>
      <c r="I371" s="31">
        <f t="shared" si="50"/>
        <v>-25310.275800777887</v>
      </c>
    </row>
    <row r="372" spans="1:9" ht="13.5">
      <c r="A372" s="18">
        <f t="shared" si="51"/>
        <v>355</v>
      </c>
      <c r="B372" s="15">
        <f t="shared" si="52"/>
        <v>51136</v>
      </c>
      <c r="C372" s="17">
        <f t="shared" si="53"/>
        <v>-25310.275800777887</v>
      </c>
      <c r="D372" s="31">
        <f t="shared" si="45"/>
        <v>405.2686296074333</v>
      </c>
      <c r="E372" s="32">
        <f t="shared" si="46"/>
        <v>0</v>
      </c>
      <c r="F372" s="31">
        <f t="shared" si="47"/>
        <v>405.2686296074333</v>
      </c>
      <c r="G372" s="31">
        <f t="shared" si="48"/>
        <v>439.4375019384834</v>
      </c>
      <c r="H372" s="31">
        <f t="shared" si="49"/>
        <v>-34.168872331050146</v>
      </c>
      <c r="I372" s="31">
        <f t="shared" si="50"/>
        <v>-25749.71330271637</v>
      </c>
    </row>
    <row r="373" spans="1:9" ht="13.5">
      <c r="A373" s="18">
        <f t="shared" si="51"/>
        <v>356</v>
      </c>
      <c r="B373" s="15">
        <f t="shared" si="52"/>
        <v>51167</v>
      </c>
      <c r="C373" s="17">
        <f t="shared" si="53"/>
        <v>-25749.71330271637</v>
      </c>
      <c r="D373" s="31">
        <f t="shared" si="45"/>
        <v>405.2686296074333</v>
      </c>
      <c r="E373" s="32">
        <f t="shared" si="46"/>
        <v>0</v>
      </c>
      <c r="F373" s="31">
        <f t="shared" si="47"/>
        <v>405.2686296074333</v>
      </c>
      <c r="G373" s="31">
        <f t="shared" si="48"/>
        <v>440.0307425661004</v>
      </c>
      <c r="H373" s="31">
        <f t="shared" si="49"/>
        <v>-34.762112958667096</v>
      </c>
      <c r="I373" s="31">
        <f t="shared" si="50"/>
        <v>-26189.74404528247</v>
      </c>
    </row>
    <row r="374" spans="1:9" ht="13.5">
      <c r="A374" s="18">
        <f t="shared" si="51"/>
        <v>357</v>
      </c>
      <c r="B374" s="15">
        <f t="shared" si="52"/>
        <v>51196</v>
      </c>
      <c r="C374" s="17">
        <f t="shared" si="53"/>
        <v>-26189.74404528247</v>
      </c>
      <c r="D374" s="31">
        <f t="shared" si="45"/>
        <v>405.2686296074333</v>
      </c>
      <c r="E374" s="32">
        <f t="shared" si="46"/>
        <v>0</v>
      </c>
      <c r="F374" s="31">
        <f t="shared" si="47"/>
        <v>405.2686296074333</v>
      </c>
      <c r="G374" s="31">
        <f t="shared" si="48"/>
        <v>440.6247840685646</v>
      </c>
      <c r="H374" s="31">
        <f t="shared" si="49"/>
        <v>-35.35615446113133</v>
      </c>
      <c r="I374" s="31">
        <f t="shared" si="50"/>
        <v>-26630.368829351035</v>
      </c>
    </row>
    <row r="375" spans="1:9" ht="13.5">
      <c r="A375" s="18">
        <f t="shared" si="51"/>
        <v>358</v>
      </c>
      <c r="B375" s="15">
        <f t="shared" si="52"/>
        <v>51227</v>
      </c>
      <c r="C375" s="17">
        <f t="shared" si="53"/>
        <v>-26630.368829351035</v>
      </c>
      <c r="D375" s="31">
        <f t="shared" si="45"/>
        <v>405.2686296074333</v>
      </c>
      <c r="E375" s="32">
        <f t="shared" si="46"/>
        <v>0</v>
      </c>
      <c r="F375" s="31">
        <f t="shared" si="47"/>
        <v>405.2686296074333</v>
      </c>
      <c r="G375" s="31">
        <f t="shared" si="48"/>
        <v>441.2196275270572</v>
      </c>
      <c r="H375" s="31">
        <f t="shared" si="49"/>
        <v>-35.950997919623894</v>
      </c>
      <c r="I375" s="31">
        <f t="shared" si="50"/>
        <v>-27071.588456878093</v>
      </c>
    </row>
    <row r="376" spans="1:9" ht="13.5">
      <c r="A376" s="18">
        <f t="shared" si="51"/>
        <v>359</v>
      </c>
      <c r="B376" s="15">
        <f t="shared" si="52"/>
        <v>51257</v>
      </c>
      <c r="C376" s="17">
        <f t="shared" si="53"/>
        <v>-27071.588456878093</v>
      </c>
      <c r="D376" s="31">
        <f t="shared" si="45"/>
        <v>405.2686296074333</v>
      </c>
      <c r="E376" s="32">
        <f t="shared" si="46"/>
        <v>0</v>
      </c>
      <c r="F376" s="31">
        <f t="shared" si="47"/>
        <v>405.2686296074333</v>
      </c>
      <c r="G376" s="31">
        <f t="shared" si="48"/>
        <v>441.8152740242187</v>
      </c>
      <c r="H376" s="31">
        <f t="shared" si="49"/>
        <v>-36.54664441678542</v>
      </c>
      <c r="I376" s="31">
        <f t="shared" si="50"/>
        <v>-27513.40373090231</v>
      </c>
    </row>
    <row r="377" spans="1:9" ht="13.5">
      <c r="A377" s="18">
        <f t="shared" si="51"/>
        <v>360</v>
      </c>
      <c r="B377" s="15">
        <f t="shared" si="52"/>
        <v>51288</v>
      </c>
      <c r="C377" s="17">
        <f t="shared" si="53"/>
        <v>-27513.40373090231</v>
      </c>
      <c r="D377" s="31">
        <f t="shared" si="45"/>
        <v>405.2686296074333</v>
      </c>
      <c r="E377" s="32">
        <f t="shared" si="46"/>
        <v>0</v>
      </c>
      <c r="F377" s="31">
        <f t="shared" si="47"/>
        <v>405.2686296074333</v>
      </c>
      <c r="G377" s="31">
        <f t="shared" si="48"/>
        <v>442.41172464415143</v>
      </c>
      <c r="H377" s="31">
        <f t="shared" si="49"/>
        <v>-37.143095036718115</v>
      </c>
      <c r="I377" s="31">
        <f t="shared" si="50"/>
        <v>-27955.815455546464</v>
      </c>
    </row>
    <row r="378" spans="1:9" ht="13.5">
      <c r="A378" s="19"/>
      <c r="B378" s="19"/>
      <c r="C378" s="19"/>
      <c r="D378" s="19"/>
      <c r="E378" s="19"/>
      <c r="F378" s="19"/>
      <c r="G378" s="19"/>
      <c r="H378" s="19"/>
      <c r="I378" s="19"/>
    </row>
    <row r="380" spans="1:9" ht="13.5">
      <c r="A380" s="20"/>
      <c r="B380" s="20"/>
      <c r="C380" s="20"/>
      <c r="D380" s="20"/>
      <c r="E380" s="20"/>
      <c r="F380" s="20"/>
      <c r="G380" s="20"/>
      <c r="H380" s="20"/>
      <c r="I380" s="20"/>
    </row>
    <row r="381" spans="1:9" ht="13.5">
      <c r="A381" s="20"/>
      <c r="B381" s="20"/>
      <c r="C381" s="20"/>
      <c r="D381" s="20"/>
      <c r="E381" s="20"/>
      <c r="F381" s="20"/>
      <c r="G381" s="20"/>
      <c r="H381" s="20"/>
      <c r="I381" s="20"/>
    </row>
    <row r="382" spans="1:9" ht="13.5">
      <c r="A382" s="20"/>
      <c r="B382" s="20"/>
      <c r="C382" s="20"/>
      <c r="D382" s="20"/>
      <c r="E382" s="20"/>
      <c r="F382" s="20"/>
      <c r="G382" s="20"/>
      <c r="H382" s="20"/>
      <c r="I382" s="20"/>
    </row>
    <row r="383" spans="1:9" ht="13.5">
      <c r="A383" s="20"/>
      <c r="B383" s="20"/>
      <c r="C383" s="20"/>
      <c r="D383" s="20"/>
      <c r="E383" s="20"/>
      <c r="F383" s="20"/>
      <c r="G383" s="20"/>
      <c r="H383" s="20"/>
      <c r="I383" s="20"/>
    </row>
    <row r="384" spans="1:9" ht="13.5">
      <c r="A384" s="20"/>
      <c r="B384" s="20"/>
      <c r="C384" s="20"/>
      <c r="D384" s="20"/>
      <c r="E384" s="20"/>
      <c r="F384" s="20"/>
      <c r="G384" s="20"/>
      <c r="H384" s="20"/>
      <c r="I384" s="20"/>
    </row>
    <row r="385" spans="1:9" ht="13.5">
      <c r="A385" s="20"/>
      <c r="B385" s="20"/>
      <c r="C385" s="20"/>
      <c r="D385" s="20"/>
      <c r="E385" s="20"/>
      <c r="F385" s="20"/>
      <c r="G385" s="20"/>
      <c r="H385" s="20"/>
      <c r="I385" s="20"/>
    </row>
    <row r="386" spans="1:9" ht="13.5">
      <c r="A386" s="20"/>
      <c r="B386" s="20"/>
      <c r="C386" s="20"/>
      <c r="D386" s="20"/>
      <c r="E386" s="20"/>
      <c r="F386" s="20"/>
      <c r="G386" s="20"/>
      <c r="H386" s="20"/>
      <c r="I386" s="20"/>
    </row>
    <row r="387" spans="1:9" ht="13.5">
      <c r="A387" s="20"/>
      <c r="B387" s="20"/>
      <c r="C387" s="20"/>
      <c r="D387" s="20"/>
      <c r="E387" s="20"/>
      <c r="F387" s="20"/>
      <c r="G387" s="20"/>
      <c r="H387" s="20"/>
      <c r="I387" s="20"/>
    </row>
    <row r="388" spans="1:9" ht="13.5">
      <c r="A388" s="20"/>
      <c r="B388" s="20"/>
      <c r="C388" s="20"/>
      <c r="D388" s="20"/>
      <c r="E388" s="20"/>
      <c r="F388" s="20"/>
      <c r="G388" s="20"/>
      <c r="H388" s="20"/>
      <c r="I388" s="20"/>
    </row>
    <row r="389" spans="1:9" ht="13.5">
      <c r="A389" s="20"/>
      <c r="B389" s="20"/>
      <c r="C389" s="20"/>
      <c r="D389" s="20"/>
      <c r="E389" s="20"/>
      <c r="F389" s="20"/>
      <c r="G389" s="20"/>
      <c r="H389" s="20"/>
      <c r="I389" s="20"/>
    </row>
  </sheetData>
  <mergeCells count="13">
    <mergeCell ref="A12:C12"/>
    <mergeCell ref="A13:C13"/>
    <mergeCell ref="A14:C14"/>
    <mergeCell ref="A15:C15"/>
    <mergeCell ref="A6:C6"/>
    <mergeCell ref="A7:C7"/>
    <mergeCell ref="A8:C8"/>
    <mergeCell ref="A11:C11"/>
    <mergeCell ref="A1:I1"/>
    <mergeCell ref="A4:C4"/>
    <mergeCell ref="F4:I4"/>
    <mergeCell ref="A5:C5"/>
    <mergeCell ref="F5:I5"/>
  </mergeCells>
  <conditionalFormatting sqref="A18:I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</conditionalFormatting>
  <printOptions/>
  <pageMargins left="0.75" right="0.5" top="0.5" bottom="0.5" header="0.5" footer="0.5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des4</dc:creator>
  <cp:keywords/>
  <dc:description/>
  <cp:lastModifiedBy>des4</cp:lastModifiedBy>
  <cp:lastPrinted>2004-10-26T22:35:19Z</cp:lastPrinted>
  <dcterms:created xsi:type="dcterms:W3CDTF">2000-08-25T00:46:01Z</dcterms:created>
  <dcterms:modified xsi:type="dcterms:W3CDTF">2009-12-09T22:47:38Z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TC062062833082</vt:lpwstr>
  </property>
</Properties>
</file>