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4"/>
  </bookViews>
  <sheets>
    <sheet name="Datos" sheetId="1" r:id="rId1"/>
    <sheet name="2001" sheetId="2" r:id="rId2"/>
    <sheet name="2002" sheetId="3" r:id="rId3"/>
    <sheet name="2003" sheetId="4" r:id="rId4"/>
    <sheet name="2004" sheetId="5" r:id="rId5"/>
  </sheets>
  <definedNames/>
  <calcPr fullCalcOnLoad="1"/>
</workbook>
</file>

<file path=xl/sharedStrings.xml><?xml version="1.0" encoding="utf-8"?>
<sst xmlns="http://schemas.openxmlformats.org/spreadsheetml/2006/main" count="230" uniqueCount="22">
  <si>
    <t>SMI</t>
  </si>
  <si>
    <t>Reducción general</t>
  </si>
  <si>
    <t>Límite VPP Venta</t>
  </si>
  <si>
    <t>1 Sueldo</t>
  </si>
  <si>
    <t>Ingresos Familiares</t>
  </si>
  <si>
    <t>Seguridad Social</t>
  </si>
  <si>
    <t>Ingresos Brutos</t>
  </si>
  <si>
    <t>2 sueldos iguales</t>
  </si>
  <si>
    <t>Ingresos brutos</t>
  </si>
  <si>
    <t>IRPF</t>
  </si>
  <si>
    <t>S.Social</t>
  </si>
  <si>
    <t>Tipo IRPF</t>
  </si>
  <si>
    <t>Ingresos netos</t>
  </si>
  <si>
    <t>€</t>
  </si>
  <si>
    <t>I.F. + reducción general</t>
  </si>
  <si>
    <t>(cada uno)</t>
  </si>
  <si>
    <t>Anual</t>
  </si>
  <si>
    <t>Mensual</t>
  </si>
  <si>
    <t>I.F. + reducciones</t>
  </si>
  <si>
    <t>-</t>
  </si>
  <si>
    <t>2 sueldos y 1 hijo</t>
  </si>
  <si>
    <t>Reducción por cuidado de hijos (&lt;3 años)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</si>
</sst>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F7" sqref="F7"/>
    </sheetView>
  </sheetViews>
  <sheetFormatPr defaultColWidth="11.421875" defaultRowHeight="12.75"/>
  <cols>
    <col min="2" max="2" width="11.421875" style="3" customWidth="1"/>
    <col min="3" max="3" width="4.140625" style="0" customWidth="1"/>
    <col min="4" max="4" width="19.28125" style="3" customWidth="1"/>
    <col min="5" max="5" width="5.28125" style="0" customWidth="1"/>
    <col min="6" max="6" width="38.421875" style="0" customWidth="1"/>
    <col min="7" max="7" width="5.28125" style="0" customWidth="1"/>
    <col min="8" max="8" width="18.8515625" style="0" customWidth="1"/>
    <col min="9" max="9" width="5.421875" style="0" customWidth="1"/>
    <col min="10" max="10" width="17.57421875" style="0" customWidth="1"/>
  </cols>
  <sheetData>
    <row r="3" spans="2:8" s="1" customFormat="1" ht="12.75">
      <c r="B3" s="2" t="s">
        <v>0</v>
      </c>
      <c r="D3" s="2" t="s">
        <v>1</v>
      </c>
      <c r="F3" s="1" t="s">
        <v>21</v>
      </c>
      <c r="H3" s="1" t="s">
        <v>2</v>
      </c>
    </row>
    <row r="4" spans="1:8" ht="12.75">
      <c r="A4">
        <v>2001</v>
      </c>
      <c r="B4" s="3">
        <v>6068.3</v>
      </c>
      <c r="D4" s="3">
        <v>2504.99</v>
      </c>
      <c r="F4" t="s">
        <v>19</v>
      </c>
      <c r="H4">
        <v>5.5</v>
      </c>
    </row>
    <row r="5" spans="1:8" ht="12.75">
      <c r="A5">
        <v>2002</v>
      </c>
      <c r="B5" s="3">
        <v>6190.8</v>
      </c>
      <c r="D5" s="3">
        <v>2253.8</v>
      </c>
      <c r="F5" t="s">
        <v>19</v>
      </c>
      <c r="H5">
        <v>5.5</v>
      </c>
    </row>
    <row r="6" spans="1:8" ht="12.75">
      <c r="A6">
        <v>2003</v>
      </c>
      <c r="B6" s="3">
        <v>6316.8</v>
      </c>
      <c r="D6" s="3">
        <v>2400</v>
      </c>
      <c r="H6">
        <v>5.5</v>
      </c>
    </row>
    <row r="7" spans="1:8" ht="12.75">
      <c r="A7">
        <v>2004</v>
      </c>
      <c r="B7" s="3">
        <v>6447</v>
      </c>
      <c r="D7" s="3">
        <v>2400</v>
      </c>
      <c r="H7">
        <v>5.5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I25" sqref="I25"/>
    </sheetView>
  </sheetViews>
  <sheetFormatPr defaultColWidth="11.421875" defaultRowHeight="12.75"/>
  <cols>
    <col min="1" max="1" width="20.421875" style="0" customWidth="1"/>
    <col min="2" max="2" width="11.421875" style="3" customWidth="1"/>
    <col min="3" max="3" width="4.421875" style="0" customWidth="1"/>
    <col min="4" max="4" width="7.57421875" style="3" customWidth="1"/>
    <col min="5" max="5" width="13.8515625" style="0" customWidth="1"/>
    <col min="6" max="6" width="11.421875" style="3" customWidth="1"/>
    <col min="7" max="7" width="5.140625" style="3" customWidth="1"/>
    <col min="8" max="8" width="5.421875" style="0" customWidth="1"/>
    <col min="9" max="9" width="10.140625" style="0" customWidth="1"/>
    <col min="10" max="10" width="13.28125" style="0" customWidth="1"/>
  </cols>
  <sheetData>
    <row r="2" spans="1:9" s="1" customFormat="1" ht="12.75">
      <c r="A2" s="4" t="s">
        <v>3</v>
      </c>
      <c r="B2" s="4" t="s">
        <v>16</v>
      </c>
      <c r="D2" s="4"/>
      <c r="E2" s="1" t="s">
        <v>17</v>
      </c>
      <c r="F2" s="4"/>
      <c r="G2" s="4"/>
      <c r="I2" s="1" t="s">
        <v>11</v>
      </c>
    </row>
    <row r="4" spans="1:9" ht="12.75">
      <c r="A4" t="s">
        <v>4</v>
      </c>
      <c r="B4" s="3">
        <f>Datos!B4*Datos!H4/0.8</f>
        <v>41719.5625</v>
      </c>
      <c r="C4" t="s">
        <v>13</v>
      </c>
      <c r="E4" t="s">
        <v>8</v>
      </c>
      <c r="F4" s="3">
        <f>B7/14</f>
        <v>3374.8895375457873</v>
      </c>
      <c r="G4" t="s">
        <v>13</v>
      </c>
      <c r="I4" s="5">
        <v>0.24</v>
      </c>
    </row>
    <row r="5" spans="1:7" ht="12.75">
      <c r="A5" t="s">
        <v>14</v>
      </c>
      <c r="B5" s="3">
        <f>B4+Datos!D4</f>
        <v>44224.5525</v>
      </c>
      <c r="C5" t="s">
        <v>13</v>
      </c>
      <c r="E5" t="s">
        <v>9</v>
      </c>
      <c r="F5" s="3">
        <f>-F4*I4</f>
        <v>-809.9734890109889</v>
      </c>
      <c r="G5" t="s">
        <v>13</v>
      </c>
    </row>
    <row r="6" spans="1:7" ht="12.75">
      <c r="A6" t="s">
        <v>5</v>
      </c>
      <c r="B6" s="3">
        <f>B7-B5</f>
        <v>3023.9010256410256</v>
      </c>
      <c r="C6" t="s">
        <v>13</v>
      </c>
      <c r="E6" t="s">
        <v>10</v>
      </c>
      <c r="F6" s="3">
        <f>-B6/12</f>
        <v>-251.99175213675213</v>
      </c>
      <c r="G6" t="s">
        <v>13</v>
      </c>
    </row>
    <row r="7" spans="1:3" ht="12.75">
      <c r="A7" t="s">
        <v>6</v>
      </c>
      <c r="B7" s="3">
        <f>B5/0.936</f>
        <v>47248.45352564102</v>
      </c>
      <c r="C7" t="s">
        <v>13</v>
      </c>
    </row>
    <row r="8" spans="5:7" ht="12.75">
      <c r="E8" s="1" t="s">
        <v>12</v>
      </c>
      <c r="F8" s="4">
        <f>SUM(F4:F7)</f>
        <v>2312.9242963980464</v>
      </c>
      <c r="G8" s="1" t="s">
        <v>13</v>
      </c>
    </row>
    <row r="12" spans="1:7" s="1" customFormat="1" ht="12.75">
      <c r="A12" s="1" t="s">
        <v>7</v>
      </c>
      <c r="B12" s="4" t="s">
        <v>15</v>
      </c>
      <c r="D12" s="4"/>
      <c r="F12" s="4"/>
      <c r="G12" s="4"/>
    </row>
    <row r="14" spans="1:9" ht="12.75">
      <c r="A14" t="s">
        <v>4</v>
      </c>
      <c r="B14" s="3">
        <f>B4/2</f>
        <v>20859.78125</v>
      </c>
      <c r="C14" t="s">
        <v>13</v>
      </c>
      <c r="E14" t="s">
        <v>8</v>
      </c>
      <c r="F14" s="3">
        <f>B17/14</f>
        <v>1783.0258890415137</v>
      </c>
      <c r="G14" t="s">
        <v>13</v>
      </c>
      <c r="I14" s="5">
        <v>0.17</v>
      </c>
    </row>
    <row r="15" spans="1:7" ht="12.75">
      <c r="A15" t="s">
        <v>14</v>
      </c>
      <c r="B15" s="3">
        <f>B14+Datos!D4</f>
        <v>23364.771249999998</v>
      </c>
      <c r="C15" t="s">
        <v>13</v>
      </c>
      <c r="E15" t="s">
        <v>9</v>
      </c>
      <c r="F15" s="3">
        <f>-F14*I14</f>
        <v>-303.11440113705737</v>
      </c>
      <c r="G15" t="s">
        <v>13</v>
      </c>
    </row>
    <row r="16" spans="1:7" ht="12.75">
      <c r="A16" t="s">
        <v>5</v>
      </c>
      <c r="B16" s="3">
        <f>B17-B15</f>
        <v>1597.5911965811938</v>
      </c>
      <c r="C16" t="s">
        <v>13</v>
      </c>
      <c r="E16" t="s">
        <v>10</v>
      </c>
      <c r="F16" s="3">
        <f>-B16/12</f>
        <v>-133.13259971509947</v>
      </c>
      <c r="G16" t="s">
        <v>13</v>
      </c>
    </row>
    <row r="17" spans="1:3" ht="12.75">
      <c r="A17" t="s">
        <v>6</v>
      </c>
      <c r="B17" s="3">
        <f>B15/0.936</f>
        <v>24962.36244658119</v>
      </c>
      <c r="C17" t="s">
        <v>13</v>
      </c>
    </row>
    <row r="18" spans="5:7" ht="12.75">
      <c r="E18" s="1" t="s">
        <v>12</v>
      </c>
      <c r="F18" s="4">
        <f>SUM(F14:F16)</f>
        <v>1346.7788881893568</v>
      </c>
      <c r="G18" s="1" t="s">
        <v>13</v>
      </c>
    </row>
    <row r="22" spans="1:9" ht="12.75">
      <c r="A22" s="1" t="s">
        <v>20</v>
      </c>
      <c r="B22" s="4" t="s">
        <v>15</v>
      </c>
      <c r="C22" s="1"/>
      <c r="D22" s="4"/>
      <c r="E22" s="1"/>
      <c r="F22" s="4"/>
      <c r="G22" s="4"/>
      <c r="H22" s="1"/>
      <c r="I22" s="1"/>
    </row>
    <row r="24" spans="1:9" ht="12.75">
      <c r="A24" t="s">
        <v>4</v>
      </c>
      <c r="B24" s="3">
        <f>B4/2/0.98</f>
        <v>21285.491071428572</v>
      </c>
      <c r="C24" t="s">
        <v>13</v>
      </c>
      <c r="E24" t="s">
        <v>8</v>
      </c>
      <c r="F24" s="3">
        <f>B27/14</f>
        <v>1815.512902276295</v>
      </c>
      <c r="G24" t="s">
        <v>13</v>
      </c>
      <c r="I24" s="5">
        <v>0.16</v>
      </c>
    </row>
    <row r="25" spans="1:7" ht="12.75">
      <c r="A25" t="s">
        <v>18</v>
      </c>
      <c r="B25" s="3">
        <f>B24+Datos!D4</f>
        <v>23790.48107142857</v>
      </c>
      <c r="C25" t="s">
        <v>13</v>
      </c>
      <c r="E25" t="s">
        <v>9</v>
      </c>
      <c r="F25" s="3">
        <f>-F24*I24</f>
        <v>-290.48206436420725</v>
      </c>
      <c r="G25" t="s">
        <v>13</v>
      </c>
    </row>
    <row r="26" spans="1:7" ht="12.75">
      <c r="A26" t="s">
        <v>5</v>
      </c>
      <c r="B26" s="3">
        <f>B27-B25</f>
        <v>1626.6995604395597</v>
      </c>
      <c r="C26" t="s">
        <v>13</v>
      </c>
      <c r="E26" t="s">
        <v>10</v>
      </c>
      <c r="F26" s="3">
        <f>-B26/12</f>
        <v>-135.55829670329663</v>
      </c>
      <c r="G26" t="s">
        <v>13</v>
      </c>
    </row>
    <row r="27" spans="1:3" ht="12.75">
      <c r="A27" t="s">
        <v>6</v>
      </c>
      <c r="B27" s="3">
        <f>B25/0.936</f>
        <v>25417.18063186813</v>
      </c>
      <c r="C27" t="s">
        <v>13</v>
      </c>
    </row>
    <row r="28" spans="5:7" ht="12.75">
      <c r="E28" s="1" t="s">
        <v>12</v>
      </c>
      <c r="F28" s="4">
        <f>SUM(F24:F26)</f>
        <v>1389.4725412087912</v>
      </c>
      <c r="G28" s="1" t="s">
        <v>13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H30" sqref="H30"/>
    </sheetView>
  </sheetViews>
  <sheetFormatPr defaultColWidth="11.421875" defaultRowHeight="12.75"/>
  <cols>
    <col min="1" max="1" width="20.421875" style="0" customWidth="1"/>
    <col min="2" max="2" width="11.421875" style="3" customWidth="1"/>
    <col min="3" max="3" width="4.421875" style="0" customWidth="1"/>
    <col min="4" max="4" width="7.57421875" style="3" customWidth="1"/>
    <col min="5" max="5" width="13.8515625" style="0" customWidth="1"/>
    <col min="6" max="6" width="11.421875" style="3" customWidth="1"/>
    <col min="7" max="7" width="5.140625" style="3" customWidth="1"/>
    <col min="8" max="8" width="5.421875" style="0" customWidth="1"/>
    <col min="9" max="9" width="10.140625" style="0" customWidth="1"/>
  </cols>
  <sheetData>
    <row r="2" spans="1:9" s="1" customFormat="1" ht="12.75">
      <c r="A2" s="4" t="s">
        <v>3</v>
      </c>
      <c r="B2" s="4" t="s">
        <v>16</v>
      </c>
      <c r="D2" s="4"/>
      <c r="E2" s="1" t="s">
        <v>17</v>
      </c>
      <c r="F2" s="4"/>
      <c r="G2" s="4"/>
      <c r="I2" s="1" t="s">
        <v>11</v>
      </c>
    </row>
    <row r="4" spans="1:9" ht="12.75">
      <c r="A4" t="s">
        <v>4</v>
      </c>
      <c r="B4" s="3">
        <f>Datos!B5*Datos!H5/0.8</f>
        <v>42561.75</v>
      </c>
      <c r="C4" t="s">
        <v>13</v>
      </c>
      <c r="E4" t="s">
        <v>8</v>
      </c>
      <c r="F4" s="3">
        <f>B7/14</f>
        <v>3419.990079365079</v>
      </c>
      <c r="G4" t="s">
        <v>13</v>
      </c>
      <c r="I4" s="5">
        <v>0.24</v>
      </c>
    </row>
    <row r="5" spans="1:7" ht="12.75">
      <c r="A5" t="s">
        <v>14</v>
      </c>
      <c r="B5" s="3">
        <f>B4+Datos!D5</f>
        <v>44815.55</v>
      </c>
      <c r="C5" t="s">
        <v>13</v>
      </c>
      <c r="E5" t="s">
        <v>9</v>
      </c>
      <c r="F5" s="3">
        <f>-F4*I4</f>
        <v>-820.7976190476189</v>
      </c>
      <c r="G5" t="s">
        <v>13</v>
      </c>
    </row>
    <row r="6" spans="1:7" ht="12.75">
      <c r="A6" t="s">
        <v>5</v>
      </c>
      <c r="B6" s="3">
        <f>B7-B5</f>
        <v>3064.3111111111066</v>
      </c>
      <c r="C6" t="s">
        <v>13</v>
      </c>
      <c r="E6" t="s">
        <v>10</v>
      </c>
      <c r="F6" s="3">
        <f>-B6/12</f>
        <v>-255.3592592592589</v>
      </c>
      <c r="G6" t="s">
        <v>13</v>
      </c>
    </row>
    <row r="7" spans="1:3" ht="12.75">
      <c r="A7" t="s">
        <v>6</v>
      </c>
      <c r="B7" s="3">
        <f>B5/0.936</f>
        <v>47879.86111111111</v>
      </c>
      <c r="C7" t="s">
        <v>13</v>
      </c>
    </row>
    <row r="8" spans="5:7" ht="12.75">
      <c r="E8" s="1" t="s">
        <v>12</v>
      </c>
      <c r="F8" s="4">
        <f>SUM(F4:F7)</f>
        <v>2343.833201058201</v>
      </c>
      <c r="G8" s="1" t="s">
        <v>13</v>
      </c>
    </row>
    <row r="12" spans="1:7" s="1" customFormat="1" ht="12.75">
      <c r="A12" s="1" t="s">
        <v>7</v>
      </c>
      <c r="B12" s="4" t="s">
        <v>15</v>
      </c>
      <c r="D12" s="4"/>
      <c r="F12" s="4"/>
      <c r="G12" s="4"/>
    </row>
    <row r="14" spans="1:9" ht="12.75">
      <c r="A14" t="s">
        <v>4</v>
      </c>
      <c r="B14" s="3">
        <f>B4/2</f>
        <v>21280.875</v>
      </c>
      <c r="C14" t="s">
        <v>13</v>
      </c>
      <c r="E14" t="s">
        <v>8</v>
      </c>
      <c r="F14" s="3">
        <f>B17/14</f>
        <v>1795.9916819291816</v>
      </c>
      <c r="G14" t="s">
        <v>13</v>
      </c>
      <c r="I14" s="5">
        <v>0.17</v>
      </c>
    </row>
    <row r="15" spans="1:7" ht="12.75">
      <c r="A15" t="s">
        <v>14</v>
      </c>
      <c r="B15" s="3">
        <f>B14+Datos!D5</f>
        <v>23534.675</v>
      </c>
      <c r="C15" t="s">
        <v>13</v>
      </c>
      <c r="E15" t="s">
        <v>9</v>
      </c>
      <c r="F15" s="3">
        <f>-F14*I14</f>
        <v>-305.3185859279609</v>
      </c>
      <c r="G15" t="s">
        <v>13</v>
      </c>
    </row>
    <row r="16" spans="1:7" ht="12.75">
      <c r="A16" t="s">
        <v>5</v>
      </c>
      <c r="B16" s="3">
        <f>B17-B15</f>
        <v>1609.208547008544</v>
      </c>
      <c r="C16" t="s">
        <v>13</v>
      </c>
      <c r="E16" t="s">
        <v>10</v>
      </c>
      <c r="F16" s="3">
        <f>-B16/12</f>
        <v>-134.100712250712</v>
      </c>
      <c r="G16" t="s">
        <v>13</v>
      </c>
    </row>
    <row r="17" spans="1:3" ht="12.75">
      <c r="A17" t="s">
        <v>6</v>
      </c>
      <c r="B17" s="3">
        <f>B15/0.936</f>
        <v>25143.883547008543</v>
      </c>
      <c r="C17" t="s">
        <v>13</v>
      </c>
    </row>
    <row r="18" spans="5:7" ht="12.75">
      <c r="E18" s="1" t="s">
        <v>12</v>
      </c>
      <c r="F18" s="4">
        <f>SUM(F14:F16)</f>
        <v>1356.5723837505088</v>
      </c>
      <c r="G18" s="1" t="s">
        <v>13</v>
      </c>
    </row>
    <row r="22" spans="1:9" ht="12.75">
      <c r="A22" s="1" t="s">
        <v>20</v>
      </c>
      <c r="B22" s="4" t="s">
        <v>15</v>
      </c>
      <c r="C22" s="1"/>
      <c r="D22" s="4"/>
      <c r="E22" s="1"/>
      <c r="F22" s="4"/>
      <c r="G22" s="4"/>
      <c r="H22" s="1"/>
      <c r="I22" s="1"/>
    </row>
    <row r="24" spans="1:9" ht="12.75">
      <c r="A24" t="s">
        <v>4</v>
      </c>
      <c r="B24" s="3">
        <f>B4/2/0.98</f>
        <v>21715.178571428572</v>
      </c>
      <c r="C24" t="s">
        <v>13</v>
      </c>
      <c r="E24" t="s">
        <v>8</v>
      </c>
      <c r="F24" s="3">
        <f>B27/14</f>
        <v>1829.134506366649</v>
      </c>
      <c r="G24" t="s">
        <v>13</v>
      </c>
      <c r="I24" s="5">
        <v>0.16</v>
      </c>
    </row>
    <row r="25" spans="1:7" ht="12.75">
      <c r="A25" t="s">
        <v>18</v>
      </c>
      <c r="B25" s="3">
        <f>B24+Datos!D5</f>
        <v>23968.97857142857</v>
      </c>
      <c r="C25" t="s">
        <v>13</v>
      </c>
      <c r="E25" t="s">
        <v>9</v>
      </c>
      <c r="F25" s="3">
        <f>-F24*I24</f>
        <v>-292.66152101866385</v>
      </c>
      <c r="G25" t="s">
        <v>13</v>
      </c>
    </row>
    <row r="26" spans="1:7" ht="12.75">
      <c r="A26" t="s">
        <v>5</v>
      </c>
      <c r="B26" s="3">
        <f>B27-B25</f>
        <v>1638.9045177045155</v>
      </c>
      <c r="C26" t="s">
        <v>13</v>
      </c>
      <c r="E26" t="s">
        <v>10</v>
      </c>
      <c r="F26" s="3">
        <f>-B26/12</f>
        <v>-136.5753764753763</v>
      </c>
      <c r="G26" t="s">
        <v>13</v>
      </c>
    </row>
    <row r="27" spans="1:3" ht="12.75">
      <c r="A27" t="s">
        <v>6</v>
      </c>
      <c r="B27" s="3">
        <f>B25/0.936</f>
        <v>25607.883089133087</v>
      </c>
      <c r="C27" t="s">
        <v>13</v>
      </c>
    </row>
    <row r="28" spans="5:7" ht="12.75">
      <c r="E28" s="1" t="s">
        <v>12</v>
      </c>
      <c r="F28" s="4">
        <f>SUM(F24:F26)</f>
        <v>1399.897608872609</v>
      </c>
      <c r="G28" s="1" t="s">
        <v>13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B26" sqref="B26"/>
    </sheetView>
  </sheetViews>
  <sheetFormatPr defaultColWidth="11.421875" defaultRowHeight="12.75"/>
  <cols>
    <col min="1" max="1" width="20.421875" style="0" customWidth="1"/>
    <col min="2" max="2" width="11.421875" style="3" customWidth="1"/>
    <col min="3" max="3" width="4.421875" style="0" customWidth="1"/>
    <col min="4" max="4" width="7.57421875" style="3" customWidth="1"/>
    <col min="5" max="5" width="13.8515625" style="0" customWidth="1"/>
    <col min="6" max="6" width="11.421875" style="3" customWidth="1"/>
    <col min="7" max="7" width="5.140625" style="3" customWidth="1"/>
    <col min="8" max="8" width="5.421875" style="0" customWidth="1"/>
    <col min="9" max="9" width="10.140625" style="0" customWidth="1"/>
  </cols>
  <sheetData>
    <row r="2" spans="1:9" s="1" customFormat="1" ht="12.75">
      <c r="A2" s="4" t="s">
        <v>3</v>
      </c>
      <c r="B2" s="4" t="s">
        <v>16</v>
      </c>
      <c r="D2" s="4"/>
      <c r="E2" s="1" t="s">
        <v>17</v>
      </c>
      <c r="F2" s="4"/>
      <c r="G2" s="4"/>
      <c r="I2" s="1" t="s">
        <v>11</v>
      </c>
    </row>
    <row r="4" spans="1:9" ht="12.75">
      <c r="A4" t="s">
        <v>4</v>
      </c>
      <c r="B4" s="3">
        <f>Datos!B6*Datos!H6/0.8</f>
        <v>43428</v>
      </c>
      <c r="C4" t="s">
        <v>13</v>
      </c>
      <c r="E4" t="s">
        <v>8</v>
      </c>
      <c r="F4" s="3">
        <f>B7/14</f>
        <v>3497.252747252747</v>
      </c>
      <c r="G4" t="s">
        <v>13</v>
      </c>
      <c r="I4" s="5">
        <v>0.24</v>
      </c>
    </row>
    <row r="5" spans="1:7" ht="12.75">
      <c r="A5" t="s">
        <v>14</v>
      </c>
      <c r="B5" s="3">
        <f>B4+Datos!D6</f>
        <v>45828</v>
      </c>
      <c r="C5" t="s">
        <v>13</v>
      </c>
      <c r="E5" t="s">
        <v>9</v>
      </c>
      <c r="F5" s="3">
        <f>-F4*I4</f>
        <v>-839.3406593406593</v>
      </c>
      <c r="G5" t="s">
        <v>13</v>
      </c>
    </row>
    <row r="6" spans="1:7" ht="12.75">
      <c r="A6" t="s">
        <v>5</v>
      </c>
      <c r="B6" s="3">
        <f>B7-B5</f>
        <v>3133.538461538461</v>
      </c>
      <c r="C6" t="s">
        <v>13</v>
      </c>
      <c r="E6" t="s">
        <v>10</v>
      </c>
      <c r="F6" s="3">
        <f>-B6/12</f>
        <v>-261.1282051282051</v>
      </c>
      <c r="G6" t="s">
        <v>13</v>
      </c>
    </row>
    <row r="7" spans="1:3" ht="12.75">
      <c r="A7" t="s">
        <v>6</v>
      </c>
      <c r="B7" s="3">
        <f>B5/0.936</f>
        <v>48961.53846153846</v>
      </c>
      <c r="C7" t="s">
        <v>13</v>
      </c>
    </row>
    <row r="8" spans="5:7" ht="12.75">
      <c r="E8" s="1" t="s">
        <v>12</v>
      </c>
      <c r="F8" s="4">
        <f>SUM(F4:F7)</f>
        <v>2396.7838827838827</v>
      </c>
      <c r="G8" s="1" t="s">
        <v>13</v>
      </c>
    </row>
    <row r="12" spans="1:7" s="1" customFormat="1" ht="12.75">
      <c r="A12" s="1" t="s">
        <v>7</v>
      </c>
      <c r="B12" s="4" t="s">
        <v>15</v>
      </c>
      <c r="D12" s="4"/>
      <c r="F12" s="4"/>
      <c r="G12" s="4"/>
    </row>
    <row r="14" spans="1:9" ht="12.75">
      <c r="A14" t="s">
        <v>4</v>
      </c>
      <c r="B14" s="3">
        <f>B4/2</f>
        <v>21714</v>
      </c>
      <c r="C14" t="s">
        <v>13</v>
      </c>
      <c r="E14" t="s">
        <v>8</v>
      </c>
      <c r="F14" s="3">
        <f>B17/14</f>
        <v>1840.2014652014652</v>
      </c>
      <c r="G14" t="s">
        <v>13</v>
      </c>
      <c r="I14" s="5">
        <v>0.16</v>
      </c>
    </row>
    <row r="15" spans="1:7" ht="12.75">
      <c r="A15" t="s">
        <v>14</v>
      </c>
      <c r="B15" s="3">
        <f>B14+Datos!D6</f>
        <v>24114</v>
      </c>
      <c r="C15" t="s">
        <v>13</v>
      </c>
      <c r="E15" t="s">
        <v>9</v>
      </c>
      <c r="F15" s="3">
        <f>-F14*I14</f>
        <v>-294.43223443223445</v>
      </c>
      <c r="G15" t="s">
        <v>13</v>
      </c>
    </row>
    <row r="16" spans="1:7" ht="12.75">
      <c r="A16" t="s">
        <v>5</v>
      </c>
      <c r="B16" s="3">
        <f>B17-B15</f>
        <v>1648.8205128205118</v>
      </c>
      <c r="C16" t="s">
        <v>13</v>
      </c>
      <c r="E16" t="s">
        <v>10</v>
      </c>
      <c r="F16" s="3">
        <f>-B16/12</f>
        <v>-137.40170940170933</v>
      </c>
      <c r="G16" t="s">
        <v>13</v>
      </c>
    </row>
    <row r="17" spans="1:3" ht="12.75">
      <c r="A17" t="s">
        <v>6</v>
      </c>
      <c r="B17" s="3">
        <f>B15/0.936</f>
        <v>25762.82051282051</v>
      </c>
      <c r="C17" t="s">
        <v>13</v>
      </c>
    </row>
    <row r="18" spans="5:7" ht="12.75">
      <c r="E18" s="1" t="s">
        <v>12</v>
      </c>
      <c r="F18" s="4">
        <f>SUM(F14:F16)</f>
        <v>1408.3675213675215</v>
      </c>
      <c r="G18" s="1" t="s">
        <v>13</v>
      </c>
    </row>
    <row r="22" spans="1:9" ht="12.75">
      <c r="A22" s="1" t="s">
        <v>20</v>
      </c>
      <c r="B22" s="4" t="s">
        <v>15</v>
      </c>
      <c r="C22" s="1"/>
      <c r="D22" s="4"/>
      <c r="E22" s="1"/>
      <c r="F22" s="4"/>
      <c r="G22" s="4"/>
      <c r="H22" s="1"/>
      <c r="I22" s="1"/>
    </row>
    <row r="24" spans="1:9" ht="12.75">
      <c r="A24" t="s">
        <v>4</v>
      </c>
      <c r="B24" s="3">
        <f>B4/2/0.98</f>
        <v>22157.14285714286</v>
      </c>
      <c r="C24" t="s">
        <v>13</v>
      </c>
      <c r="E24" t="s">
        <v>8</v>
      </c>
      <c r="F24" s="3">
        <f>B27/14</f>
        <v>1874.0188383045527</v>
      </c>
      <c r="G24" t="s">
        <v>13</v>
      </c>
      <c r="I24" s="5">
        <v>0.15</v>
      </c>
    </row>
    <row r="25" spans="1:7" ht="12.75">
      <c r="A25" t="s">
        <v>18</v>
      </c>
      <c r="B25" s="3">
        <f>B24+Datos!D6+Datos!F6/2</f>
        <v>24557.14285714286</v>
      </c>
      <c r="C25" t="s">
        <v>13</v>
      </c>
      <c r="E25" t="s">
        <v>9</v>
      </c>
      <c r="F25" s="3">
        <f>-F24*I24</f>
        <v>-281.1028257456829</v>
      </c>
      <c r="G25" t="s">
        <v>13</v>
      </c>
    </row>
    <row r="26" spans="1:7" ht="12.75">
      <c r="A26" t="s">
        <v>5</v>
      </c>
      <c r="B26" s="3">
        <f>B27-B25</f>
        <v>1679.1208791208774</v>
      </c>
      <c r="C26" t="s">
        <v>13</v>
      </c>
      <c r="E26" t="s">
        <v>10</v>
      </c>
      <c r="F26" s="3">
        <f>-B26/12</f>
        <v>-139.92673992673977</v>
      </c>
      <c r="G26" t="s">
        <v>13</v>
      </c>
    </row>
    <row r="27" spans="1:3" ht="12.75">
      <c r="A27" t="s">
        <v>6</v>
      </c>
      <c r="B27" s="3">
        <f>B25/0.936</f>
        <v>26236.263736263736</v>
      </c>
      <c r="C27" t="s">
        <v>13</v>
      </c>
    </row>
    <row r="28" spans="5:7" ht="12.75">
      <c r="E28" s="1" t="s">
        <v>12</v>
      </c>
      <c r="F28" s="4">
        <f>SUM(F24:F26)</f>
        <v>1452.98927263213</v>
      </c>
      <c r="G28" s="1" t="s">
        <v>13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20.421875" style="0" customWidth="1"/>
    <col min="2" max="2" width="11.421875" style="3" customWidth="1"/>
    <col min="3" max="3" width="4.421875" style="0" customWidth="1"/>
    <col min="4" max="4" width="7.57421875" style="3" customWidth="1"/>
    <col min="5" max="5" width="13.8515625" style="0" customWidth="1"/>
    <col min="6" max="6" width="11.421875" style="3" customWidth="1"/>
    <col min="7" max="7" width="5.140625" style="3" customWidth="1"/>
    <col min="8" max="8" width="5.421875" style="0" customWidth="1"/>
    <col min="9" max="9" width="10.140625" style="0" customWidth="1"/>
  </cols>
  <sheetData>
    <row r="2" spans="1:9" s="1" customFormat="1" ht="12.75">
      <c r="A2" s="4" t="s">
        <v>3</v>
      </c>
      <c r="B2" s="4" t="s">
        <v>16</v>
      </c>
      <c r="D2" s="4"/>
      <c r="E2" s="1" t="s">
        <v>17</v>
      </c>
      <c r="F2" s="4"/>
      <c r="G2" s="4"/>
      <c r="I2" s="1" t="s">
        <v>11</v>
      </c>
    </row>
    <row r="4" spans="1:9" ht="12.75">
      <c r="A4" t="s">
        <v>4</v>
      </c>
      <c r="B4" s="3">
        <f>Datos!B7*Datos!H7/0.8</f>
        <v>44323.125</v>
      </c>
      <c r="C4" t="s">
        <v>13</v>
      </c>
      <c r="E4" t="s">
        <v>8</v>
      </c>
      <c r="F4" s="3">
        <f>B7/14</f>
        <v>3565.5620421245417</v>
      </c>
      <c r="G4" t="s">
        <v>13</v>
      </c>
      <c r="I4" s="5">
        <v>0.24</v>
      </c>
    </row>
    <row r="5" spans="1:7" ht="12.75">
      <c r="A5" t="s">
        <v>14</v>
      </c>
      <c r="B5" s="3">
        <f>B4+Datos!D7</f>
        <v>46723.125</v>
      </c>
      <c r="C5" t="s">
        <v>13</v>
      </c>
      <c r="E5" t="s">
        <v>9</v>
      </c>
      <c r="F5" s="3">
        <f>-F4*I4</f>
        <v>-855.73489010989</v>
      </c>
      <c r="G5" t="s">
        <v>13</v>
      </c>
    </row>
    <row r="6" spans="1:7" ht="12.75">
      <c r="A6" t="s">
        <v>5</v>
      </c>
      <c r="B6" s="3">
        <f>B7-B5</f>
        <v>3194.743589743586</v>
      </c>
      <c r="C6" t="s">
        <v>13</v>
      </c>
      <c r="E6" t="s">
        <v>10</v>
      </c>
      <c r="F6" s="3">
        <f>-B6/12</f>
        <v>-266.22863247863216</v>
      </c>
      <c r="G6" t="s">
        <v>13</v>
      </c>
    </row>
    <row r="7" spans="1:3" ht="12.75">
      <c r="A7" t="s">
        <v>6</v>
      </c>
      <c r="B7" s="3">
        <f>B5/0.936</f>
        <v>49917.868589743586</v>
      </c>
      <c r="C7" t="s">
        <v>13</v>
      </c>
    </row>
    <row r="8" spans="5:7" ht="12.75">
      <c r="E8" s="1" t="s">
        <v>12</v>
      </c>
      <c r="F8" s="4">
        <f>SUM(F4:F7)</f>
        <v>2443.5985195360195</v>
      </c>
      <c r="G8" s="1" t="s">
        <v>13</v>
      </c>
    </row>
    <row r="12" spans="1:7" s="1" customFormat="1" ht="12.75">
      <c r="A12" s="1" t="s">
        <v>7</v>
      </c>
      <c r="B12" s="4" t="s">
        <v>15</v>
      </c>
      <c r="D12" s="4"/>
      <c r="F12" s="4"/>
      <c r="G12" s="4"/>
    </row>
    <row r="14" spans="1:9" ht="12.75">
      <c r="A14" t="s">
        <v>4</v>
      </c>
      <c r="B14" s="3">
        <f>B4/2</f>
        <v>22161.5625</v>
      </c>
      <c r="C14" t="s">
        <v>13</v>
      </c>
      <c r="E14" t="s">
        <v>8</v>
      </c>
      <c r="F14" s="3">
        <f>B17/14</f>
        <v>1874.3561126373625</v>
      </c>
      <c r="G14" t="s">
        <v>13</v>
      </c>
      <c r="I14" s="5">
        <v>0.17</v>
      </c>
    </row>
    <row r="15" spans="1:7" ht="12.75">
      <c r="A15" t="s">
        <v>14</v>
      </c>
      <c r="B15" s="3">
        <f>B14+Datos!D7</f>
        <v>24561.5625</v>
      </c>
      <c r="C15" t="s">
        <v>13</v>
      </c>
      <c r="E15" t="s">
        <v>9</v>
      </c>
      <c r="F15" s="3">
        <f>-F14*I14</f>
        <v>-318.64053914835165</v>
      </c>
      <c r="G15" t="s">
        <v>13</v>
      </c>
    </row>
    <row r="16" spans="1:7" ht="12.75">
      <c r="A16" t="s">
        <v>5</v>
      </c>
      <c r="B16" s="3">
        <f>B17-B15</f>
        <v>1679.4230769230744</v>
      </c>
      <c r="C16" t="s">
        <v>13</v>
      </c>
      <c r="E16" t="s">
        <v>10</v>
      </c>
      <c r="F16" s="3">
        <f>-B16/12</f>
        <v>-139.95192307692287</v>
      </c>
      <c r="G16" t="s">
        <v>13</v>
      </c>
    </row>
    <row r="17" spans="1:3" ht="12.75">
      <c r="A17" t="s">
        <v>6</v>
      </c>
      <c r="B17" s="3">
        <f>B15/0.936</f>
        <v>26240.985576923074</v>
      </c>
      <c r="C17" t="s">
        <v>13</v>
      </c>
    </row>
    <row r="18" spans="5:7" ht="12.75">
      <c r="E18" s="1" t="s">
        <v>12</v>
      </c>
      <c r="F18" s="4">
        <f>SUM(F14:F16)</f>
        <v>1415.7636504120878</v>
      </c>
      <c r="G18" s="1" t="s">
        <v>13</v>
      </c>
    </row>
    <row r="22" spans="1:9" ht="12.75">
      <c r="A22" s="1" t="s">
        <v>20</v>
      </c>
      <c r="B22" s="4" t="s">
        <v>15</v>
      </c>
      <c r="C22" s="1"/>
      <c r="D22" s="4"/>
      <c r="E22" s="1"/>
      <c r="F22" s="4"/>
      <c r="G22" s="4"/>
      <c r="H22" s="1"/>
      <c r="I22" s="1"/>
    </row>
    <row r="24" spans="1:9" ht="12.75">
      <c r="A24" t="s">
        <v>4</v>
      </c>
      <c r="B24" s="3">
        <f>B4/2/0.98</f>
        <v>22613.839285714286</v>
      </c>
      <c r="C24" t="s">
        <v>13</v>
      </c>
      <c r="E24" t="s">
        <v>8</v>
      </c>
      <c r="F24" s="3">
        <f>B27/14</f>
        <v>1908.8705193615908</v>
      </c>
      <c r="G24" t="s">
        <v>13</v>
      </c>
      <c r="I24" s="5">
        <v>0.15</v>
      </c>
    </row>
    <row r="25" spans="1:7" ht="12.75">
      <c r="A25" t="s">
        <v>18</v>
      </c>
      <c r="B25" s="3">
        <f>B24+Datos!D7+Datos!F7/2</f>
        <v>25013.839285714286</v>
      </c>
      <c r="C25" t="s">
        <v>13</v>
      </c>
      <c r="E25" t="s">
        <v>9</v>
      </c>
      <c r="F25" s="3">
        <f>-F24*I24</f>
        <v>-286.3305779042386</v>
      </c>
      <c r="G25" t="s">
        <v>13</v>
      </c>
    </row>
    <row r="26" spans="1:7" ht="12.75">
      <c r="A26" t="s">
        <v>5</v>
      </c>
      <c r="B26" s="3">
        <f>B27-B25</f>
        <v>1710.347985347984</v>
      </c>
      <c r="C26" t="s">
        <v>13</v>
      </c>
      <c r="E26" t="s">
        <v>10</v>
      </c>
      <c r="F26" s="3">
        <f>-B26/12</f>
        <v>-142.52899877899867</v>
      </c>
      <c r="G26" t="s">
        <v>13</v>
      </c>
    </row>
    <row r="27" spans="1:3" ht="12.75">
      <c r="A27" t="s">
        <v>6</v>
      </c>
      <c r="B27" s="3">
        <f>B25/0.936</f>
        <v>26724.18727106227</v>
      </c>
      <c r="C27" t="s">
        <v>13</v>
      </c>
    </row>
    <row r="28" spans="5:7" ht="12.75">
      <c r="E28" s="1" t="s">
        <v>12</v>
      </c>
      <c r="F28" s="4">
        <f>SUM(F24:F26)</f>
        <v>1480.0109426783536</v>
      </c>
      <c r="G28" s="1" t="s">
        <v>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Gómez</dc:creator>
  <cp:keywords/>
  <dc:description/>
  <cp:lastModifiedBy>javier</cp:lastModifiedBy>
  <dcterms:created xsi:type="dcterms:W3CDTF">2004-02-11T10:14:29Z</dcterms:created>
  <dcterms:modified xsi:type="dcterms:W3CDTF">2006-10-09T18:52:52Z</dcterms:modified>
  <cp:category/>
  <cp:version/>
  <cp:contentType/>
  <cp:contentStatus/>
</cp:coreProperties>
</file>