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4 bancos" sheetId="1" r:id="rId1"/>
    <sheet name="anticipar cuota" sheetId="2" r:id="rId2"/>
    <sheet name="anticipar años" sheetId="3" r:id="rId3"/>
    <sheet name="Hipoteca" sheetId="4" r:id="rId4"/>
  </sheets>
  <externalReferences>
    <externalReference r:id="rId7"/>
  </externalReferences>
  <definedNames>
    <definedName name="Acc96">#REF!</definedName>
    <definedName name="Acc97">#REF!</definedName>
    <definedName name="Accesorios">#REF!</definedName>
    <definedName name="AccGrowth">#REF!</definedName>
    <definedName name="ACTUALITZARDADES" localSheetId="0">'4 bancos'!ACTUALITZARDADES</definedName>
    <definedName name="ACTUALITZARDADES" localSheetId="2">'anticipar años'!ACTUALITZARDADES</definedName>
    <definedName name="ACTUALITZARDADES">[0]!ACTUALITZARDADES</definedName>
    <definedName name="actualitzartaules" localSheetId="0">'4 bancos'!actualitzartaules</definedName>
    <definedName name="actualitzartaules" localSheetId="2">'anticipar años'!actualitzartaules</definedName>
    <definedName name="actualitzartaules">[0]!actualitzartaules</definedName>
    <definedName name="Africa96">#REF!</definedName>
    <definedName name="Africa97">#REF!</definedName>
    <definedName name="AmericaDelNorte96">#REF!</definedName>
    <definedName name="AmericaDelNorte97">#REF!</definedName>
    <definedName name="AmericaDelSur96">#REF!</definedName>
    <definedName name="AmericaDelSur97">#REF!</definedName>
    <definedName name="anaracarta" localSheetId="0">'4 bancos'!anaracarta</definedName>
    <definedName name="anaracarta" localSheetId="2">'anticipar años'!anaracarta</definedName>
    <definedName name="anaracarta">[0]!anaracarta</definedName>
    <definedName name="anaralbara" localSheetId="0">'4 bancos'!anaralbara</definedName>
    <definedName name="anaralbara" localSheetId="2">'anticipar años'!anaralbara</definedName>
    <definedName name="anaralbara">[0]!anaralbara</definedName>
    <definedName name="anardadesfiltrades" localSheetId="0">'4 bancos'!anardadesfiltrades</definedName>
    <definedName name="anardadesfiltrades" localSheetId="2">'anticipar años'!anardadesfiltrades</definedName>
    <definedName name="anardadesfiltrades">[0]!anardadesfiltrades</definedName>
    <definedName name="anaresquerra1" localSheetId="0">'4 bancos'!anaresquerra1</definedName>
    <definedName name="anaresquerra1" localSheetId="2">'anticipar años'!anaresquerra1</definedName>
    <definedName name="anaresquerra1">[0]!anaresquerra1</definedName>
    <definedName name="anarmenu" localSheetId="0">'4 bancos'!anarmenu</definedName>
    <definedName name="anarmenu" localSheetId="2">'anticipar años'!anarmenu</definedName>
    <definedName name="anarmenu">[0]!anarmenu</definedName>
    <definedName name="anarordre" localSheetId="0">'4 bancos'!anarordre</definedName>
    <definedName name="anarordre" localSheetId="2">'anticipar años'!anarordre</definedName>
    <definedName name="anarordre">[0]!anarordre</definedName>
    <definedName name="anartaulaprojectes" localSheetId="0">'4 bancos'!anartaulaprojectes</definedName>
    <definedName name="anartaulaprojectes" localSheetId="2">'anticipar años'!anartaulaprojectes</definedName>
    <definedName name="anartaulaprojectes">[0]!anartaulaprojectes</definedName>
    <definedName name="Asia96">#REF!</definedName>
    <definedName name="Asia97">#REF!</definedName>
    <definedName name="BicicletasDeCarreras">#REF!</definedName>
    <definedName name="BicicletasDePaseo">#REF!</definedName>
    <definedName name="Botón1_AlHacerClic" localSheetId="0">'4 bancos'!Botón1_AlHacerClic</definedName>
    <definedName name="Botón1_AlHacerClic" localSheetId="2">'anticipar años'!Botón1_AlHacerClic</definedName>
    <definedName name="Botón1_AlHacerClic">[0]!Botón1_AlHacerClic</definedName>
    <definedName name="Car96">#REF!</definedName>
    <definedName name="Car97">#REF!</definedName>
    <definedName name="CimaDeLaTabla">#REF!</definedName>
    <definedName name="ContVal">#REF!</definedName>
    <definedName name="CrecimientoAcc">#REF!</definedName>
    <definedName name="CrecimientoCar">#REF!</definedName>
    <definedName name="CrecimientoPas">#REF!</definedName>
    <definedName name="esborracarta" localSheetId="0">'4 bancos'!esborracarta</definedName>
    <definedName name="esborracarta" localSheetId="2">'anticipar años'!esborracarta</definedName>
    <definedName name="esborracarta">[0]!esborracarta</definedName>
    <definedName name="Europa96">#REF!</definedName>
    <definedName name="Europa97">#REF!</definedName>
    <definedName name="fabricat" localSheetId="0">'4 bancos'!fabricat</definedName>
    <definedName name="fabricat" localSheetId="2">'anticipar años'!fabricat</definedName>
    <definedName name="fabricat">[0]!fabricat</definedName>
    <definedName name="FIFAX" localSheetId="0">'4 bancos'!FIFAX</definedName>
    <definedName name="FIFAX" localSheetId="2">'anticipar años'!FIFAX</definedName>
    <definedName name="FIFAX">[0]!FIFAX</definedName>
    <definedName name="filtradades1" localSheetId="0">'4 bancos'!filtradades1</definedName>
    <definedName name="filtradades1" localSheetId="2">'anticipar años'!filtradades1</definedName>
    <definedName name="filtradades1">[0]!filtradades1</definedName>
    <definedName name="Growth">#REF!</definedName>
    <definedName name="guardacarta" localSheetId="0">'4 bancos'!guardacarta</definedName>
    <definedName name="guardacarta" localSheetId="2">'anticipar años'!guardacarta</definedName>
    <definedName name="guardacarta">[0]!guardacarta</definedName>
    <definedName name="guardarisortir" localSheetId="0">'4 bancos'!guardarisortir</definedName>
    <definedName name="guardarisortir" localSheetId="2">'anticipar años'!guardarisortir</definedName>
    <definedName name="guardarisortir">[0]!guardarisortir</definedName>
    <definedName name="imprimircarta" localSheetId="0">'4 bancos'!imprimircarta</definedName>
    <definedName name="imprimircarta" localSheetId="2">'anticipar años'!imprimircarta</definedName>
    <definedName name="imprimircarta">[0]!imprimircarta</definedName>
    <definedName name="imprimirfulla2" localSheetId="0">'4 bancos'!imprimirfulla2</definedName>
    <definedName name="imprimirfulla2" localSheetId="2">'anticipar años'!imprimirfulla2</definedName>
    <definedName name="imprimirfulla2">[0]!imprimirfulla2</definedName>
    <definedName name="INICIFAX" localSheetId="0">'4 bancos'!INICIFAX</definedName>
    <definedName name="INICIFAX" localSheetId="2">'anticipar años'!INICIFAX</definedName>
    <definedName name="INICIFAX">[0]!INICIFAX</definedName>
    <definedName name="Mensaje3">"Mensaje3"</definedName>
    <definedName name="obriconsultapressupost" localSheetId="0">'4 bancos'!obriconsultapressupost</definedName>
    <definedName name="obriconsultapressupost" localSheetId="2">'anticipar años'!obriconsultapressupost</definedName>
    <definedName name="obriconsultapressupost">[0]!obriconsultapressupost</definedName>
    <definedName name="obrirconsultaprojectes1" localSheetId="0">'4 bancos'!obrirconsultaprojectes1</definedName>
    <definedName name="obrirconsultaprojectes1" localSheetId="2">'anticipar años'!obrirconsultaprojectes1</definedName>
    <definedName name="obrirconsultaprojectes1">[0]!obrirconsultaprojectes1</definedName>
    <definedName name="obrirmenú" localSheetId="0">'4 bancos'!obrirmenú</definedName>
    <definedName name="obrirmenú" localSheetId="2">'anticipar años'!obrirmenú</definedName>
    <definedName name="obrirmenú">[0]!obrirmenú</definedName>
    <definedName name="obrirpressupost" localSheetId="0">'4 bancos'!obrirpressupost</definedName>
    <definedName name="obrirpressupost" localSheetId="2">'anticipar años'!obrirpressupost</definedName>
    <definedName name="obrirpressupost">[0]!obrirpressupost</definedName>
    <definedName name="obrirprojecteoficinatécnica" localSheetId="0">'4 bancos'!obrirprojecteoficinatécnica</definedName>
    <definedName name="obrirprojecteoficinatécnica" localSheetId="2">'anticipar años'!obrirprojecteoficinatécnica</definedName>
    <definedName name="obrirprojecteoficinatécnica">[0]!obrirprojecteoficinatécnica</definedName>
    <definedName name="omplircarta" localSheetId="0">'4 bancos'!omplircarta</definedName>
    <definedName name="omplircarta" localSheetId="2">'anticipar años'!omplircarta</definedName>
    <definedName name="omplircarta">[0]!omplircarta</definedName>
    <definedName name="Pas96">#REF!</definedName>
    <definedName name="Pas97">#REF!</definedName>
    <definedName name="PorcentajeAfrica">#REF!</definedName>
    <definedName name="PorcentajeAmericaDelNorte">#REF!</definedName>
    <definedName name="PorcentajeAmericaDelSur">#REF!</definedName>
    <definedName name="PorcentajeAsia">#REF!</definedName>
    <definedName name="PorcentajeEuropa">#REF!</definedName>
    <definedName name="QmC6u6H7" localSheetId="0">'anticipar años'!QmC6u6H7</definedName>
    <definedName name="QmC6u6H7" localSheetId="2">'anticipar años'!QmC6u6H7</definedName>
    <definedName name="QmC6u6H7">[0]!QmC6u6H7</definedName>
    <definedName name="RangoTablaDinámica2">#REF!</definedName>
    <definedName name="s">'anticipar años'!ACTUALITZARDADES</definedName>
    <definedName name="SuperiorTabla">#REF!</definedName>
  </definedNames>
  <calcPr fullCalcOnLoad="1" iterate="1" iterateCount="500" iterateDelta="0.001"/>
</workbook>
</file>

<file path=xl/comments1.xml><?xml version="1.0" encoding="utf-8"?>
<comments xmlns="http://schemas.openxmlformats.org/spreadsheetml/2006/main">
  <authors>
    <author>Remigi Buj Provinciale      remigi@ascendente.com</author>
  </authors>
  <commentList>
    <comment ref="C6" authorId="0">
      <text>
        <r>
          <rPr>
            <sz val="8"/>
            <rFont val="Tahoma"/>
            <family val="2"/>
          </rPr>
          <t xml:space="preserve">Introduce el importe mínimo y máximo a financiar.
</t>
        </r>
      </text>
    </comment>
    <comment ref="K6" authorId="0">
      <text>
        <r>
          <rPr>
            <sz val="8"/>
            <rFont val="Tahoma"/>
            <family val="2"/>
          </rPr>
          <t xml:space="preserve">Introduce el importe mínimo y máximo a financiar.
</t>
        </r>
      </text>
    </comment>
    <comment ref="C8" authorId="0">
      <text>
        <r>
          <rPr>
            <sz val="8"/>
            <rFont val="Tahoma"/>
            <family val="2"/>
          </rPr>
          <t xml:space="preserve">introduce el mínimo y el máximo de años  en los que amortizar el préstramo.
</t>
        </r>
      </text>
    </comment>
    <comment ref="K8" authorId="0">
      <text>
        <r>
          <rPr>
            <sz val="8"/>
            <rFont val="Tahoma"/>
            <family val="2"/>
          </rPr>
          <t xml:space="preserve">introduce el mínimo y el máximo de años  en los que amortizar el préstramo.
</t>
        </r>
      </text>
    </comment>
    <comment ref="S6" authorId="0">
      <text>
        <r>
          <rPr>
            <sz val="8"/>
            <rFont val="Tahoma"/>
            <family val="2"/>
          </rPr>
          <t xml:space="preserve">Introduce el importe mínimo y máximo a financiar.
</t>
        </r>
      </text>
    </comment>
    <comment ref="S8" authorId="0">
      <text>
        <r>
          <rPr>
            <sz val="8"/>
            <rFont val="Tahoma"/>
            <family val="2"/>
          </rPr>
          <t xml:space="preserve">introduce el mínimo y el máximo de años  en los que amortizar el préstramo.
</t>
        </r>
      </text>
    </comment>
    <comment ref="AA6" authorId="0">
      <text>
        <r>
          <rPr>
            <sz val="8"/>
            <rFont val="Tahoma"/>
            <family val="2"/>
          </rPr>
          <t xml:space="preserve">Introduce el importe mínimo y máximo a financiar.
</t>
        </r>
      </text>
    </comment>
    <comment ref="AA8" authorId="0">
      <text>
        <r>
          <rPr>
            <sz val="8"/>
            <rFont val="Tahoma"/>
            <family val="2"/>
          </rPr>
          <t xml:space="preserve">introduce el mínimo y el máximo de años  en los que amortizar el préstramo.
</t>
        </r>
      </text>
    </comment>
  </commentList>
</comments>
</file>

<file path=xl/comments2.xml><?xml version="1.0" encoding="utf-8"?>
<comments xmlns="http://schemas.openxmlformats.org/spreadsheetml/2006/main">
  <authors>
    <author>Eprinsa</author>
  </authors>
  <commentList>
    <comment ref="E18" authorId="0">
      <text>
        <r>
          <rPr>
            <sz val="8"/>
            <rFont val="Tahoma"/>
            <family val="2"/>
          </rPr>
          <t>Numero de año: 
1-&gt;Primer año,
2-&gt;Segundo año,
etc</t>
        </r>
      </text>
    </comment>
    <comment ref="E19" authorId="0">
      <text>
        <r>
          <rPr>
            <sz val="8"/>
            <rFont val="Tahoma"/>
            <family val="2"/>
          </rPr>
          <t xml:space="preserve">Número de mes (1 a 12)
1-&gt;Enero,
2-&gt;Febrero,
etc
</t>
        </r>
      </text>
    </comment>
  </commentList>
</comments>
</file>

<file path=xl/comments3.xml><?xml version="1.0" encoding="utf-8"?>
<comments xmlns="http://schemas.openxmlformats.org/spreadsheetml/2006/main">
  <authors>
    <author>Eprinsa</author>
  </authors>
  <commentList>
    <comment ref="E20" authorId="0">
      <text>
        <r>
          <rPr>
            <sz val="8"/>
            <rFont val="Tahoma"/>
            <family val="2"/>
          </rPr>
          <t xml:space="preserve">Número de mes (1 a 12)
1-&gt;Enero,
2-&gt;Febrero,
etc
</t>
        </r>
      </text>
    </comment>
    <comment ref="E19" authorId="0">
      <text>
        <r>
          <rPr>
            <sz val="8"/>
            <rFont val="Tahoma"/>
            <family val="2"/>
          </rPr>
          <t>Numero de año: 
1-&gt;Primer año,
2-&gt;Segundo año,
etc</t>
        </r>
      </text>
    </comment>
  </commentList>
</comments>
</file>

<file path=xl/comments4.xml><?xml version="1.0" encoding="utf-8"?>
<comments xmlns="http://schemas.openxmlformats.org/spreadsheetml/2006/main">
  <authors>
    <author>Eprinsa</author>
  </authors>
  <commentList>
    <comment ref="E19" authorId="0">
      <text>
        <r>
          <rPr>
            <sz val="8"/>
            <rFont val="Tahoma"/>
            <family val="2"/>
          </rPr>
          <t>Numero de año: 
1-&gt;Primer año,
2-&gt;Segundo año,
etc</t>
        </r>
      </text>
    </comment>
    <comment ref="E20" authorId="0">
      <text>
        <r>
          <rPr>
            <sz val="8"/>
            <rFont val="Tahoma"/>
            <family val="2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<sst xmlns="http://schemas.openxmlformats.org/spreadsheetml/2006/main" count="297" uniqueCount="86">
  <si>
    <t>años</t>
  </si>
  <si>
    <t>Tipo interés</t>
  </si>
  <si>
    <t>Capital</t>
  </si>
  <si>
    <t>Plazo</t>
  </si>
  <si>
    <t>Anual</t>
  </si>
  <si>
    <t>Mes</t>
  </si>
  <si>
    <t>Año</t>
  </si>
  <si>
    <t>Cuota</t>
  </si>
  <si>
    <t>Interes</t>
  </si>
  <si>
    <t>Amortizacion</t>
  </si>
  <si>
    <t>Capital Pendiente</t>
  </si>
  <si>
    <t>Cuadro de amortización</t>
  </si>
  <si>
    <t>Adelanto</t>
  </si>
  <si>
    <t>En el año:</t>
  </si>
  <si>
    <t>En el mes:</t>
  </si>
  <si>
    <t>Cantidad amortizar:</t>
  </si>
  <si>
    <t>Cuotas resultantes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</si>
  <si>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</si>
  <si>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t>Cálculo de amortización parcial de una hipoteca, reducción en tiempo. Para otros cálculos visite www.hipotecasyeuribor.com</t>
  </si>
  <si>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</si>
  <si>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</si>
  <si>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Resultados iniciales:</t>
  </si>
  <si>
    <t>Interés mensual:</t>
  </si>
  <si>
    <t>Cuota:</t>
  </si>
  <si>
    <t>Numero de Cuotas:</t>
  </si>
  <si>
    <t>2. Amortización Parcial</t>
  </si>
  <si>
    <t>Resultados después:</t>
  </si>
  <si>
    <t>Se ahorra:</t>
  </si>
  <si>
    <t>Años</t>
  </si>
  <si>
    <t>y</t>
  </si>
  <si>
    <t>Meses</t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</si>
  <si>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</si>
  <si>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Cálculo de amortización parcial de una hipoteca con efectos en la cuota mensual. Para otros cálculos visite www.hipotecasyeuribor.com</t>
  </si>
  <si>
    <r>
      <t>Datosamortización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</si>
  <si>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Cuota posterior:</t>
  </si>
  <si>
    <t xml:space="preserve"> </t>
  </si>
  <si>
    <t>Interés</t>
  </si>
  <si>
    <t>Amortización</t>
  </si>
  <si>
    <t>EURIBOR</t>
  </si>
  <si>
    <t>CUOTAS A PAGAR EN UN PRESTAMO SEGUN  IMPORTE Y AÑOS</t>
  </si>
  <si>
    <t>SUELO</t>
  </si>
  <si>
    <t>TECHO</t>
  </si>
  <si>
    <t>SABADELL</t>
  </si>
  <si>
    <t>DIFERENCIAL</t>
  </si>
  <si>
    <t>Mínimo</t>
  </si>
  <si>
    <t>Máximo</t>
  </si>
  <si>
    <t>EuroConversor</t>
  </si>
  <si>
    <t>Importe del préstamo (EUROS)</t>
  </si>
  <si>
    <t>Pesetas</t>
  </si>
  <si>
    <t>Años a amortizar</t>
  </si>
  <si>
    <t>Euros</t>
  </si>
  <si>
    <t>Tipo de interés anual</t>
  </si>
  <si>
    <t>CUOTA  MENSUAL</t>
  </si>
  <si>
    <t>importe\ años</t>
  </si>
  <si>
    <t>INTERESES TOTALES</t>
  </si>
  <si>
    <t>TOTAL A PAGAR</t>
  </si>
  <si>
    <t>SABADELL CON SUELO</t>
  </si>
  <si>
    <t>NOMINA</t>
  </si>
  <si>
    <t>S. HOGAR</t>
  </si>
  <si>
    <t>S. VIDA</t>
  </si>
  <si>
    <t>P. PAGOS</t>
  </si>
  <si>
    <t>X</t>
  </si>
  <si>
    <t>SI</t>
  </si>
  <si>
    <t>TOTAL</t>
  </si>
  <si>
    <t>CUOTA</t>
  </si>
  <si>
    <t>P.  PENSIONES</t>
  </si>
  <si>
    <t>COMPROMISOS</t>
  </si>
  <si>
    <t>CONDICIONES</t>
  </si>
  <si>
    <t>Cº  APERTURA</t>
  </si>
  <si>
    <t>C. PARCIAL</t>
  </si>
  <si>
    <t>C. TOTAL</t>
  </si>
  <si>
    <t>OBLIGATORIOS</t>
  </si>
  <si>
    <t>CUOTA / AÑO</t>
  </si>
  <si>
    <t>NO</t>
  </si>
  <si>
    <t>DEL</t>
  </si>
  <si>
    <t>PRESTAMO</t>
  </si>
  <si>
    <t xml:space="preserve">CAMBIO  %  </t>
  </si>
  <si>
    <t>SUBRROGACION</t>
  </si>
  <si>
    <t>GASTOS             HIPOTECA                                COMPRA-VENTA</t>
  </si>
  <si>
    <t>http://www.bankimia.com/calculadora-hipotecaria-de-gastos-compra-vivienda</t>
  </si>
  <si>
    <t>¿     ?</t>
  </si>
  <si>
    <t>http://www.euribor.com.es/euribor-hoy/</t>
  </si>
  <si>
    <t>EURIBOR   +   DIFERENCIAL</t>
  </si>
  <si>
    <t>BANCO 1</t>
  </si>
  <si>
    <t>BANCO   2</t>
  </si>
  <si>
    <r>
      <rPr>
        <b/>
        <u val="single"/>
        <sz val="12"/>
        <color indexed="10"/>
        <rFont val="Arial"/>
        <family val="2"/>
      </rPr>
      <t>PONER LOS DATOS EN ROJO</t>
    </r>
    <r>
      <rPr>
        <b/>
        <sz val="12"/>
        <color indexed="10"/>
        <rFont val="Arial"/>
        <family val="2"/>
      </rPr>
      <t xml:space="preserve">  -  EURIBOR (SOLO AQUI EL RESTO SALE POR DEFECTO), DIFERENCIAL, IMPORTE MINIMO Y MAXIMO,   AÑOS MINIMOS Y MAXIMOS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</si>
</sst>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%"/>
    <numFmt numFmtId="181" formatCode="_-* #,##0.0000\ _p_t_a_-;\-* #,##0.0000\ _p_t_a_-;_-* &quot;-&quot;????\ _p_t_a_-;_-@_-"/>
    <numFmt numFmtId="182" formatCode="#,##0\ &quot;pta&quot;"/>
  </numFmts>
  <fonts count="9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8"/>
      <name val="Tahoma"/>
      <family val="2"/>
    </font>
    <font>
      <b/>
      <sz val="20"/>
      <color indexed="48"/>
      <name val="Arial"/>
      <family val="2"/>
    </font>
    <font>
      <sz val="12"/>
      <color indexed="56"/>
      <name val="Tahoma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sz val="22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45"/>
      <color indexed="8"/>
      <name val="Arial"/>
      <family val="2"/>
    </font>
    <font>
      <sz val="16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3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2"/>
      <color indexed="10"/>
      <name val="Arial"/>
      <family val="2"/>
    </font>
    <font>
      <sz val="9"/>
      <color indexed="10"/>
      <name val="Arial"/>
      <family val="2"/>
    </font>
    <font>
      <sz val="10"/>
      <color indexed="63"/>
      <name val="Arial"/>
      <family val="2"/>
    </font>
    <font>
      <u val="single"/>
      <sz val="14"/>
      <color indexed="12"/>
      <name val="Arial"/>
      <family val="2"/>
    </font>
    <font>
      <sz val="14"/>
      <color indexed="63"/>
      <name val="Arial"/>
      <family val="2"/>
    </font>
    <font>
      <b/>
      <u val="single"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2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theme="1" tint="0.15000000596046448"/>
      <name val="Arial"/>
      <family val="2"/>
    </font>
    <font>
      <u val="single"/>
      <sz val="14"/>
      <color theme="10"/>
      <name val="Arial"/>
      <family val="2"/>
    </font>
    <font>
      <sz val="14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55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4" fillId="0" borderId="8" applyNumberFormat="0" applyFill="0" applyAlignment="0" applyProtection="0"/>
    <xf numFmtId="0" fontId="76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 quotePrefix="1">
      <alignment horizontal="left"/>
      <protection locked="0"/>
    </xf>
    <xf numFmtId="44" fontId="0" fillId="34" borderId="10" xfId="45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34" borderId="13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9" fontId="0" fillId="34" borderId="16" xfId="0" applyNumberForma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 quotePrefix="1">
      <alignment horizontal="center"/>
      <protection locked="0"/>
    </xf>
    <xf numFmtId="44" fontId="0" fillId="0" borderId="0" xfId="0" applyNumberFormat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applyProtection="1" quotePrefix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180" fontId="8" fillId="0" borderId="0" xfId="0" applyNumberFormat="1" applyFont="1" applyAlignment="1" applyProtection="1">
      <alignment/>
      <protection locked="0"/>
    </xf>
    <xf numFmtId="4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3" borderId="21" xfId="0" applyFill="1" applyBorder="1" applyAlignment="1" applyProtection="1" quotePrefix="1">
      <alignment horizontal="left"/>
      <protection locked="0"/>
    </xf>
    <xf numFmtId="0" fontId="0" fillId="33" borderId="22" xfId="0" applyFill="1" applyBorder="1" applyAlignment="1" applyProtection="1" quotePrefix="1">
      <alignment horizontal="left"/>
      <protection locked="0"/>
    </xf>
    <xf numFmtId="0" fontId="0" fillId="33" borderId="23" xfId="0" applyFill="1" applyBorder="1" applyAlignment="1" applyProtection="1" quotePrefix="1">
      <alignment horizontal="left"/>
      <protection locked="0"/>
    </xf>
    <xf numFmtId="0" fontId="0" fillId="34" borderId="10" xfId="0" applyFill="1" applyBorder="1" applyAlignment="1" applyProtection="1" quotePrefix="1">
      <alignment horizontal="right"/>
      <protection locked="0"/>
    </xf>
    <xf numFmtId="0" fontId="0" fillId="34" borderId="11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 quotePrefix="1">
      <alignment horizontal="right"/>
      <protection locked="0"/>
    </xf>
    <xf numFmtId="0" fontId="0" fillId="34" borderId="14" xfId="0" applyFill="1" applyBorder="1" applyAlignment="1" applyProtection="1" quotePrefix="1">
      <alignment horizontal="left"/>
      <protection locked="0"/>
    </xf>
    <xf numFmtId="0" fontId="0" fillId="34" borderId="15" xfId="0" applyFill="1" applyBorder="1" applyAlignment="1" applyProtection="1" quotePrefix="1">
      <alignment horizontal="left"/>
      <protection locked="0"/>
    </xf>
    <xf numFmtId="0" fontId="0" fillId="34" borderId="16" xfId="0" applyFill="1" applyBorder="1" applyAlignment="1" applyProtection="1" quotePrefix="1">
      <alignment horizontal="right"/>
      <protection locked="0"/>
    </xf>
    <xf numFmtId="0" fontId="0" fillId="34" borderId="17" xfId="0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55">
      <alignment/>
      <protection/>
    </xf>
    <xf numFmtId="0" fontId="5" fillId="0" borderId="0" xfId="55" applyFont="1" applyAlignment="1" quotePrefix="1">
      <alignment horizontal="left"/>
      <protection/>
    </xf>
    <xf numFmtId="0" fontId="6" fillId="0" borderId="0" xfId="55" applyFont="1" applyAlignment="1" quotePrefix="1">
      <alignment horizontal="left"/>
      <protection/>
    </xf>
    <xf numFmtId="0" fontId="0" fillId="0" borderId="0" xfId="55" applyProtection="1">
      <alignment/>
      <protection locked="0"/>
    </xf>
    <xf numFmtId="0" fontId="5" fillId="0" borderId="0" xfId="55" applyFont="1" applyAlignment="1" applyProtection="1">
      <alignment horizontal="left"/>
      <protection locked="0"/>
    </xf>
    <xf numFmtId="0" fontId="7" fillId="0" borderId="0" xfId="55" applyFont="1" applyAlignment="1" applyProtection="1" quotePrefix="1">
      <alignment horizontal="left"/>
      <protection locked="0"/>
    </xf>
    <xf numFmtId="0" fontId="2" fillId="0" borderId="0" xfId="55" applyFont="1" applyAlignment="1" applyProtection="1">
      <alignment horizontal="left"/>
      <protection locked="0"/>
    </xf>
    <xf numFmtId="0" fontId="0" fillId="33" borderId="12" xfId="55" applyFill="1" applyBorder="1" applyAlignment="1" applyProtection="1">
      <alignment horizontal="left"/>
      <protection locked="0"/>
    </xf>
    <xf numFmtId="0" fontId="0" fillId="33" borderId="10" xfId="55" applyFill="1" applyBorder="1" applyProtection="1">
      <alignment/>
      <protection locked="0"/>
    </xf>
    <xf numFmtId="0" fontId="0" fillId="33" borderId="11" xfId="55" applyFill="1" applyBorder="1" applyProtection="1">
      <alignment/>
      <protection locked="0"/>
    </xf>
    <xf numFmtId="0" fontId="0" fillId="34" borderId="12" xfId="55" applyFill="1" applyBorder="1" applyAlignment="1" applyProtection="1" quotePrefix="1">
      <alignment horizontal="left"/>
      <protection locked="0"/>
    </xf>
    <xf numFmtId="44" fontId="0" fillId="34" borderId="10" xfId="46" applyFont="1" applyFill="1" applyBorder="1" applyAlignment="1" applyProtection="1">
      <alignment/>
      <protection locked="0"/>
    </xf>
    <xf numFmtId="0" fontId="0" fillId="34" borderId="11" xfId="55" applyFill="1" applyBorder="1" applyProtection="1">
      <alignment/>
      <protection locked="0"/>
    </xf>
    <xf numFmtId="0" fontId="0" fillId="34" borderId="13" xfId="55" applyFill="1" applyBorder="1" applyAlignment="1" applyProtection="1" quotePrefix="1">
      <alignment horizontal="left"/>
      <protection locked="0"/>
    </xf>
    <xf numFmtId="0" fontId="0" fillId="34" borderId="0" xfId="55" applyFill="1" applyBorder="1" applyProtection="1">
      <alignment/>
      <protection locked="0"/>
    </xf>
    <xf numFmtId="0" fontId="0" fillId="34" borderId="14" xfId="55" applyFill="1" applyBorder="1" applyProtection="1">
      <alignment/>
      <protection locked="0"/>
    </xf>
    <xf numFmtId="0" fontId="0" fillId="34" borderId="15" xfId="55" applyFill="1" applyBorder="1" applyProtection="1">
      <alignment/>
      <protection locked="0"/>
    </xf>
    <xf numFmtId="10" fontId="0" fillId="34" borderId="16" xfId="55" applyNumberFormat="1" applyFill="1" applyBorder="1" applyProtection="1">
      <alignment/>
      <protection locked="0"/>
    </xf>
    <xf numFmtId="0" fontId="0" fillId="34" borderId="17" xfId="55" applyFill="1" applyBorder="1" applyProtection="1">
      <alignment/>
      <protection locked="0"/>
    </xf>
    <xf numFmtId="0" fontId="1" fillId="0" borderId="0" xfId="55" applyFont="1" applyFill="1" applyBorder="1" applyProtection="1">
      <alignment/>
      <protection locked="0"/>
    </xf>
    <xf numFmtId="0" fontId="0" fillId="0" borderId="0" xfId="55" applyFill="1" applyBorder="1" applyProtection="1">
      <alignment/>
      <protection locked="0"/>
    </xf>
    <xf numFmtId="0" fontId="0" fillId="0" borderId="0" xfId="55" applyFill="1" applyBorder="1" applyAlignment="1" applyProtection="1">
      <alignment horizontal="left"/>
      <protection locked="0"/>
    </xf>
    <xf numFmtId="180" fontId="8" fillId="0" borderId="0" xfId="55" applyNumberFormat="1" applyFont="1" applyProtection="1">
      <alignment/>
      <protection locked="0"/>
    </xf>
    <xf numFmtId="44" fontId="8" fillId="0" borderId="0" xfId="55" applyNumberFormat="1" applyFont="1" applyFill="1" applyBorder="1" applyAlignment="1" applyProtection="1" quotePrefix="1">
      <alignment horizontal="left"/>
      <protection locked="0"/>
    </xf>
    <xf numFmtId="44" fontId="0" fillId="0" borderId="0" xfId="55" applyNumberFormat="1" applyProtection="1">
      <alignment/>
      <protection locked="0"/>
    </xf>
    <xf numFmtId="0" fontId="0" fillId="0" borderId="0" xfId="55" applyFill="1" applyBorder="1" applyAlignment="1" applyProtection="1" quotePrefix="1">
      <alignment horizontal="left"/>
      <protection locked="0"/>
    </xf>
    <xf numFmtId="0" fontId="8" fillId="0" borderId="0" xfId="55" applyFont="1" applyProtection="1">
      <alignment/>
      <protection locked="0"/>
    </xf>
    <xf numFmtId="0" fontId="0" fillId="33" borderId="21" xfId="55" applyFill="1" applyBorder="1" applyAlignment="1" applyProtection="1" quotePrefix="1">
      <alignment horizontal="left"/>
      <protection locked="0"/>
    </xf>
    <xf numFmtId="0" fontId="0" fillId="33" borderId="22" xfId="55" applyFill="1" applyBorder="1" applyAlignment="1" applyProtection="1" quotePrefix="1">
      <alignment horizontal="left"/>
      <protection locked="0"/>
    </xf>
    <xf numFmtId="0" fontId="0" fillId="33" borderId="23" xfId="55" applyFill="1" applyBorder="1" applyAlignment="1" applyProtection="1" quotePrefix="1">
      <alignment horizontal="left"/>
      <protection locked="0"/>
    </xf>
    <xf numFmtId="0" fontId="0" fillId="34" borderId="10" xfId="55" applyFill="1" applyBorder="1" applyAlignment="1" applyProtection="1" quotePrefix="1">
      <alignment horizontal="right"/>
      <protection locked="0"/>
    </xf>
    <xf numFmtId="0" fontId="0" fillId="34" borderId="11" xfId="55" applyFill="1" applyBorder="1" applyAlignment="1" applyProtection="1" quotePrefix="1">
      <alignment horizontal="left"/>
      <protection locked="0"/>
    </xf>
    <xf numFmtId="0" fontId="0" fillId="34" borderId="0" xfId="55" applyFill="1" applyBorder="1" applyAlignment="1" applyProtection="1" quotePrefix="1">
      <alignment horizontal="right"/>
      <protection locked="0"/>
    </xf>
    <xf numFmtId="0" fontId="0" fillId="34" borderId="14" xfId="55" applyFill="1" applyBorder="1" applyAlignment="1" applyProtection="1" quotePrefix="1">
      <alignment horizontal="left"/>
      <protection locked="0"/>
    </xf>
    <xf numFmtId="0" fontId="0" fillId="34" borderId="15" xfId="55" applyFill="1" applyBorder="1" applyAlignment="1" applyProtection="1" quotePrefix="1">
      <alignment horizontal="left"/>
      <protection locked="0"/>
    </xf>
    <xf numFmtId="0" fontId="0" fillId="34" borderId="16" xfId="55" applyFill="1" applyBorder="1" applyAlignment="1" applyProtection="1" quotePrefix="1">
      <alignment horizontal="right"/>
      <protection locked="0"/>
    </xf>
    <xf numFmtId="0" fontId="0" fillId="34" borderId="17" xfId="55" applyFill="1" applyBorder="1" applyAlignment="1" applyProtection="1" quotePrefix="1">
      <alignment horizontal="left"/>
      <protection locked="0"/>
    </xf>
    <xf numFmtId="0" fontId="1" fillId="0" borderId="0" xfId="55" applyFont="1" applyFill="1" applyBorder="1" applyAlignment="1" applyProtection="1">
      <alignment horizontal="left"/>
      <protection locked="0"/>
    </xf>
    <xf numFmtId="0" fontId="0" fillId="0" borderId="0" xfId="55" applyAlignment="1" applyProtection="1" quotePrefix="1">
      <alignment horizontal="left"/>
      <protection locked="0"/>
    </xf>
    <xf numFmtId="44" fontId="8" fillId="0" borderId="0" xfId="55" applyNumberFormat="1" applyFont="1" applyProtection="1">
      <alignment/>
      <protection locked="0"/>
    </xf>
    <xf numFmtId="180" fontId="0" fillId="0" borderId="0" xfId="55" applyNumberFormat="1" applyProtection="1">
      <alignment/>
      <protection locked="0"/>
    </xf>
    <xf numFmtId="0" fontId="2" fillId="0" borderId="0" xfId="55" applyFont="1" applyAlignment="1" applyProtection="1" quotePrefix="1">
      <alignment horizontal="left"/>
      <protection locked="0"/>
    </xf>
    <xf numFmtId="0" fontId="1" fillId="35" borderId="18" xfId="55" applyFont="1" applyFill="1" applyBorder="1" applyAlignment="1" applyProtection="1">
      <alignment horizontal="center"/>
      <protection locked="0"/>
    </xf>
    <xf numFmtId="0" fontId="1" fillId="35" borderId="19" xfId="55" applyFont="1" applyFill="1" applyBorder="1" applyAlignment="1" applyProtection="1">
      <alignment horizontal="center"/>
      <protection locked="0"/>
    </xf>
    <xf numFmtId="0" fontId="1" fillId="35" borderId="20" xfId="55" applyFont="1" applyFill="1" applyBorder="1" applyAlignment="1" applyProtection="1">
      <alignment horizontal="center"/>
      <protection locked="0"/>
    </xf>
    <xf numFmtId="0" fontId="1" fillId="35" borderId="19" xfId="55" applyFont="1" applyFill="1" applyBorder="1" applyAlignment="1" applyProtection="1" quotePrefix="1">
      <alignment horizontal="center"/>
      <protection locked="0"/>
    </xf>
    <xf numFmtId="175" fontId="0" fillId="0" borderId="0" xfId="55" applyNumberFormat="1" applyProtection="1">
      <alignment/>
      <protection locked="0"/>
    </xf>
    <xf numFmtId="0" fontId="8" fillId="0" borderId="0" xfId="55" applyFont="1" applyFill="1" applyBorder="1" applyAlignment="1" applyProtection="1">
      <alignment horizontal="left"/>
      <protection locked="0"/>
    </xf>
    <xf numFmtId="0" fontId="8" fillId="0" borderId="0" xfId="55" applyNumberFormat="1" applyFont="1" applyProtection="1">
      <alignment/>
      <protection locked="0"/>
    </xf>
    <xf numFmtId="0" fontId="0" fillId="0" borderId="0" xfId="55" applyAlignment="1" applyProtection="1">
      <alignment horizontal="left"/>
      <protection locked="0"/>
    </xf>
    <xf numFmtId="0" fontId="8" fillId="0" borderId="0" xfId="55" applyFont="1" applyFill="1" applyBorder="1" applyAlignment="1" applyProtection="1" quotePrefix="1">
      <alignment horizontal="left"/>
      <protection locked="0"/>
    </xf>
    <xf numFmtId="0" fontId="3" fillId="0" borderId="0" xfId="55" applyFont="1" applyProtection="1">
      <alignment/>
      <protection locked="0"/>
    </xf>
    <xf numFmtId="0" fontId="0" fillId="0" borderId="0" xfId="56" applyFont="1" applyFill="1" applyAlignment="1">
      <alignment horizontal="center" vertical="center"/>
      <protection/>
    </xf>
    <xf numFmtId="0" fontId="0" fillId="36" borderId="0" xfId="56" applyFont="1" applyFill="1" applyAlignment="1">
      <alignment horizontal="center" vertical="center"/>
      <protection/>
    </xf>
    <xf numFmtId="0" fontId="0" fillId="37" borderId="0" xfId="56" applyFont="1" applyFill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0" fontId="0" fillId="38" borderId="0" xfId="56" applyFont="1" applyFill="1" applyBorder="1" applyAlignment="1">
      <alignment horizontal="left" vertical="center"/>
      <protection/>
    </xf>
    <xf numFmtId="0" fontId="0" fillId="38" borderId="0" xfId="56" applyFont="1" applyFill="1" applyBorder="1" applyAlignment="1">
      <alignment horizontal="center" vertical="center"/>
      <protection/>
    </xf>
    <xf numFmtId="0" fontId="10" fillId="38" borderId="16" xfId="56" applyFont="1" applyFill="1" applyBorder="1" applyAlignment="1">
      <alignment horizontal="center" vertical="center"/>
      <protection/>
    </xf>
    <xf numFmtId="1" fontId="10" fillId="38" borderId="0" xfId="56" applyNumberFormat="1" applyFont="1" applyFill="1" applyBorder="1" applyAlignment="1">
      <alignment horizontal="center" vertical="center"/>
      <protection/>
    </xf>
    <xf numFmtId="0" fontId="10" fillId="38" borderId="0" xfId="55" applyFont="1" applyFill="1" applyAlignment="1">
      <alignment horizontal="center" vertical="center"/>
      <protection/>
    </xf>
    <xf numFmtId="3" fontId="11" fillId="39" borderId="24" xfId="56" applyNumberFormat="1" applyFont="1" applyFill="1" applyBorder="1" applyAlignment="1" applyProtection="1">
      <alignment horizontal="center" vertical="center"/>
      <protection locked="0"/>
    </xf>
    <xf numFmtId="3" fontId="11" fillId="38" borderId="0" xfId="56" applyNumberFormat="1" applyFont="1" applyFill="1" applyBorder="1" applyAlignment="1">
      <alignment horizontal="center" vertical="center"/>
      <protection/>
    </xf>
    <xf numFmtId="0" fontId="0" fillId="38" borderId="0" xfId="55" applyFont="1" applyFill="1" applyAlignment="1">
      <alignment horizontal="center" vertical="center"/>
      <protection/>
    </xf>
    <xf numFmtId="4" fontId="11" fillId="37" borderId="24" xfId="56" applyNumberFormat="1" applyFont="1" applyFill="1" applyBorder="1" applyAlignment="1" applyProtection="1">
      <alignment horizontal="center" vertical="center"/>
      <protection/>
    </xf>
    <xf numFmtId="0" fontId="11" fillId="38" borderId="0" xfId="56" applyFont="1" applyFill="1" applyBorder="1" applyAlignment="1">
      <alignment horizontal="center" vertical="center"/>
      <protection/>
    </xf>
    <xf numFmtId="10" fontId="11" fillId="39" borderId="12" xfId="59" applyNumberFormat="1" applyFont="1" applyFill="1" applyBorder="1" applyAlignment="1" applyProtection="1">
      <alignment horizontal="center" vertical="center"/>
      <protection locked="0"/>
    </xf>
    <xf numFmtId="0" fontId="1" fillId="38" borderId="16" xfId="56" applyFont="1" applyFill="1" applyBorder="1" applyAlignment="1">
      <alignment horizontal="center" vertical="center"/>
      <protection/>
    </xf>
    <xf numFmtId="0" fontId="0" fillId="38" borderId="16" xfId="56" applyFont="1" applyFill="1" applyBorder="1" applyAlignment="1">
      <alignment horizontal="center" vertical="center"/>
      <protection/>
    </xf>
    <xf numFmtId="9" fontId="0" fillId="38" borderId="16" xfId="59" applyFont="1" applyFill="1" applyBorder="1" applyAlignment="1">
      <alignment horizontal="center" vertical="center"/>
    </xf>
    <xf numFmtId="0" fontId="1" fillId="36" borderId="0" xfId="56" applyFont="1" applyFill="1" applyAlignment="1">
      <alignment horizontal="left" vertical="center"/>
      <protection/>
    </xf>
    <xf numFmtId="1" fontId="11" fillId="38" borderId="19" xfId="56" applyNumberFormat="1" applyFont="1" applyFill="1" applyBorder="1" applyAlignment="1">
      <alignment horizontal="center" vertical="center"/>
      <protection/>
    </xf>
    <xf numFmtId="4" fontId="11" fillId="38" borderId="19" xfId="56" applyNumberFormat="1" applyFont="1" applyFill="1" applyBorder="1" applyAlignment="1">
      <alignment horizontal="center" vertical="center"/>
      <protection/>
    </xf>
    <xf numFmtId="4" fontId="0" fillId="0" borderId="25" xfId="56" applyNumberFormat="1" applyFont="1" applyBorder="1" applyAlignment="1">
      <alignment horizontal="center" vertical="center"/>
      <protection/>
    </xf>
    <xf numFmtId="4" fontId="0" fillId="0" borderId="26" xfId="56" applyNumberFormat="1" applyFont="1" applyBorder="1" applyAlignment="1">
      <alignment horizontal="center" vertical="center"/>
      <protection/>
    </xf>
    <xf numFmtId="4" fontId="0" fillId="0" borderId="27" xfId="56" applyNumberFormat="1" applyFont="1" applyBorder="1" applyAlignment="1">
      <alignment horizontal="center" vertical="center"/>
      <protection/>
    </xf>
    <xf numFmtId="4" fontId="0" fillId="0" borderId="28" xfId="56" applyNumberFormat="1" applyFont="1" applyBorder="1" applyAlignment="1">
      <alignment horizontal="center" vertical="center"/>
      <protection/>
    </xf>
    <xf numFmtId="4" fontId="0" fillId="0" borderId="29" xfId="56" applyNumberFormat="1" applyFont="1" applyBorder="1" applyAlignment="1">
      <alignment horizontal="center" vertical="center"/>
      <protection/>
    </xf>
    <xf numFmtId="4" fontId="0" fillId="0" borderId="21" xfId="56" applyNumberFormat="1" applyFont="1" applyBorder="1" applyAlignment="1">
      <alignment horizontal="center" vertical="center"/>
      <protection/>
    </xf>
    <xf numFmtId="4" fontId="0" fillId="0" borderId="30" xfId="56" applyNumberFormat="1" applyFont="1" applyBorder="1" applyAlignment="1">
      <alignment horizontal="center" vertical="center"/>
      <protection/>
    </xf>
    <xf numFmtId="4" fontId="11" fillId="38" borderId="31" xfId="56" applyNumberFormat="1" applyFont="1" applyFill="1" applyBorder="1" applyAlignment="1">
      <alignment horizontal="center" vertical="center"/>
      <protection/>
    </xf>
    <xf numFmtId="4" fontId="0" fillId="0" borderId="32" xfId="56" applyNumberFormat="1" applyFont="1" applyBorder="1" applyAlignment="1">
      <alignment horizontal="center" vertical="center"/>
      <protection/>
    </xf>
    <xf numFmtId="4" fontId="0" fillId="0" borderId="33" xfId="56" applyNumberFormat="1" applyFont="1" applyBorder="1" applyAlignment="1">
      <alignment horizontal="center" vertical="center"/>
      <protection/>
    </xf>
    <xf numFmtId="4" fontId="0" fillId="0" borderId="34" xfId="56" applyNumberFormat="1" applyFont="1" applyBorder="1" applyAlignment="1">
      <alignment horizontal="center" vertical="center"/>
      <protection/>
    </xf>
    <xf numFmtId="4" fontId="0" fillId="0" borderId="35" xfId="56" applyNumberFormat="1" applyFont="1" applyBorder="1" applyAlignment="1">
      <alignment horizontal="center" vertical="center"/>
      <protection/>
    </xf>
    <xf numFmtId="0" fontId="1" fillId="0" borderId="0" xfId="56" applyFont="1" applyAlignment="1">
      <alignment horizontal="center" vertical="center"/>
      <protection/>
    </xf>
    <xf numFmtId="0" fontId="11" fillId="38" borderId="19" xfId="56" applyFont="1" applyFill="1" applyBorder="1" applyAlignment="1">
      <alignment horizontal="center" vertical="center"/>
      <protection/>
    </xf>
    <xf numFmtId="4" fontId="0" fillId="0" borderId="36" xfId="56" applyNumberFormat="1" applyFont="1" applyBorder="1" applyAlignment="1">
      <alignment horizontal="center" vertical="center"/>
      <protection/>
    </xf>
    <xf numFmtId="3" fontId="11" fillId="38" borderId="19" xfId="56" applyNumberFormat="1" applyFont="1" applyFill="1" applyBorder="1" applyAlignment="1">
      <alignment horizontal="center" vertical="center"/>
      <protection/>
    </xf>
    <xf numFmtId="44" fontId="12" fillId="0" borderId="0" xfId="55" applyNumberFormat="1" applyFont="1" applyProtection="1">
      <alignment/>
      <protection locked="0"/>
    </xf>
    <xf numFmtId="4" fontId="0" fillId="0" borderId="0" xfId="56" applyNumberFormat="1" applyFont="1" applyBorder="1" applyAlignment="1">
      <alignment horizontal="center" vertical="center"/>
      <protection/>
    </xf>
    <xf numFmtId="4" fontId="11" fillId="0" borderId="0" xfId="56" applyNumberFormat="1" applyFont="1" applyFill="1" applyBorder="1" applyAlignment="1">
      <alignment horizontal="center" vertical="center"/>
      <protection/>
    </xf>
    <xf numFmtId="4" fontId="0" fillId="0" borderId="0" xfId="56" applyNumberFormat="1" applyFont="1" applyFill="1" applyBorder="1" applyAlignment="1">
      <alignment horizontal="center" vertical="center"/>
      <protection/>
    </xf>
    <xf numFmtId="0" fontId="77" fillId="40" borderId="0" xfId="56" applyFont="1" applyFill="1" applyAlignment="1">
      <alignment horizontal="center" vertical="center"/>
      <protection/>
    </xf>
    <xf numFmtId="4" fontId="78" fillId="40" borderId="0" xfId="56" applyNumberFormat="1" applyFont="1" applyFill="1" applyBorder="1" applyAlignment="1">
      <alignment horizontal="center" vertical="center"/>
      <protection/>
    </xf>
    <xf numFmtId="0" fontId="79" fillId="40" borderId="0" xfId="56" applyFont="1" applyFill="1" applyAlignment="1">
      <alignment horizontal="center" vertical="center"/>
      <protection/>
    </xf>
    <xf numFmtId="4" fontId="79" fillId="40" borderId="0" xfId="56" applyNumberFormat="1" applyFont="1" applyFill="1" applyBorder="1" applyAlignment="1">
      <alignment horizontal="center" vertical="center"/>
      <protection/>
    </xf>
    <xf numFmtId="0" fontId="80" fillId="40" borderId="0" xfId="56" applyFont="1" applyFill="1" applyAlignment="1">
      <alignment horizontal="center" vertical="center"/>
      <protection/>
    </xf>
    <xf numFmtId="0" fontId="79" fillId="40" borderId="0" xfId="0" applyFont="1" applyFill="1" applyAlignment="1">
      <alignment horizontal="center" vertical="center"/>
    </xf>
    <xf numFmtId="0" fontId="80" fillId="40" borderId="0" xfId="0" applyFont="1" applyFill="1" applyAlignment="1">
      <alignment horizontal="center" vertical="center"/>
    </xf>
    <xf numFmtId="0" fontId="80" fillId="41" borderId="0" xfId="56" applyFont="1" applyFill="1" applyAlignment="1">
      <alignment horizontal="center" vertical="center"/>
      <protection/>
    </xf>
    <xf numFmtId="4" fontId="78" fillId="41" borderId="0" xfId="56" applyNumberFormat="1" applyFont="1" applyFill="1" applyBorder="1" applyAlignment="1">
      <alignment horizontal="center" vertical="center"/>
      <protection/>
    </xf>
    <xf numFmtId="0" fontId="77" fillId="41" borderId="0" xfId="56" applyFont="1" applyFill="1" applyAlignment="1">
      <alignment horizontal="center" vertical="center"/>
      <protection/>
    </xf>
    <xf numFmtId="0" fontId="79" fillId="41" borderId="0" xfId="0" applyFont="1" applyFill="1" applyAlignment="1">
      <alignment horizontal="center" vertical="center"/>
    </xf>
    <xf numFmtId="4" fontId="79" fillId="41" borderId="0" xfId="56" applyNumberFormat="1" applyFont="1" applyFill="1" applyBorder="1" applyAlignment="1">
      <alignment horizontal="center" vertical="center"/>
      <protection/>
    </xf>
    <xf numFmtId="0" fontId="80" fillId="41" borderId="0" xfId="0" applyFont="1" applyFill="1" applyAlignment="1">
      <alignment horizontal="center" vertical="center"/>
    </xf>
    <xf numFmtId="4" fontId="77" fillId="41" borderId="0" xfId="56" applyNumberFormat="1" applyFont="1" applyFill="1" applyBorder="1" applyAlignment="1">
      <alignment horizontal="center" vertical="center"/>
      <protection/>
    </xf>
    <xf numFmtId="0" fontId="77" fillId="4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56" applyFont="1" applyFill="1" applyAlignment="1">
      <alignment horizontal="center" vertical="center" wrapText="1"/>
      <protection/>
    </xf>
    <xf numFmtId="0" fontId="16" fillId="0" borderId="0" xfId="56" applyFont="1" applyFill="1" applyAlignment="1">
      <alignment horizontal="center" vertical="center"/>
      <protection/>
    </xf>
    <xf numFmtId="10" fontId="79" fillId="41" borderId="0" xfId="56" applyNumberFormat="1" applyFont="1" applyFill="1" applyBorder="1" applyAlignment="1">
      <alignment horizontal="center" vertical="center"/>
      <protection/>
    </xf>
    <xf numFmtId="0" fontId="81" fillId="3" borderId="0" xfId="56" applyFont="1" applyFill="1" applyAlignment="1">
      <alignment horizontal="center" vertical="center"/>
      <protection/>
    </xf>
    <xf numFmtId="0" fontId="9" fillId="3" borderId="0" xfId="56" applyFont="1" applyFill="1" applyAlignment="1">
      <alignment horizontal="center" vertical="center"/>
      <protection/>
    </xf>
    <xf numFmtId="9" fontId="9" fillId="3" borderId="0" xfId="56" applyNumberFormat="1" applyFont="1" applyFill="1" applyAlignment="1">
      <alignment horizontal="center" vertical="center"/>
      <protection/>
    </xf>
    <xf numFmtId="0" fontId="17" fillId="38" borderId="0" xfId="56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4" fontId="82" fillId="39" borderId="24" xfId="56" applyNumberFormat="1" applyFont="1" applyFill="1" applyBorder="1" applyAlignment="1" applyProtection="1">
      <alignment horizontal="center" vertical="center"/>
      <protection locked="0"/>
    </xf>
    <xf numFmtId="4" fontId="82" fillId="39" borderId="10" xfId="56" applyNumberFormat="1" applyFont="1" applyFill="1" applyBorder="1" applyAlignment="1" applyProtection="1">
      <alignment horizontal="center" vertical="center"/>
      <protection locked="0"/>
    </xf>
    <xf numFmtId="0" fontId="82" fillId="39" borderId="24" xfId="56" applyFont="1" applyFill="1" applyBorder="1" applyAlignment="1" applyProtection="1">
      <alignment horizontal="center" vertical="center"/>
      <protection locked="0"/>
    </xf>
    <xf numFmtId="0" fontId="82" fillId="39" borderId="10" xfId="56" applyFont="1" applyFill="1" applyBorder="1" applyAlignment="1" applyProtection="1">
      <alignment horizontal="center" vertical="center"/>
      <protection locked="0"/>
    </xf>
    <xf numFmtId="3" fontId="82" fillId="38" borderId="0" xfId="56" applyNumberFormat="1" applyFont="1" applyFill="1" applyBorder="1" applyAlignment="1">
      <alignment horizontal="center" vertical="center"/>
      <protection/>
    </xf>
    <xf numFmtId="0" fontId="18" fillId="38" borderId="0" xfId="55" applyFont="1" applyFill="1" applyAlignment="1">
      <alignment horizontal="center" vertical="center"/>
      <protection/>
    </xf>
    <xf numFmtId="0" fontId="19" fillId="38" borderId="0" xfId="55" applyFont="1" applyFill="1" applyAlignment="1">
      <alignment horizontal="center" vertical="center"/>
      <protection/>
    </xf>
    <xf numFmtId="0" fontId="17" fillId="38" borderId="0" xfId="55" applyFont="1" applyFill="1" applyAlignment="1">
      <alignment horizontal="center" vertical="center"/>
      <protection/>
    </xf>
    <xf numFmtId="0" fontId="83" fillId="0" borderId="0" xfId="56" applyFont="1" applyFill="1" applyAlignment="1">
      <alignment horizontal="center" vertical="center" wrapText="1"/>
      <protection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42" borderId="0" xfId="56" applyFont="1" applyFill="1" applyAlignment="1">
      <alignment horizontal="center" vertical="center" textRotation="90" wrapText="1"/>
      <protection/>
    </xf>
    <xf numFmtId="0" fontId="16" fillId="42" borderId="0" xfId="0" applyFont="1" applyFill="1" applyAlignment="1">
      <alignment horizontal="center" vertical="center" wrapText="1"/>
    </xf>
    <xf numFmtId="0" fontId="22" fillId="38" borderId="0" xfId="5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85" fillId="3" borderId="0" xfId="56" applyFont="1" applyFill="1" applyAlignment="1">
      <alignment horizontal="center" vertical="center" wrapText="1"/>
      <protection/>
    </xf>
    <xf numFmtId="0" fontId="86" fillId="3" borderId="0" xfId="47" applyFont="1" applyFill="1" applyAlignment="1" applyProtection="1">
      <alignment horizontal="center" vertical="center" wrapText="1"/>
      <protection/>
    </xf>
    <xf numFmtId="0" fontId="87" fillId="3" borderId="0" xfId="56" applyFont="1" applyFill="1" applyAlignment="1">
      <alignment horizontal="center" vertical="center" wrapText="1"/>
      <protection/>
    </xf>
    <xf numFmtId="0" fontId="9" fillId="3" borderId="0" xfId="56" applyFont="1" applyFill="1" applyAlignment="1">
      <alignment horizontal="center" vertical="center" wrapText="1"/>
      <protection/>
    </xf>
    <xf numFmtId="2" fontId="20" fillId="43" borderId="14" xfId="55" applyNumberFormat="1" applyFont="1" applyFill="1" applyBorder="1" applyAlignment="1">
      <alignment horizontal="center" vertical="center" wrapText="1"/>
      <protection/>
    </xf>
    <xf numFmtId="2" fontId="20" fillId="43" borderId="17" xfId="55" applyNumberFormat="1" applyFont="1" applyFill="1" applyBorder="1" applyAlignment="1">
      <alignment horizontal="center" vertical="center" wrapText="1"/>
      <protection/>
    </xf>
    <xf numFmtId="0" fontId="81" fillId="3" borderId="0" xfId="56" applyFont="1" applyFill="1" applyAlignment="1">
      <alignment horizontal="center" vertical="center" wrapText="1"/>
      <protection/>
    </xf>
    <xf numFmtId="0" fontId="20" fillId="43" borderId="14" xfId="55" applyFont="1" applyFill="1" applyBorder="1" applyAlignment="1">
      <alignment horizontal="center" vertical="center" wrapText="1"/>
      <protection/>
    </xf>
    <xf numFmtId="0" fontId="20" fillId="43" borderId="17" xfId="55" applyFont="1" applyFill="1" applyBorder="1" applyAlignment="1">
      <alignment horizontal="center" vertical="center" wrapText="1"/>
      <protection/>
    </xf>
    <xf numFmtId="0" fontId="21" fillId="3" borderId="0" xfId="47" applyFont="1" applyFill="1" applyAlignment="1" applyProtection="1">
      <alignment horizontal="center" vertical="center" wrapText="1"/>
      <protection/>
    </xf>
    <xf numFmtId="0" fontId="16" fillId="3" borderId="0" xfId="56" applyFont="1" applyFill="1" applyAlignment="1">
      <alignment horizontal="center" vertical="center" wrapText="1"/>
      <protection/>
    </xf>
    <xf numFmtId="2" fontId="81" fillId="3" borderId="0" xfId="56" applyNumberFormat="1" applyFont="1" applyFill="1" applyAlignment="1">
      <alignment horizontal="center" vertical="center"/>
      <protection/>
    </xf>
    <xf numFmtId="0" fontId="17" fillId="38" borderId="0" xfId="56" applyFont="1" applyFill="1" applyBorder="1" applyAlignment="1">
      <alignment horizontal="center" vertical="center"/>
      <protection/>
    </xf>
    <xf numFmtId="0" fontId="17" fillId="38" borderId="16" xfId="56" applyFont="1" applyFill="1" applyBorder="1" applyAlignment="1">
      <alignment horizontal="center" vertical="center"/>
      <protection/>
    </xf>
    <xf numFmtId="0" fontId="88" fillId="0" borderId="0" xfId="56" applyFont="1" applyFill="1" applyAlignment="1">
      <alignment horizontal="center" vertical="center" wrapText="1"/>
      <protection/>
    </xf>
    <xf numFmtId="0" fontId="89" fillId="0" borderId="0" xfId="0" applyFont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prestamo97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importes</a:t>
            </a:r>
          </a:p>
        </c:rich>
      </c:tx>
      <c:layout>
        <c:manualLayout>
          <c:xMode val="factor"/>
          <c:yMode val="factor"/>
          <c:x val="-0.4255"/>
          <c:y val="0.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775"/>
          <c:y val="0.02975"/>
          <c:w val="0.75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'4 bancos'!$B$15</c:f>
              <c:strCache>
                <c:ptCount val="1"/>
                <c:pt idx="0">
                  <c:v>50.000,00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'4 bancos'!$C$14:$H$14</c:f>
              <c:numCache/>
            </c:numRef>
          </c:cat>
          <c:val>
            <c:numRef>
              <c:f>'4 bancos'!$C$15:$H$15</c:f>
              <c:numCache/>
            </c:numRef>
          </c:val>
          <c:smooth val="1"/>
        </c:ser>
        <c:ser>
          <c:idx val="1"/>
          <c:order val="1"/>
          <c:tx>
            <c:strRef>
              <c:f>'4 bancos'!$B$16</c:f>
              <c:strCache>
                <c:ptCount val="1"/>
                <c:pt idx="0">
                  <c:v>87.500,00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'4 bancos'!$C$14:$H$14</c:f>
              <c:numCache/>
            </c:numRef>
          </c:cat>
          <c:val>
            <c:numRef>
              <c:f>'4 bancos'!$C$16:$H$16</c:f>
              <c:numCache/>
            </c:numRef>
          </c:val>
          <c:smooth val="1"/>
        </c:ser>
        <c:ser>
          <c:idx val="2"/>
          <c:order val="2"/>
          <c:tx>
            <c:strRef>
              <c:f>'4 bancos'!$B$17</c:f>
              <c:strCache>
                <c:ptCount val="1"/>
                <c:pt idx="0">
                  <c:v>125.000,00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 bancos'!$C$14:$H$14</c:f>
              <c:numCache/>
            </c:numRef>
          </c:cat>
          <c:val>
            <c:numRef>
              <c:f>'4 bancos'!$C$17:$H$17</c:f>
              <c:numCache/>
            </c:numRef>
          </c:val>
          <c:smooth val="1"/>
        </c:ser>
        <c:ser>
          <c:idx val="3"/>
          <c:order val="3"/>
          <c:tx>
            <c:strRef>
              <c:f>'4 bancos'!$B$18</c:f>
              <c:strCache>
                <c:ptCount val="1"/>
                <c:pt idx="0">
                  <c:v>162.500,00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'4 bancos'!$C$14:$H$14</c:f>
              <c:numCache/>
            </c:numRef>
          </c:cat>
          <c:val>
            <c:numRef>
              <c:f>'4 bancos'!$C$18:$H$18</c:f>
              <c:numCache/>
            </c:numRef>
          </c:val>
          <c:smooth val="1"/>
        </c:ser>
        <c:ser>
          <c:idx val="4"/>
          <c:order val="4"/>
          <c:tx>
            <c:strRef>
              <c:f>'4 bancos'!$B$19</c:f>
              <c:strCache>
                <c:ptCount val="1"/>
                <c:pt idx="0">
                  <c:v>200.000,00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'4 bancos'!$C$14:$H$14</c:f>
              <c:numCache/>
            </c:numRef>
          </c:cat>
          <c:val>
            <c:numRef>
              <c:f>'4 bancos'!$C$19:$H$19</c:f>
              <c:numCache/>
            </c:numRef>
          </c:val>
          <c:smooth val="1"/>
        </c:ser>
        <c:marker val="1"/>
        <c:axId val="28183596"/>
        <c:axId val="52325773"/>
      </c:lineChart>
      <c:catAx>
        <c:axId val="28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5773"/>
        <c:crosses val="autoZero"/>
        <c:auto val="1"/>
        <c:lblOffset val="100"/>
        <c:tickLblSkip val="1"/>
        <c:noMultiLvlLbl val="0"/>
      </c:catAx>
      <c:valAx>
        <c:axId val="52325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>
            <c:manualLayout>
              <c:xMode val="factor"/>
              <c:yMode val="factor"/>
              <c:x val="-0.034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3596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575"/>
          <c:y val="0.336"/>
          <c:w val="0.14675"/>
          <c:h val="0.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importes</a:t>
            </a:r>
          </a:p>
        </c:rich>
      </c:tx>
      <c:layout>
        <c:manualLayout>
          <c:xMode val="factor"/>
          <c:yMode val="factor"/>
          <c:x val="-0.425"/>
          <c:y val="0.15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5"/>
          <c:y val="0.0295"/>
          <c:w val="0.750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'4 bancos'!$B$15</c:f>
              <c:strCache>
                <c:ptCount val="1"/>
                <c:pt idx="0">
                  <c:v>50.000,00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'4 bancos'!$K$14:$P$14</c:f>
              <c:numCache/>
            </c:numRef>
          </c:cat>
          <c:val>
            <c:numRef>
              <c:f>'4 bancos'!$K$15:$P$15</c:f>
              <c:numCache/>
            </c:numRef>
          </c:val>
          <c:smooth val="1"/>
        </c:ser>
        <c:ser>
          <c:idx val="1"/>
          <c:order val="1"/>
          <c:tx>
            <c:strRef>
              <c:f>'4 bancos'!$B$16</c:f>
              <c:strCache>
                <c:ptCount val="1"/>
                <c:pt idx="0">
                  <c:v>87.500,00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'4 bancos'!$K$14:$P$14</c:f>
              <c:numCache/>
            </c:numRef>
          </c:cat>
          <c:val>
            <c:numRef>
              <c:f>'4 bancos'!$K$16:$P$16</c:f>
              <c:numCache/>
            </c:numRef>
          </c:val>
          <c:smooth val="1"/>
        </c:ser>
        <c:ser>
          <c:idx val="2"/>
          <c:order val="2"/>
          <c:tx>
            <c:strRef>
              <c:f>'4 bancos'!$B$17</c:f>
              <c:strCache>
                <c:ptCount val="1"/>
                <c:pt idx="0">
                  <c:v>125.000,00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 bancos'!$K$14:$P$14</c:f>
              <c:numCache/>
            </c:numRef>
          </c:cat>
          <c:val>
            <c:numRef>
              <c:f>'4 bancos'!$K$17:$P$17</c:f>
              <c:numCache/>
            </c:numRef>
          </c:val>
          <c:smooth val="1"/>
        </c:ser>
        <c:ser>
          <c:idx val="3"/>
          <c:order val="3"/>
          <c:tx>
            <c:strRef>
              <c:f>'4 bancos'!$B$18</c:f>
              <c:strCache>
                <c:ptCount val="1"/>
                <c:pt idx="0">
                  <c:v>162.500,00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'4 bancos'!$K$14:$P$14</c:f>
              <c:numCache/>
            </c:numRef>
          </c:cat>
          <c:val>
            <c:numRef>
              <c:f>'4 bancos'!$K$18:$P$18</c:f>
              <c:numCache/>
            </c:numRef>
          </c:val>
          <c:smooth val="1"/>
        </c:ser>
        <c:ser>
          <c:idx val="4"/>
          <c:order val="4"/>
          <c:tx>
            <c:strRef>
              <c:f>'4 bancos'!$B$19</c:f>
              <c:strCache>
                <c:ptCount val="1"/>
                <c:pt idx="0">
                  <c:v>200.000,00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'4 bancos'!$K$14:$P$14</c:f>
              <c:numCache/>
            </c:numRef>
          </c:cat>
          <c:val>
            <c:numRef>
              <c:f>'4 bancos'!$K$19:$P$19</c:f>
              <c:numCache/>
            </c:numRef>
          </c:val>
          <c:smooth val="1"/>
        </c:ser>
        <c:marker val="1"/>
        <c:axId val="1169910"/>
        <c:axId val="10529191"/>
      </c:lineChart>
      <c:catAx>
        <c:axId val="116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9191"/>
        <c:crosses val="autoZero"/>
        <c:auto val="1"/>
        <c:lblOffset val="100"/>
        <c:tickLblSkip val="1"/>
        <c:noMultiLvlLbl val="0"/>
      </c:catAx>
      <c:valAx>
        <c:axId val="1052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>
            <c:manualLayout>
              <c:xMode val="factor"/>
              <c:yMode val="factor"/>
              <c:x val="-0.034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10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575"/>
          <c:y val="0.33525"/>
          <c:w val="0.146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importes</a:t>
            </a:r>
          </a:p>
        </c:rich>
      </c:tx>
      <c:layout>
        <c:manualLayout>
          <c:xMode val="factor"/>
          <c:yMode val="factor"/>
          <c:x val="-0.42575"/>
          <c:y val="0.1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975"/>
          <c:y val="0.0295"/>
          <c:w val="0.749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'4 bancos'!$B$15</c:f>
              <c:strCache>
                <c:ptCount val="1"/>
                <c:pt idx="0">
                  <c:v>50.000,00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'4 bancos'!$S$14:$X$14</c:f>
              <c:numCache/>
            </c:numRef>
          </c:cat>
          <c:val>
            <c:numRef>
              <c:f>'4 bancos'!$S$15:$X$15</c:f>
              <c:numCache/>
            </c:numRef>
          </c:val>
          <c:smooth val="1"/>
        </c:ser>
        <c:ser>
          <c:idx val="1"/>
          <c:order val="1"/>
          <c:tx>
            <c:strRef>
              <c:f>'4 bancos'!$B$16</c:f>
              <c:strCache>
                <c:ptCount val="1"/>
                <c:pt idx="0">
                  <c:v>87.500,00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'4 bancos'!$S$14:$X$14</c:f>
              <c:numCache/>
            </c:numRef>
          </c:cat>
          <c:val>
            <c:numRef>
              <c:f>'4 bancos'!$S$16:$X$16</c:f>
              <c:numCache/>
            </c:numRef>
          </c:val>
          <c:smooth val="1"/>
        </c:ser>
        <c:ser>
          <c:idx val="2"/>
          <c:order val="2"/>
          <c:tx>
            <c:strRef>
              <c:f>'4 bancos'!$B$17</c:f>
              <c:strCache>
                <c:ptCount val="1"/>
                <c:pt idx="0">
                  <c:v>125.000,00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 bancos'!$S$14:$X$14</c:f>
              <c:numCache/>
            </c:numRef>
          </c:cat>
          <c:val>
            <c:numRef>
              <c:f>'4 bancos'!$S$17:$X$17</c:f>
              <c:numCache/>
            </c:numRef>
          </c:val>
          <c:smooth val="1"/>
        </c:ser>
        <c:ser>
          <c:idx val="3"/>
          <c:order val="3"/>
          <c:tx>
            <c:strRef>
              <c:f>'4 bancos'!$B$18</c:f>
              <c:strCache>
                <c:ptCount val="1"/>
                <c:pt idx="0">
                  <c:v>162.500,00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'4 bancos'!$S$14:$X$14</c:f>
              <c:numCache/>
            </c:numRef>
          </c:cat>
          <c:val>
            <c:numRef>
              <c:f>'4 bancos'!$S$18:$X$18</c:f>
              <c:numCache/>
            </c:numRef>
          </c:val>
          <c:smooth val="1"/>
        </c:ser>
        <c:ser>
          <c:idx val="4"/>
          <c:order val="4"/>
          <c:tx>
            <c:strRef>
              <c:f>'4 bancos'!$B$19</c:f>
              <c:strCache>
                <c:ptCount val="1"/>
                <c:pt idx="0">
                  <c:v>200.000,00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'4 bancos'!$S$14:$X$14</c:f>
              <c:numCache/>
            </c:numRef>
          </c:cat>
          <c:val>
            <c:numRef>
              <c:f>'4 bancos'!$S$19:$X$19</c:f>
              <c:numCache/>
            </c:numRef>
          </c:val>
          <c:smooth val="1"/>
        </c:ser>
        <c:marker val="1"/>
        <c:axId val="27653856"/>
        <c:axId val="47558113"/>
      </c:lineChart>
      <c:catAx>
        <c:axId val="2765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8113"/>
        <c:crosses val="autoZero"/>
        <c:auto val="1"/>
        <c:lblOffset val="100"/>
        <c:tickLblSkip val="1"/>
        <c:noMultiLvlLbl val="0"/>
      </c:catAx>
      <c:valAx>
        <c:axId val="4755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>
            <c:manualLayout>
              <c:xMode val="factor"/>
              <c:yMode val="factor"/>
              <c:x val="-0.034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3856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75"/>
          <c:y val="0.33475"/>
          <c:w val="0.14725"/>
          <c:h val="0.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importes</a:t>
            </a:r>
          </a:p>
        </c:rich>
      </c:tx>
      <c:layout>
        <c:manualLayout>
          <c:xMode val="factor"/>
          <c:yMode val="factor"/>
          <c:x val="-0.425"/>
          <c:y val="0.15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5"/>
          <c:y val="0.02975"/>
          <c:w val="0.7502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'4 bancos'!$B$15</c:f>
              <c:strCache>
                <c:ptCount val="1"/>
                <c:pt idx="0">
                  <c:v>50.000,00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'4 bancos'!$AA$14:$AF$14</c:f>
              <c:numCache/>
            </c:numRef>
          </c:cat>
          <c:val>
            <c:numRef>
              <c:f>'4 bancos'!$AA$15:$AF$15</c:f>
              <c:numCache/>
            </c:numRef>
          </c:val>
          <c:smooth val="1"/>
        </c:ser>
        <c:ser>
          <c:idx val="1"/>
          <c:order val="1"/>
          <c:tx>
            <c:strRef>
              <c:f>'4 bancos'!$B$16</c:f>
              <c:strCache>
                <c:ptCount val="1"/>
                <c:pt idx="0">
                  <c:v>87.500,00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'4 bancos'!$AA$14:$AF$14</c:f>
              <c:numCache/>
            </c:numRef>
          </c:cat>
          <c:val>
            <c:numRef>
              <c:f>'4 bancos'!$AA$16:$AF$16</c:f>
              <c:numCache/>
            </c:numRef>
          </c:val>
          <c:smooth val="1"/>
        </c:ser>
        <c:ser>
          <c:idx val="2"/>
          <c:order val="2"/>
          <c:tx>
            <c:strRef>
              <c:f>'4 bancos'!$B$17</c:f>
              <c:strCache>
                <c:ptCount val="1"/>
                <c:pt idx="0">
                  <c:v>125.000,00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 bancos'!$AA$14:$AF$14</c:f>
              <c:numCache/>
            </c:numRef>
          </c:cat>
          <c:val>
            <c:numRef>
              <c:f>'4 bancos'!$AA$17:$AF$17</c:f>
              <c:numCache/>
            </c:numRef>
          </c:val>
          <c:smooth val="1"/>
        </c:ser>
        <c:ser>
          <c:idx val="3"/>
          <c:order val="3"/>
          <c:tx>
            <c:strRef>
              <c:f>'4 bancos'!$B$18</c:f>
              <c:strCache>
                <c:ptCount val="1"/>
                <c:pt idx="0">
                  <c:v>162.500,00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'4 bancos'!$AA$14:$AF$14</c:f>
              <c:numCache/>
            </c:numRef>
          </c:cat>
          <c:val>
            <c:numRef>
              <c:f>'4 bancos'!$AA$18:$AF$18</c:f>
              <c:numCache/>
            </c:numRef>
          </c:val>
          <c:smooth val="1"/>
        </c:ser>
        <c:ser>
          <c:idx val="4"/>
          <c:order val="4"/>
          <c:tx>
            <c:strRef>
              <c:f>'4 bancos'!$B$19</c:f>
              <c:strCache>
                <c:ptCount val="1"/>
                <c:pt idx="0">
                  <c:v>200.000,00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'4 bancos'!$AA$14:$AF$14</c:f>
              <c:numCache/>
            </c:numRef>
          </c:cat>
          <c:val>
            <c:numRef>
              <c:f>'4 bancos'!$AA$19:$AF$19</c:f>
              <c:numCache/>
            </c:numRef>
          </c:val>
          <c:smooth val="1"/>
        </c:ser>
        <c:marker val="1"/>
        <c:axId val="25369834"/>
        <c:axId val="27001915"/>
      </c:lineChart>
      <c:catAx>
        <c:axId val="2536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1915"/>
        <c:crosses val="autoZero"/>
        <c:auto val="1"/>
        <c:lblOffset val="100"/>
        <c:tickLblSkip val="1"/>
        <c:noMultiLvlLbl val="0"/>
      </c:catAx>
      <c:valAx>
        <c:axId val="270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>
            <c:manualLayout>
              <c:xMode val="factor"/>
              <c:yMode val="factor"/>
              <c:x val="-0.034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834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575"/>
          <c:y val="0.336"/>
          <c:w val="0.1465"/>
          <c:h val="0.3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51</xdr:row>
      <xdr:rowOff>9525</xdr:rowOff>
    </xdr:from>
    <xdr:ext cx="8324850" cy="5019675"/>
    <xdr:graphicFrame>
      <xdr:nvGraphicFramePr>
        <xdr:cNvPr id="1" name="Chart 3"/>
        <xdr:cNvGraphicFramePr/>
      </xdr:nvGraphicFramePr>
      <xdr:xfrm>
        <a:off x="438150" y="8753475"/>
        <a:ext cx="83248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9525</xdr:colOff>
      <xdr:row>51</xdr:row>
      <xdr:rowOff>19050</xdr:rowOff>
    </xdr:from>
    <xdr:ext cx="8401050" cy="4943475"/>
    <xdr:graphicFrame>
      <xdr:nvGraphicFramePr>
        <xdr:cNvPr id="2" name="Chart 3"/>
        <xdr:cNvGraphicFramePr/>
      </xdr:nvGraphicFramePr>
      <xdr:xfrm>
        <a:off x="9315450" y="8763000"/>
        <a:ext cx="840105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17</xdr:col>
      <xdr:colOff>9525</xdr:colOff>
      <xdr:row>51</xdr:row>
      <xdr:rowOff>0</xdr:rowOff>
    </xdr:from>
    <xdr:ext cx="8562975" cy="4981575"/>
    <xdr:graphicFrame>
      <xdr:nvGraphicFramePr>
        <xdr:cNvPr id="3" name="Chart 3"/>
        <xdr:cNvGraphicFramePr/>
      </xdr:nvGraphicFramePr>
      <xdr:xfrm>
        <a:off x="18602325" y="8743950"/>
        <a:ext cx="856297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24</xdr:col>
      <xdr:colOff>733425</xdr:colOff>
      <xdr:row>51</xdr:row>
      <xdr:rowOff>0</xdr:rowOff>
    </xdr:from>
    <xdr:ext cx="8401050" cy="4991100"/>
    <xdr:graphicFrame>
      <xdr:nvGraphicFramePr>
        <xdr:cNvPr id="4" name="Chart 3"/>
        <xdr:cNvGraphicFramePr/>
      </xdr:nvGraphicFramePr>
      <xdr:xfrm>
        <a:off x="28060650" y="8743950"/>
        <a:ext cx="840105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ISO\excell\Copia%20de%20queprestamo%20EURO%2050000%20-%207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otas"/>
      <sheetName val="cuadro de amortizacion"/>
      <sheetName val="anticipar cuota"/>
      <sheetName val="capitales"/>
      <sheetName val="precio piso "/>
      <sheetName val="menu"/>
      <sheetName val="cuotas pts"/>
      <sheetName val="capitales pts"/>
      <sheetName val="aplicaciones"/>
      <sheetName val="desprotección"/>
      <sheetName val="licen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imia.com/calculadora-hipotecaria-de-gastos-compra-vivienda" TargetMode="External" /><Relationship Id="rId2" Type="http://schemas.openxmlformats.org/officeDocument/2006/relationships/hyperlink" Target="http://www.bankimia.com/calculadora-hipotecaria-de-gastos-compra-vivienda" TargetMode="External" /><Relationship Id="rId3" Type="http://schemas.openxmlformats.org/officeDocument/2006/relationships/hyperlink" Target="http://www.bankimia.com/calculadora-hipotecaria-de-gastos-compra-vivienda" TargetMode="External" /><Relationship Id="rId4" Type="http://schemas.openxmlformats.org/officeDocument/2006/relationships/hyperlink" Target="http://www.bankimia.com/calculadora-hipotecaria-de-gastos-compra-vivienda" TargetMode="External" /><Relationship Id="rId5" Type="http://schemas.openxmlformats.org/officeDocument/2006/relationships/hyperlink" Target="http://www.euribor.com.es/euribor-hoy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="70" zoomScaleNormal="70" workbookViewId="0" topLeftCell="B5">
      <selection activeCell="F3" sqref="F3"/>
    </sheetView>
  </sheetViews>
  <sheetFormatPr defaultColWidth="11.421875" defaultRowHeight="12.75"/>
  <cols>
    <col min="1" max="1" width="6.28125" style="100" customWidth="1"/>
    <col min="2" max="8" width="18.140625" style="103" customWidth="1"/>
    <col min="9" max="9" width="6.28125" style="100" customWidth="1"/>
    <col min="10" max="16" width="18.28125" style="103" customWidth="1"/>
    <col min="17" max="17" width="11.28125" style="100" customWidth="1"/>
    <col min="18" max="24" width="18.7109375" style="103" customWidth="1"/>
    <col min="25" max="25" width="11.8515625" style="100" customWidth="1"/>
    <col min="26" max="32" width="18.140625" style="103" customWidth="1"/>
    <col min="33" max="16384" width="11.421875" style="103" customWidth="1"/>
  </cols>
  <sheetData>
    <row r="1" spans="1:32" s="102" customFormat="1" ht="22.5" customHeight="1">
      <c r="A1" s="176" t="s">
        <v>39</v>
      </c>
      <c r="B1" s="195" t="s">
        <v>85</v>
      </c>
      <c r="C1" s="196"/>
      <c r="D1" s="196"/>
      <c r="E1" s="196"/>
      <c r="F1" s="196"/>
      <c r="G1" s="196"/>
      <c r="H1" s="196"/>
      <c r="I1" s="100"/>
      <c r="J1" s="173"/>
      <c r="K1" s="174"/>
      <c r="L1" s="174"/>
      <c r="M1" s="174"/>
      <c r="N1" s="174"/>
      <c r="O1" s="174"/>
      <c r="P1" s="174"/>
      <c r="Q1" s="100"/>
      <c r="R1" s="173"/>
      <c r="S1" s="174"/>
      <c r="T1" s="174"/>
      <c r="U1" s="174"/>
      <c r="V1" s="174"/>
      <c r="W1" s="174"/>
      <c r="X1" s="174"/>
      <c r="Y1" s="100"/>
      <c r="Z1" s="173"/>
      <c r="AA1" s="174"/>
      <c r="AB1" s="174"/>
      <c r="AC1" s="174"/>
      <c r="AD1" s="174"/>
      <c r="AE1" s="174"/>
      <c r="AF1" s="174"/>
    </row>
    <row r="2" spans="1:32" s="102" customFormat="1" ht="15" customHeight="1">
      <c r="A2" s="177"/>
      <c r="B2" s="196"/>
      <c r="C2" s="196"/>
      <c r="D2" s="196"/>
      <c r="E2" s="196"/>
      <c r="F2" s="196"/>
      <c r="G2" s="196"/>
      <c r="H2" s="196"/>
      <c r="I2" s="100"/>
      <c r="J2" s="175"/>
      <c r="K2" s="175"/>
      <c r="L2" s="175"/>
      <c r="M2" s="175"/>
      <c r="N2" s="175"/>
      <c r="O2" s="175"/>
      <c r="P2" s="175"/>
      <c r="Q2" s="100"/>
      <c r="R2" s="175"/>
      <c r="S2" s="175"/>
      <c r="T2" s="175"/>
      <c r="U2" s="175"/>
      <c r="V2" s="175"/>
      <c r="W2" s="175"/>
      <c r="X2" s="175"/>
      <c r="Y2" s="100"/>
      <c r="Z2" s="175"/>
      <c r="AA2" s="175"/>
      <c r="AB2" s="175"/>
      <c r="AC2" s="175"/>
      <c r="AD2" s="175"/>
      <c r="AE2" s="175"/>
      <c r="AF2" s="175"/>
    </row>
    <row r="3" spans="1:32" ht="24.75" customHeight="1">
      <c r="A3" s="177"/>
      <c r="B3" s="184" t="s">
        <v>83</v>
      </c>
      <c r="C3" s="184"/>
      <c r="D3" s="190" t="s">
        <v>81</v>
      </c>
      <c r="E3" s="191"/>
      <c r="F3" s="192">
        <v>1.7</v>
      </c>
      <c r="G3" s="161" t="s">
        <v>40</v>
      </c>
      <c r="H3" s="161" t="s">
        <v>41</v>
      </c>
      <c r="J3" s="184" t="s">
        <v>42</v>
      </c>
      <c r="K3" s="184"/>
      <c r="L3" s="187" t="s">
        <v>38</v>
      </c>
      <c r="M3" s="187"/>
      <c r="N3" s="192">
        <f>SUM(F3)</f>
        <v>1.7</v>
      </c>
      <c r="O3" s="161" t="s">
        <v>40</v>
      </c>
      <c r="P3" s="161" t="s">
        <v>41</v>
      </c>
      <c r="R3" s="187" t="s">
        <v>56</v>
      </c>
      <c r="S3" s="187"/>
      <c r="T3" s="187" t="s">
        <v>38</v>
      </c>
      <c r="U3" s="187"/>
      <c r="V3" s="160">
        <v>3</v>
      </c>
      <c r="W3" s="161" t="s">
        <v>40</v>
      </c>
      <c r="X3" s="161" t="s">
        <v>41</v>
      </c>
      <c r="Z3" s="184" t="s">
        <v>84</v>
      </c>
      <c r="AA3" s="184"/>
      <c r="AB3" s="187" t="s">
        <v>38</v>
      </c>
      <c r="AC3" s="187"/>
      <c r="AD3" s="192">
        <f>SUM(F3)</f>
        <v>1.7</v>
      </c>
      <c r="AE3" s="161" t="s">
        <v>40</v>
      </c>
      <c r="AF3" s="161" t="s">
        <v>41</v>
      </c>
    </row>
    <row r="4" spans="1:32" ht="24.75" customHeight="1">
      <c r="A4" s="177"/>
      <c r="B4" s="184"/>
      <c r="C4" s="184"/>
      <c r="D4" s="184" t="s">
        <v>43</v>
      </c>
      <c r="E4" s="184"/>
      <c r="F4" s="160">
        <v>1</v>
      </c>
      <c r="G4" s="161" t="s">
        <v>73</v>
      </c>
      <c r="H4" s="161" t="s">
        <v>73</v>
      </c>
      <c r="J4" s="184"/>
      <c r="K4" s="184"/>
      <c r="L4" s="187" t="s">
        <v>43</v>
      </c>
      <c r="M4" s="187"/>
      <c r="N4" s="160">
        <v>0.9</v>
      </c>
      <c r="O4" s="161" t="s">
        <v>73</v>
      </c>
      <c r="P4" s="161" t="s">
        <v>73</v>
      </c>
      <c r="R4" s="187"/>
      <c r="S4" s="187"/>
      <c r="T4" s="187" t="s">
        <v>43</v>
      </c>
      <c r="U4" s="187"/>
      <c r="V4" s="160">
        <v>0</v>
      </c>
      <c r="W4" s="162">
        <v>0.03</v>
      </c>
      <c r="X4" s="162">
        <v>0.12</v>
      </c>
      <c r="Z4" s="184"/>
      <c r="AA4" s="184"/>
      <c r="AB4" s="187" t="s">
        <v>43</v>
      </c>
      <c r="AC4" s="187"/>
      <c r="AD4" s="192">
        <v>1.5</v>
      </c>
      <c r="AE4" s="161"/>
      <c r="AF4" s="161"/>
    </row>
    <row r="5" spans="1:32" ht="12.75">
      <c r="A5" s="177"/>
      <c r="B5" s="104"/>
      <c r="C5" s="105"/>
      <c r="D5" s="193" t="s">
        <v>44</v>
      </c>
      <c r="E5" s="194" t="s">
        <v>45</v>
      </c>
      <c r="F5" s="108"/>
      <c r="G5" s="106" t="s">
        <v>46</v>
      </c>
      <c r="H5" s="188">
        <f>SUM(F3+F4)</f>
        <v>2.7</v>
      </c>
      <c r="J5" s="105"/>
      <c r="K5" s="105"/>
      <c r="L5" s="193" t="s">
        <v>44</v>
      </c>
      <c r="M5" s="194" t="s">
        <v>45</v>
      </c>
      <c r="N5" s="107"/>
      <c r="O5" s="106" t="s">
        <v>46</v>
      </c>
      <c r="P5" s="185">
        <f>SUM(N3+N4)</f>
        <v>2.6</v>
      </c>
      <c r="R5" s="105"/>
      <c r="S5" s="105"/>
      <c r="T5" s="193" t="s">
        <v>44</v>
      </c>
      <c r="U5" s="194" t="s">
        <v>45</v>
      </c>
      <c r="V5" s="107"/>
      <c r="W5" s="106" t="s">
        <v>46</v>
      </c>
      <c r="X5" s="185">
        <f>SUM(V3+V4)</f>
        <v>3</v>
      </c>
      <c r="Z5" s="105"/>
      <c r="AA5" s="105"/>
      <c r="AB5" s="193" t="s">
        <v>44</v>
      </c>
      <c r="AC5" s="194" t="s">
        <v>45</v>
      </c>
      <c r="AD5" s="107"/>
      <c r="AE5" s="106" t="s">
        <v>46</v>
      </c>
      <c r="AF5" s="185">
        <f>SUM(AD3+AD4)</f>
        <v>3.2</v>
      </c>
    </row>
    <row r="6" spans="1:32" ht="12.75" customHeight="1">
      <c r="A6" s="177"/>
      <c r="B6" s="163" t="s">
        <v>47</v>
      </c>
      <c r="C6" s="105"/>
      <c r="D6" s="165">
        <v>50000</v>
      </c>
      <c r="E6" s="166">
        <v>200000</v>
      </c>
      <c r="F6" s="170" t="s">
        <v>50</v>
      </c>
      <c r="G6" s="109">
        <v>247150</v>
      </c>
      <c r="H6" s="188"/>
      <c r="J6" s="163" t="s">
        <v>47</v>
      </c>
      <c r="K6" s="105"/>
      <c r="L6" s="165">
        <v>100000</v>
      </c>
      <c r="M6" s="166">
        <v>150000</v>
      </c>
      <c r="N6" s="172" t="s">
        <v>48</v>
      </c>
      <c r="O6" s="109">
        <v>247150</v>
      </c>
      <c r="P6" s="185"/>
      <c r="R6" s="163" t="s">
        <v>47</v>
      </c>
      <c r="S6" s="105"/>
      <c r="T6" s="165">
        <v>50000</v>
      </c>
      <c r="U6" s="166">
        <f>SUM(M6)</f>
        <v>150000</v>
      </c>
      <c r="V6" s="172" t="s">
        <v>48</v>
      </c>
      <c r="W6" s="109">
        <v>247150</v>
      </c>
      <c r="X6" s="185"/>
      <c r="Z6" s="163" t="s">
        <v>47</v>
      </c>
      <c r="AA6" s="105"/>
      <c r="AB6" s="165">
        <v>50000</v>
      </c>
      <c r="AC6" s="166">
        <v>200000</v>
      </c>
      <c r="AD6" s="172" t="s">
        <v>48</v>
      </c>
      <c r="AE6" s="109">
        <v>247150</v>
      </c>
      <c r="AF6" s="185"/>
    </row>
    <row r="7" spans="1:32" ht="5.25" customHeight="1">
      <c r="A7" s="177"/>
      <c r="B7" s="104"/>
      <c r="C7" s="105"/>
      <c r="D7" s="110"/>
      <c r="E7" s="110"/>
      <c r="F7" s="171"/>
      <c r="G7" s="111"/>
      <c r="H7" s="188"/>
      <c r="J7" s="105"/>
      <c r="K7" s="105"/>
      <c r="L7" s="169"/>
      <c r="M7" s="169"/>
      <c r="N7" s="111"/>
      <c r="O7" s="111"/>
      <c r="P7" s="185"/>
      <c r="R7" s="105"/>
      <c r="S7" s="105"/>
      <c r="T7" s="169"/>
      <c r="U7" s="169"/>
      <c r="V7" s="111"/>
      <c r="W7" s="111"/>
      <c r="X7" s="185"/>
      <c r="Z7" s="105"/>
      <c r="AA7" s="105"/>
      <c r="AB7" s="169"/>
      <c r="AC7" s="169"/>
      <c r="AD7" s="111"/>
      <c r="AE7" s="111"/>
      <c r="AF7" s="185"/>
    </row>
    <row r="8" spans="1:32" ht="14.25">
      <c r="A8" s="177"/>
      <c r="B8" s="163" t="s">
        <v>49</v>
      </c>
      <c r="C8" s="105"/>
      <c r="D8" s="167">
        <v>20</v>
      </c>
      <c r="E8" s="168">
        <v>35</v>
      </c>
      <c r="F8" s="170" t="s">
        <v>48</v>
      </c>
      <c r="G8" s="112">
        <f>G6*166.386</f>
        <v>41122299.9</v>
      </c>
      <c r="H8" s="188"/>
      <c r="J8" s="163" t="s">
        <v>49</v>
      </c>
      <c r="K8" s="105"/>
      <c r="L8" s="167">
        <v>15</v>
      </c>
      <c r="M8" s="168">
        <v>25</v>
      </c>
      <c r="N8" s="172" t="s">
        <v>50</v>
      </c>
      <c r="O8" s="112">
        <f>O6*166.386</f>
        <v>41122299.9</v>
      </c>
      <c r="P8" s="185"/>
      <c r="R8" s="163" t="s">
        <v>49</v>
      </c>
      <c r="S8" s="105"/>
      <c r="T8" s="167">
        <v>20</v>
      </c>
      <c r="U8" s="168">
        <v>30</v>
      </c>
      <c r="V8" s="172" t="s">
        <v>50</v>
      </c>
      <c r="W8" s="112">
        <f>W6*166.386</f>
        <v>41122299.9</v>
      </c>
      <c r="X8" s="185"/>
      <c r="Z8" s="163" t="s">
        <v>49</v>
      </c>
      <c r="AA8" s="105"/>
      <c r="AB8" s="167">
        <v>20</v>
      </c>
      <c r="AC8" s="168">
        <v>35</v>
      </c>
      <c r="AD8" s="172" t="s">
        <v>50</v>
      </c>
      <c r="AE8" s="112">
        <f>AE6*166.386</f>
        <v>41122299.9</v>
      </c>
      <c r="AF8" s="185"/>
    </row>
    <row r="9" spans="1:32" ht="5.25" customHeight="1">
      <c r="A9" s="177"/>
      <c r="B9" s="104"/>
      <c r="C9" s="105"/>
      <c r="D9" s="113"/>
      <c r="E9" s="113"/>
      <c r="F9" s="111"/>
      <c r="G9" s="111"/>
      <c r="H9" s="188"/>
      <c r="J9" s="105"/>
      <c r="K9" s="105"/>
      <c r="L9" s="113"/>
      <c r="M9" s="113"/>
      <c r="N9" s="111"/>
      <c r="O9" s="111"/>
      <c r="P9" s="185"/>
      <c r="R9" s="105"/>
      <c r="S9" s="105"/>
      <c r="T9" s="113"/>
      <c r="U9" s="113"/>
      <c r="V9" s="111"/>
      <c r="W9" s="111"/>
      <c r="X9" s="185"/>
      <c r="Z9" s="105"/>
      <c r="AA9" s="105"/>
      <c r="AB9" s="113"/>
      <c r="AC9" s="113"/>
      <c r="AD9" s="111"/>
      <c r="AE9" s="111"/>
      <c r="AF9" s="185"/>
    </row>
    <row r="10" spans="1:32" ht="12.75" customHeight="1">
      <c r="A10" s="177"/>
      <c r="B10" s="163" t="s">
        <v>51</v>
      </c>
      <c r="C10" s="105"/>
      <c r="D10" s="114">
        <f>SUM(H5)/100</f>
        <v>0.027000000000000003</v>
      </c>
      <c r="E10" s="178" t="s">
        <v>82</v>
      </c>
      <c r="F10" s="179"/>
      <c r="G10" s="179"/>
      <c r="H10" s="188"/>
      <c r="J10" s="163" t="s">
        <v>51</v>
      </c>
      <c r="K10" s="105"/>
      <c r="L10" s="114">
        <f>SUM(P5)/100</f>
        <v>0.026000000000000002</v>
      </c>
      <c r="M10" s="178" t="s">
        <v>82</v>
      </c>
      <c r="N10" s="179"/>
      <c r="O10" s="179"/>
      <c r="P10" s="185"/>
      <c r="R10" s="163" t="s">
        <v>51</v>
      </c>
      <c r="S10" s="105"/>
      <c r="T10" s="114">
        <v>0.03</v>
      </c>
      <c r="U10" s="178" t="s">
        <v>82</v>
      </c>
      <c r="V10" s="179"/>
      <c r="W10" s="179"/>
      <c r="X10" s="185"/>
      <c r="Z10" s="163" t="s">
        <v>51</v>
      </c>
      <c r="AA10" s="105"/>
      <c r="AB10" s="114">
        <f>SUM(AF5)/100</f>
        <v>0.032</v>
      </c>
      <c r="AC10" s="178" t="s">
        <v>82</v>
      </c>
      <c r="AD10" s="179"/>
      <c r="AE10" s="179"/>
      <c r="AF10" s="185"/>
    </row>
    <row r="11" spans="1:32" ht="5.25" customHeight="1">
      <c r="A11" s="177"/>
      <c r="B11" s="115"/>
      <c r="C11" s="116"/>
      <c r="D11" s="117"/>
      <c r="E11" s="180"/>
      <c r="F11" s="180"/>
      <c r="G11" s="180"/>
      <c r="H11" s="189"/>
      <c r="J11" s="115"/>
      <c r="K11" s="116"/>
      <c r="L11" s="117"/>
      <c r="M11" s="180"/>
      <c r="N11" s="180"/>
      <c r="O11" s="180"/>
      <c r="P11" s="186"/>
      <c r="R11" s="115"/>
      <c r="S11" s="116"/>
      <c r="T11" s="117"/>
      <c r="U11" s="180"/>
      <c r="V11" s="180"/>
      <c r="W11" s="180"/>
      <c r="X11" s="186"/>
      <c r="Z11" s="115"/>
      <c r="AA11" s="116"/>
      <c r="AB11" s="117"/>
      <c r="AC11" s="180"/>
      <c r="AD11" s="180"/>
      <c r="AE11" s="180"/>
      <c r="AF11" s="186"/>
    </row>
    <row r="12" ht="12.75">
      <c r="A12" s="177"/>
    </row>
    <row r="13" spans="1:32" ht="13.5" thickBot="1">
      <c r="A13" s="177"/>
      <c r="B13" s="118" t="s">
        <v>52</v>
      </c>
      <c r="C13" s="101"/>
      <c r="D13" s="101"/>
      <c r="E13" s="101"/>
      <c r="F13" s="101"/>
      <c r="G13" s="101"/>
      <c r="H13" s="101"/>
      <c r="J13" s="118" t="s">
        <v>52</v>
      </c>
      <c r="K13" s="101"/>
      <c r="L13" s="101"/>
      <c r="M13" s="101"/>
      <c r="N13" s="101"/>
      <c r="O13" s="101"/>
      <c r="P13" s="101"/>
      <c r="R13" s="118" t="s">
        <v>52</v>
      </c>
      <c r="S13" s="101"/>
      <c r="T13" s="101"/>
      <c r="U13" s="101"/>
      <c r="V13" s="101"/>
      <c r="W13" s="101"/>
      <c r="X13" s="101"/>
      <c r="Z13" s="118" t="s">
        <v>52</v>
      </c>
      <c r="AA13" s="101"/>
      <c r="AB13" s="101"/>
      <c r="AC13" s="101"/>
      <c r="AD13" s="101"/>
      <c r="AE13" s="101"/>
      <c r="AF13" s="101"/>
    </row>
    <row r="14" spans="1:32" ht="13.5" customHeight="1" thickBot="1">
      <c r="A14" s="177"/>
      <c r="B14" s="133" t="s">
        <v>53</v>
      </c>
      <c r="C14" s="119">
        <f>IF(E8-D8&lt;5,D14+1,E8)</f>
        <v>35</v>
      </c>
      <c r="D14" s="119">
        <f>IF(E8-D8&lt;5,E14+1,$C14+($H$14-$C$14)/5)</f>
        <v>32</v>
      </c>
      <c r="E14" s="119">
        <f>IF(E8-D8&lt;5,F14+1,$C14+(($H$14-$C$14)/5)*2)</f>
        <v>29</v>
      </c>
      <c r="F14" s="119">
        <f>IF(E8-D8&lt;5,G14+1,$C14+(($H$14-$C$14)/5)*3)</f>
        <v>26</v>
      </c>
      <c r="G14" s="119">
        <f>IF(E8-D8&lt;5,H14+1,$C14+(($H$14-$C$14)/5)*4)</f>
        <v>23</v>
      </c>
      <c r="H14" s="119">
        <f>D8</f>
        <v>20</v>
      </c>
      <c r="J14" s="133" t="s">
        <v>53</v>
      </c>
      <c r="K14" s="119">
        <f>IF(M8-L8&lt;5,L14+1,M8)</f>
        <v>25</v>
      </c>
      <c r="L14" s="119">
        <f>IF(M8-L8&lt;5,M14+1,$K14+($P$14-$K$14)/5)</f>
        <v>23</v>
      </c>
      <c r="M14" s="119">
        <f>IF(M8-L8&lt;5,N14+1,$K14+(($P$14-$K$14)/5)*2)</f>
        <v>21</v>
      </c>
      <c r="N14" s="119">
        <f>IF(M8-L8&lt;5,O14+1,$K14+(($P$14-$K$14)/5)*3)</f>
        <v>19</v>
      </c>
      <c r="O14" s="119">
        <f>IF(M8-L8&lt;5,P14+1,$K14+(($P$14-$K$14)/5)*4)</f>
        <v>17</v>
      </c>
      <c r="P14" s="119">
        <f>L8</f>
        <v>15</v>
      </c>
      <c r="R14" s="133" t="s">
        <v>53</v>
      </c>
      <c r="S14" s="119">
        <f>IF(U8-T8&lt;5,T14+1,U8)</f>
        <v>30</v>
      </c>
      <c r="T14" s="119">
        <f>IF(U8-T8&lt;5,U14+1,$S14+($X$14-$S$14)/5)</f>
        <v>28</v>
      </c>
      <c r="U14" s="119">
        <f>IF(U8-T8&lt;5,V14+1,$S14+(($X$14-$S$14)/5)*2)</f>
        <v>26</v>
      </c>
      <c r="V14" s="119">
        <f>IF(U8-T8&lt;5,W14+1,$S14+(($X$14-$S$14)/5)*3)</f>
        <v>24</v>
      </c>
      <c r="W14" s="119">
        <f>IF(U8-T8&lt;5,X14+1,$S14+(($X$14-$S$14)/5)*4)</f>
        <v>22</v>
      </c>
      <c r="X14" s="119">
        <f>T8</f>
        <v>20</v>
      </c>
      <c r="Z14" s="133" t="s">
        <v>53</v>
      </c>
      <c r="AA14" s="119">
        <f>IF(AC8-AB8&lt;5,AB14+1,AC8)</f>
        <v>35</v>
      </c>
      <c r="AB14" s="119">
        <f>IF(AC8-AB8&lt;5,AC14+1,$AA14+($AF$14-$AA$14)/5)</f>
        <v>32</v>
      </c>
      <c r="AC14" s="119">
        <f>IF(AC8-AB8&lt;5,AD14+1,$AA14+(($AF$14-$AA$14)/5)*2)</f>
        <v>29</v>
      </c>
      <c r="AD14" s="119">
        <f>IF(AC8-AB8&lt;5,AE14+1,$AA14+(($AF$14-$AA$14)/5)*3)</f>
        <v>26</v>
      </c>
      <c r="AE14" s="119">
        <f>IF(AC8-AB8&lt;5,AF14+1,$AA14+(($AF$14-$AA$14)/5)*4)</f>
        <v>23</v>
      </c>
      <c r="AF14" s="119">
        <f>AB8</f>
        <v>20</v>
      </c>
    </row>
    <row r="15" spans="1:32" ht="13.5" thickBot="1">
      <c r="A15" s="177"/>
      <c r="B15" s="120">
        <f>D6</f>
        <v>50000</v>
      </c>
      <c r="C15" s="121">
        <f aca="true" t="shared" si="0" ref="C15:H19">ABS(PMT($D$10/12,C$14*12,$B15))</f>
        <v>184.1522309620701</v>
      </c>
      <c r="D15" s="122">
        <f t="shared" si="0"/>
        <v>194.59697484534058</v>
      </c>
      <c r="E15" s="122">
        <f t="shared" si="0"/>
        <v>207.34843472795228</v>
      </c>
      <c r="F15" s="122">
        <f t="shared" si="0"/>
        <v>223.20723891583904</v>
      </c>
      <c r="G15" s="122">
        <f t="shared" si="0"/>
        <v>243.39152862666566</v>
      </c>
      <c r="H15" s="123">
        <f t="shared" si="0"/>
        <v>269.8500814642541</v>
      </c>
      <c r="J15" s="120">
        <f>L6</f>
        <v>100000</v>
      </c>
      <c r="K15" s="123">
        <f aca="true" t="shared" si="1" ref="K15:P19">ABS(PMT($L$10/12,K$14*12,$J15))</f>
        <v>453.66950719663157</v>
      </c>
      <c r="L15" s="123">
        <f t="shared" si="1"/>
        <v>481.7664830993302</v>
      </c>
      <c r="M15" s="123">
        <f t="shared" si="1"/>
        <v>515.3876580622061</v>
      </c>
      <c r="N15" s="123">
        <f t="shared" si="1"/>
        <v>556.2786432406419</v>
      </c>
      <c r="O15" s="123">
        <f t="shared" si="1"/>
        <v>607.0064070323692</v>
      </c>
      <c r="P15" s="123">
        <f t="shared" si="1"/>
        <v>671.5068441320063</v>
      </c>
      <c r="R15" s="120">
        <f>T6</f>
        <v>50000</v>
      </c>
      <c r="S15" s="123">
        <f aca="true" t="shared" si="2" ref="S15:X19">ABS(PMT($T$10/12,S$14*12,$R15))</f>
        <v>210.80201686472753</v>
      </c>
      <c r="T15" s="123">
        <f t="shared" si="2"/>
        <v>220.1337120126613</v>
      </c>
      <c r="U15" s="123">
        <f t="shared" si="2"/>
        <v>230.9905968974168</v>
      </c>
      <c r="V15" s="123">
        <f t="shared" si="2"/>
        <v>243.7549022753709</v>
      </c>
      <c r="W15" s="123">
        <f t="shared" si="2"/>
        <v>258.9477868864616</v>
      </c>
      <c r="X15" s="123">
        <f t="shared" si="2"/>
        <v>277.2987989269596</v>
      </c>
      <c r="Z15" s="120">
        <f>AB6</f>
        <v>50000</v>
      </c>
      <c r="AA15" s="121">
        <f aca="true" t="shared" si="3" ref="AA15:AF19">ABS(PMT($AB$10/12,AA$14*12,$Z15))</f>
        <v>198.04917718289082</v>
      </c>
      <c r="AB15" s="121">
        <f t="shared" si="3"/>
        <v>208.2179259203334</v>
      </c>
      <c r="AC15" s="121">
        <f t="shared" si="3"/>
        <v>220.68924595015616</v>
      </c>
      <c r="AD15" s="121">
        <f t="shared" si="3"/>
        <v>236.26428573212104</v>
      </c>
      <c r="AE15" s="121">
        <f t="shared" si="3"/>
        <v>256.16181562409474</v>
      </c>
      <c r="AF15" s="121">
        <f t="shared" si="3"/>
        <v>282.33141486544037</v>
      </c>
    </row>
    <row r="16" spans="1:32" ht="13.5" thickBot="1">
      <c r="A16" s="177"/>
      <c r="B16" s="120">
        <f>B15+($B$19-$B$15)/4</f>
        <v>87500</v>
      </c>
      <c r="C16" s="124">
        <f t="shared" si="0"/>
        <v>322.2664041836227</v>
      </c>
      <c r="D16" s="125">
        <f t="shared" si="0"/>
        <v>340.5447059793461</v>
      </c>
      <c r="E16" s="125">
        <f t="shared" si="0"/>
        <v>362.85976077391655</v>
      </c>
      <c r="F16" s="125">
        <f t="shared" si="0"/>
        <v>390.6126681027183</v>
      </c>
      <c r="G16" s="126">
        <f t="shared" si="0"/>
        <v>425.93517509666486</v>
      </c>
      <c r="H16" s="127">
        <f t="shared" si="0"/>
        <v>472.23764256244476</v>
      </c>
      <c r="J16" s="120">
        <f>J15+($B$19-$B$15)/4</f>
        <v>137500</v>
      </c>
      <c r="K16" s="123">
        <f t="shared" si="1"/>
        <v>623.7955723953685</v>
      </c>
      <c r="L16" s="127">
        <f t="shared" si="1"/>
        <v>662.4289142615789</v>
      </c>
      <c r="M16" s="123">
        <f t="shared" si="1"/>
        <v>708.6580298355335</v>
      </c>
      <c r="N16" s="123">
        <f t="shared" si="1"/>
        <v>764.8831344558826</v>
      </c>
      <c r="O16" s="123">
        <f t="shared" si="1"/>
        <v>834.6338096695076</v>
      </c>
      <c r="P16" s="123">
        <f t="shared" si="1"/>
        <v>923.3219106815087</v>
      </c>
      <c r="R16" s="120">
        <f>R15+($B$19-$B$15)/4</f>
        <v>87500</v>
      </c>
      <c r="S16" s="123">
        <f t="shared" si="2"/>
        <v>368.9035295132732</v>
      </c>
      <c r="T16" s="123">
        <f t="shared" si="2"/>
        <v>385.23399602215727</v>
      </c>
      <c r="U16" s="123">
        <f t="shared" si="2"/>
        <v>404.2335445704794</v>
      </c>
      <c r="V16" s="123">
        <f t="shared" si="2"/>
        <v>426.5710789818991</v>
      </c>
      <c r="W16" s="123">
        <f t="shared" si="2"/>
        <v>453.15862705130786</v>
      </c>
      <c r="X16" s="123">
        <f t="shared" si="2"/>
        <v>485.27289812217924</v>
      </c>
      <c r="Z16" s="120">
        <f>Z15+($B$19-$B$15)/4</f>
        <v>87500</v>
      </c>
      <c r="AA16" s="121">
        <f t="shared" si="3"/>
        <v>346.586060070059</v>
      </c>
      <c r="AB16" s="121">
        <f t="shared" si="3"/>
        <v>364.3813703605835</v>
      </c>
      <c r="AC16" s="121">
        <f t="shared" si="3"/>
        <v>386.2061804127733</v>
      </c>
      <c r="AD16" s="121">
        <f t="shared" si="3"/>
        <v>413.4625000312118</v>
      </c>
      <c r="AE16" s="121">
        <f t="shared" si="3"/>
        <v>448.28317734216586</v>
      </c>
      <c r="AF16" s="121">
        <f t="shared" si="3"/>
        <v>494.07997601452064</v>
      </c>
    </row>
    <row r="17" spans="1:32" ht="13.5" thickBot="1">
      <c r="A17" s="177"/>
      <c r="B17" s="120">
        <f>B16+($B$19-$B$15)/4</f>
        <v>125000</v>
      </c>
      <c r="C17" s="124">
        <f t="shared" si="0"/>
        <v>460.38057740517525</v>
      </c>
      <c r="D17" s="125">
        <f t="shared" si="0"/>
        <v>486.4924371133515</v>
      </c>
      <c r="E17" s="125">
        <f t="shared" si="0"/>
        <v>518.3710868198807</v>
      </c>
      <c r="F17" s="125">
        <f t="shared" si="0"/>
        <v>558.0180972895976</v>
      </c>
      <c r="G17" s="126">
        <f t="shared" si="0"/>
        <v>608.4788215666641</v>
      </c>
      <c r="H17" s="127">
        <f t="shared" si="0"/>
        <v>674.6252036606353</v>
      </c>
      <c r="J17" s="120">
        <f>J16+($B$19-$B$15)/4</f>
        <v>175000</v>
      </c>
      <c r="K17" s="123">
        <f t="shared" si="1"/>
        <v>793.9216375941053</v>
      </c>
      <c r="L17" s="123">
        <f t="shared" si="1"/>
        <v>843.0913454238278</v>
      </c>
      <c r="M17" s="123">
        <f t="shared" si="1"/>
        <v>901.9284016088608</v>
      </c>
      <c r="N17" s="123">
        <f t="shared" si="1"/>
        <v>973.4876256711233</v>
      </c>
      <c r="O17" s="123">
        <f t="shared" si="1"/>
        <v>1062.261212306646</v>
      </c>
      <c r="P17" s="123">
        <f t="shared" si="1"/>
        <v>1175.136977231011</v>
      </c>
      <c r="R17" s="120">
        <f>R16+($B$19-$B$15)/4</f>
        <v>125000</v>
      </c>
      <c r="S17" s="123">
        <f t="shared" si="2"/>
        <v>527.0050421618189</v>
      </c>
      <c r="T17" s="123">
        <f t="shared" si="2"/>
        <v>550.3342800316532</v>
      </c>
      <c r="U17" s="123">
        <f t="shared" si="2"/>
        <v>577.476492243542</v>
      </c>
      <c r="V17" s="123">
        <f t="shared" si="2"/>
        <v>609.3872556884273</v>
      </c>
      <c r="W17" s="123">
        <f t="shared" si="2"/>
        <v>647.369467216154</v>
      </c>
      <c r="X17" s="123">
        <f t="shared" si="2"/>
        <v>693.246997317399</v>
      </c>
      <c r="Z17" s="120">
        <f>Z16+($B$19-$B$15)/4</f>
        <v>125000</v>
      </c>
      <c r="AA17" s="121">
        <f t="shared" si="3"/>
        <v>495.1229429572271</v>
      </c>
      <c r="AB17" s="121">
        <f t="shared" si="3"/>
        <v>520.5448148008336</v>
      </c>
      <c r="AC17" s="121">
        <f t="shared" si="3"/>
        <v>551.7231148753904</v>
      </c>
      <c r="AD17" s="121">
        <f t="shared" si="3"/>
        <v>590.6607143303025</v>
      </c>
      <c r="AE17" s="121">
        <f t="shared" si="3"/>
        <v>640.404539060237</v>
      </c>
      <c r="AF17" s="121">
        <f t="shared" si="3"/>
        <v>705.8285371636009</v>
      </c>
    </row>
    <row r="18" spans="1:32" ht="13.5" thickBot="1">
      <c r="A18" s="177"/>
      <c r="B18" s="120">
        <f>B17+($B$19-$B$15)/4</f>
        <v>162500</v>
      </c>
      <c r="C18" s="124">
        <f t="shared" si="0"/>
        <v>598.4947506267279</v>
      </c>
      <c r="D18" s="125">
        <f t="shared" si="0"/>
        <v>632.4401682473568</v>
      </c>
      <c r="E18" s="125">
        <f t="shared" si="0"/>
        <v>673.8824128658449</v>
      </c>
      <c r="F18" s="125">
        <f t="shared" si="0"/>
        <v>725.4235264764769</v>
      </c>
      <c r="G18" s="126">
        <f t="shared" si="0"/>
        <v>791.0224680366633</v>
      </c>
      <c r="H18" s="127">
        <f t="shared" si="0"/>
        <v>877.0127647588259</v>
      </c>
      <c r="J18" s="120">
        <f>J17+($B$19-$B$15)/4</f>
        <v>212500</v>
      </c>
      <c r="K18" s="123">
        <f t="shared" si="1"/>
        <v>964.0477027928422</v>
      </c>
      <c r="L18" s="127">
        <f t="shared" si="1"/>
        <v>1023.7537765860767</v>
      </c>
      <c r="M18" s="123">
        <f t="shared" si="1"/>
        <v>1095.1987733821882</v>
      </c>
      <c r="N18" s="123">
        <f t="shared" si="1"/>
        <v>1182.092116886364</v>
      </c>
      <c r="O18" s="123">
        <f t="shared" si="1"/>
        <v>1289.8886149437844</v>
      </c>
      <c r="P18" s="123">
        <f t="shared" si="1"/>
        <v>1426.9520437805136</v>
      </c>
      <c r="R18" s="120">
        <f>R17+($B$19-$B$15)/4</f>
        <v>162500</v>
      </c>
      <c r="S18" s="123">
        <f t="shared" si="2"/>
        <v>685.1065548103645</v>
      </c>
      <c r="T18" s="123">
        <f t="shared" si="2"/>
        <v>715.4345640411493</v>
      </c>
      <c r="U18" s="123">
        <f t="shared" si="2"/>
        <v>750.7194399166045</v>
      </c>
      <c r="V18" s="123">
        <f t="shared" si="2"/>
        <v>792.2034323949555</v>
      </c>
      <c r="W18" s="123">
        <f t="shared" si="2"/>
        <v>841.5803073810002</v>
      </c>
      <c r="X18" s="123">
        <f t="shared" si="2"/>
        <v>901.2210965126186</v>
      </c>
      <c r="Z18" s="120">
        <f>Z17+($B$19-$B$15)/4</f>
        <v>162500</v>
      </c>
      <c r="AA18" s="121">
        <f t="shared" si="3"/>
        <v>643.6598258443953</v>
      </c>
      <c r="AB18" s="121">
        <f t="shared" si="3"/>
        <v>676.7082592410836</v>
      </c>
      <c r="AC18" s="121">
        <f t="shared" si="3"/>
        <v>717.2400493380076</v>
      </c>
      <c r="AD18" s="121">
        <f t="shared" si="3"/>
        <v>767.8589286293934</v>
      </c>
      <c r="AE18" s="121">
        <f t="shared" si="3"/>
        <v>832.5259007783079</v>
      </c>
      <c r="AF18" s="121">
        <f t="shared" si="3"/>
        <v>917.5770983126812</v>
      </c>
    </row>
    <row r="19" spans="1:32" ht="13.5" thickBot="1">
      <c r="A19" s="177"/>
      <c r="B19" s="128">
        <f>E6</f>
        <v>200000</v>
      </c>
      <c r="C19" s="129">
        <f t="shared" si="0"/>
        <v>736.6089238482804</v>
      </c>
      <c r="D19" s="130">
        <f t="shared" si="0"/>
        <v>778.3878993813623</v>
      </c>
      <c r="E19" s="130">
        <f t="shared" si="0"/>
        <v>829.3937389118091</v>
      </c>
      <c r="F19" s="130">
        <f t="shared" si="0"/>
        <v>892.8289556633562</v>
      </c>
      <c r="G19" s="131">
        <f t="shared" si="0"/>
        <v>973.5661145066626</v>
      </c>
      <c r="H19" s="132">
        <f t="shared" si="0"/>
        <v>1079.4003258570165</v>
      </c>
      <c r="J19" s="128">
        <f>M6</f>
        <v>150000</v>
      </c>
      <c r="K19" s="123">
        <f t="shared" si="1"/>
        <v>680.5042607949473</v>
      </c>
      <c r="L19" s="123">
        <f t="shared" si="1"/>
        <v>722.6497246489953</v>
      </c>
      <c r="M19" s="123">
        <f t="shared" si="1"/>
        <v>773.0814870933093</v>
      </c>
      <c r="N19" s="123">
        <f t="shared" si="1"/>
        <v>834.4179648609628</v>
      </c>
      <c r="O19" s="123">
        <f t="shared" si="1"/>
        <v>910.5096105485537</v>
      </c>
      <c r="P19" s="123">
        <f t="shared" si="1"/>
        <v>1007.2602661980095</v>
      </c>
      <c r="R19" s="128">
        <f>U6</f>
        <v>150000</v>
      </c>
      <c r="S19" s="123">
        <f t="shared" si="2"/>
        <v>632.4060505941826</v>
      </c>
      <c r="T19" s="123">
        <f t="shared" si="2"/>
        <v>660.401136037984</v>
      </c>
      <c r="U19" s="123">
        <f t="shared" si="2"/>
        <v>692.9717906922504</v>
      </c>
      <c r="V19" s="123">
        <f t="shared" si="2"/>
        <v>731.2647068261127</v>
      </c>
      <c r="W19" s="123">
        <f t="shared" si="2"/>
        <v>776.8433606593849</v>
      </c>
      <c r="X19" s="123">
        <f t="shared" si="2"/>
        <v>831.8963967808787</v>
      </c>
      <c r="Z19" s="128">
        <f>AC6</f>
        <v>200000</v>
      </c>
      <c r="AA19" s="121">
        <f t="shared" si="3"/>
        <v>792.1967087315633</v>
      </c>
      <c r="AB19" s="121">
        <f t="shared" si="3"/>
        <v>832.8717036813337</v>
      </c>
      <c r="AC19" s="121">
        <f t="shared" si="3"/>
        <v>882.7569838006247</v>
      </c>
      <c r="AD19" s="121">
        <f t="shared" si="3"/>
        <v>945.0571429284842</v>
      </c>
      <c r="AE19" s="121">
        <f t="shared" si="3"/>
        <v>1024.647262496379</v>
      </c>
      <c r="AF19" s="121">
        <f t="shared" si="3"/>
        <v>1129.3256594617615</v>
      </c>
    </row>
    <row r="20" ht="12.75">
      <c r="A20" s="177"/>
    </row>
    <row r="21" spans="1:32" ht="13.5" thickBot="1">
      <c r="A21" s="177"/>
      <c r="B21" s="118" t="s">
        <v>54</v>
      </c>
      <c r="C21" s="101"/>
      <c r="D21" s="101"/>
      <c r="E21" s="101"/>
      <c r="F21" s="101"/>
      <c r="G21" s="101"/>
      <c r="H21" s="101"/>
      <c r="J21" s="118" t="s">
        <v>54</v>
      </c>
      <c r="K21" s="101"/>
      <c r="L21" s="101"/>
      <c r="M21" s="101"/>
      <c r="N21" s="101"/>
      <c r="O21" s="101"/>
      <c r="P21" s="101"/>
      <c r="R21" s="118" t="s">
        <v>54</v>
      </c>
      <c r="S21" s="101"/>
      <c r="T21" s="101"/>
      <c r="U21" s="101"/>
      <c r="V21" s="101"/>
      <c r="W21" s="101"/>
      <c r="X21" s="101"/>
      <c r="Z21" s="118" t="s">
        <v>54</v>
      </c>
      <c r="AA21" s="101"/>
      <c r="AB21" s="101"/>
      <c r="AC21" s="101"/>
      <c r="AD21" s="101"/>
      <c r="AE21" s="101"/>
      <c r="AF21" s="101"/>
    </row>
    <row r="22" spans="1:32" ht="13.5" thickBot="1">
      <c r="A22" s="177"/>
      <c r="B22" s="133" t="s">
        <v>53</v>
      </c>
      <c r="C22" s="134">
        <f aca="true" t="shared" si="4" ref="C22:H22">C14</f>
        <v>35</v>
      </c>
      <c r="D22" s="134">
        <f t="shared" si="4"/>
        <v>32</v>
      </c>
      <c r="E22" s="134">
        <f t="shared" si="4"/>
        <v>29</v>
      </c>
      <c r="F22" s="134">
        <f t="shared" si="4"/>
        <v>26</v>
      </c>
      <c r="G22" s="134">
        <f t="shared" si="4"/>
        <v>23</v>
      </c>
      <c r="H22" s="134">
        <f t="shared" si="4"/>
        <v>20</v>
      </c>
      <c r="J22" s="133" t="s">
        <v>53</v>
      </c>
      <c r="K22" s="119">
        <f aca="true" t="shared" si="5" ref="K22:P22">K14</f>
        <v>25</v>
      </c>
      <c r="L22" s="134">
        <f t="shared" si="5"/>
        <v>23</v>
      </c>
      <c r="M22" s="119">
        <f t="shared" si="5"/>
        <v>21</v>
      </c>
      <c r="N22" s="134">
        <f t="shared" si="5"/>
        <v>19</v>
      </c>
      <c r="O22" s="134">
        <f t="shared" si="5"/>
        <v>17</v>
      </c>
      <c r="P22" s="134">
        <f t="shared" si="5"/>
        <v>15</v>
      </c>
      <c r="R22" s="133" t="s">
        <v>53</v>
      </c>
      <c r="S22" s="134">
        <f aca="true" t="shared" si="6" ref="S22:X22">S14</f>
        <v>30</v>
      </c>
      <c r="T22" s="134">
        <f t="shared" si="6"/>
        <v>28</v>
      </c>
      <c r="U22" s="134">
        <f t="shared" si="6"/>
        <v>26</v>
      </c>
      <c r="V22" s="134">
        <f t="shared" si="6"/>
        <v>24</v>
      </c>
      <c r="W22" s="134">
        <f t="shared" si="6"/>
        <v>22</v>
      </c>
      <c r="X22" s="134">
        <f t="shared" si="6"/>
        <v>20</v>
      </c>
      <c r="Z22" s="133" t="s">
        <v>53</v>
      </c>
      <c r="AA22" s="134">
        <f aca="true" t="shared" si="7" ref="AA22:AF22">AA14</f>
        <v>35</v>
      </c>
      <c r="AB22" s="134">
        <f t="shared" si="7"/>
        <v>32</v>
      </c>
      <c r="AC22" s="134">
        <f t="shared" si="7"/>
        <v>29</v>
      </c>
      <c r="AD22" s="134">
        <f t="shared" si="7"/>
        <v>26</v>
      </c>
      <c r="AE22" s="134">
        <f t="shared" si="7"/>
        <v>23</v>
      </c>
      <c r="AF22" s="134">
        <f t="shared" si="7"/>
        <v>20</v>
      </c>
    </row>
    <row r="23" spans="1:32" ht="13.5" thickBot="1">
      <c r="A23" s="177"/>
      <c r="B23" s="120">
        <f>B15</f>
        <v>50000</v>
      </c>
      <c r="C23" s="121">
        <f aca="true" t="shared" si="8" ref="C23:H27">(12*C$22*C15)-$B23</f>
        <v>27343.937004069434</v>
      </c>
      <c r="D23" s="122">
        <f t="shared" si="8"/>
        <v>24725.238340610784</v>
      </c>
      <c r="E23" s="122">
        <f t="shared" si="8"/>
        <v>22157.255285327396</v>
      </c>
      <c r="F23" s="122">
        <f t="shared" si="8"/>
        <v>19640.65854174178</v>
      </c>
      <c r="G23" s="135">
        <f t="shared" si="8"/>
        <v>17176.06190095973</v>
      </c>
      <c r="H23" s="123">
        <f t="shared" si="8"/>
        <v>14764.019551420992</v>
      </c>
      <c r="J23" s="120">
        <f>J15</f>
        <v>100000</v>
      </c>
      <c r="K23" s="121">
        <f aca="true" t="shared" si="9" ref="K23:P27">(12*K$22*K15)-$J23</f>
        <v>36100.852158989466</v>
      </c>
      <c r="L23" s="122">
        <f t="shared" si="9"/>
        <v>32967.549335415126</v>
      </c>
      <c r="M23" s="122">
        <f t="shared" si="9"/>
        <v>29877.689831675947</v>
      </c>
      <c r="N23" s="122">
        <f t="shared" si="9"/>
        <v>26831.530658866366</v>
      </c>
      <c r="O23" s="135">
        <f t="shared" si="9"/>
        <v>23829.30703460332</v>
      </c>
      <c r="P23" s="123">
        <f t="shared" si="9"/>
        <v>20871.231943761144</v>
      </c>
      <c r="R23" s="120">
        <f>R15</f>
        <v>50000</v>
      </c>
      <c r="S23" s="121">
        <f aca="true" t="shared" si="10" ref="S23:X27">(12*S$22*S15)-$R23</f>
        <v>25888.726071301906</v>
      </c>
      <c r="T23" s="121">
        <f t="shared" si="10"/>
        <v>23964.927236254196</v>
      </c>
      <c r="U23" s="121">
        <f t="shared" si="10"/>
        <v>22069.066231994046</v>
      </c>
      <c r="V23" s="121">
        <f t="shared" si="10"/>
        <v>20201.411855306826</v>
      </c>
      <c r="W23" s="121">
        <f t="shared" si="10"/>
        <v>18362.215738025858</v>
      </c>
      <c r="X23" s="121">
        <f t="shared" si="10"/>
        <v>16551.711742470303</v>
      </c>
      <c r="Z23" s="120">
        <f>Z15</f>
        <v>50000</v>
      </c>
      <c r="AA23" s="124">
        <f aca="true" t="shared" si="11" ref="AA23:AF27">(12*AA$22*AA15)-$Z23</f>
        <v>33180.65441681414</v>
      </c>
      <c r="AB23" s="124">
        <f t="shared" si="11"/>
        <v>29955.68355340803</v>
      </c>
      <c r="AC23" s="124">
        <f t="shared" si="11"/>
        <v>26799.85759065434</v>
      </c>
      <c r="AD23" s="124">
        <f t="shared" si="11"/>
        <v>23714.45714842176</v>
      </c>
      <c r="AE23" s="124">
        <f t="shared" si="11"/>
        <v>20700.66111225015</v>
      </c>
      <c r="AF23" s="124">
        <f t="shared" si="11"/>
        <v>17759.53956770568</v>
      </c>
    </row>
    <row r="24" spans="1:32" ht="13.5" thickBot="1">
      <c r="A24" s="177"/>
      <c r="B24" s="120">
        <f>B16</f>
        <v>87500</v>
      </c>
      <c r="C24" s="124">
        <f t="shared" si="8"/>
        <v>47851.889757121535</v>
      </c>
      <c r="D24" s="125">
        <f t="shared" si="8"/>
        <v>43269.16709606889</v>
      </c>
      <c r="E24" s="125">
        <f t="shared" si="8"/>
        <v>38775.19674932296</v>
      </c>
      <c r="F24" s="125">
        <f t="shared" si="8"/>
        <v>34371.15244804812</v>
      </c>
      <c r="G24" s="126">
        <f t="shared" si="8"/>
        <v>30058.108326679503</v>
      </c>
      <c r="H24" s="127">
        <f t="shared" si="8"/>
        <v>25837.03421498675</v>
      </c>
      <c r="J24" s="120">
        <f>J16</f>
        <v>137500</v>
      </c>
      <c r="K24" s="121">
        <f t="shared" si="9"/>
        <v>49638.67171861054</v>
      </c>
      <c r="L24" s="122">
        <f t="shared" si="9"/>
        <v>45330.38033619578</v>
      </c>
      <c r="M24" s="122">
        <f t="shared" si="9"/>
        <v>41081.82351855445</v>
      </c>
      <c r="N24" s="122">
        <f t="shared" si="9"/>
        <v>36893.35465594122</v>
      </c>
      <c r="O24" s="135">
        <f t="shared" si="9"/>
        <v>32765.297172579565</v>
      </c>
      <c r="P24" s="123">
        <f t="shared" si="9"/>
        <v>28697.943922671577</v>
      </c>
      <c r="R24" s="120">
        <f>R16</f>
        <v>87500</v>
      </c>
      <c r="S24" s="121">
        <f t="shared" si="10"/>
        <v>45305.27062477835</v>
      </c>
      <c r="T24" s="121">
        <f t="shared" si="10"/>
        <v>41938.62266344484</v>
      </c>
      <c r="U24" s="121">
        <f t="shared" si="10"/>
        <v>38620.86590598957</v>
      </c>
      <c r="V24" s="121">
        <f t="shared" si="10"/>
        <v>35352.470746786945</v>
      </c>
      <c r="W24" s="121">
        <f t="shared" si="10"/>
        <v>32133.87754154527</v>
      </c>
      <c r="X24" s="121">
        <f t="shared" si="10"/>
        <v>28965.495549323023</v>
      </c>
      <c r="Z24" s="120">
        <f>Z16</f>
        <v>87500</v>
      </c>
      <c r="AA24" s="124">
        <f t="shared" si="11"/>
        <v>58066.14522942476</v>
      </c>
      <c r="AB24" s="124">
        <f t="shared" si="11"/>
        <v>52422.44621846406</v>
      </c>
      <c r="AC24" s="124">
        <f t="shared" si="11"/>
        <v>46899.75078364511</v>
      </c>
      <c r="AD24" s="124">
        <f t="shared" si="11"/>
        <v>41500.30000973807</v>
      </c>
      <c r="AE24" s="124">
        <f t="shared" si="11"/>
        <v>36226.15694643778</v>
      </c>
      <c r="AF24" s="124">
        <f t="shared" si="11"/>
        <v>31079.194243484948</v>
      </c>
    </row>
    <row r="25" spans="1:32" ht="13.5" thickBot="1">
      <c r="A25" s="177"/>
      <c r="B25" s="120">
        <f>B17</f>
        <v>125000</v>
      </c>
      <c r="C25" s="124">
        <f t="shared" si="8"/>
        <v>68359.84251017359</v>
      </c>
      <c r="D25" s="125">
        <f t="shared" si="8"/>
        <v>61813.095851526974</v>
      </c>
      <c r="E25" s="125">
        <f t="shared" si="8"/>
        <v>55393.13821331848</v>
      </c>
      <c r="F25" s="125">
        <f t="shared" si="8"/>
        <v>49101.64635435445</v>
      </c>
      <c r="G25" s="126">
        <f t="shared" si="8"/>
        <v>42940.15475239931</v>
      </c>
      <c r="H25" s="127">
        <f t="shared" si="8"/>
        <v>36910.04887855248</v>
      </c>
      <c r="J25" s="120">
        <f>J17</f>
        <v>175000</v>
      </c>
      <c r="K25" s="121">
        <f t="shared" si="9"/>
        <v>63176.49127823158</v>
      </c>
      <c r="L25" s="122">
        <f t="shared" si="9"/>
        <v>57693.21133697647</v>
      </c>
      <c r="M25" s="122">
        <f t="shared" si="9"/>
        <v>52285.957205432904</v>
      </c>
      <c r="N25" s="122">
        <f t="shared" si="9"/>
        <v>46955.178653016104</v>
      </c>
      <c r="O25" s="135">
        <f t="shared" si="9"/>
        <v>41701.28731055578</v>
      </c>
      <c r="P25" s="123">
        <f t="shared" si="9"/>
        <v>36524.65590158201</v>
      </c>
      <c r="R25" s="120">
        <f>R17</f>
        <v>125000</v>
      </c>
      <c r="S25" s="121">
        <f t="shared" si="10"/>
        <v>64721.815178254794</v>
      </c>
      <c r="T25" s="121">
        <f t="shared" si="10"/>
        <v>59912.31809063547</v>
      </c>
      <c r="U25" s="121">
        <f t="shared" si="10"/>
        <v>55172.6655799851</v>
      </c>
      <c r="V25" s="121">
        <f t="shared" si="10"/>
        <v>50503.529638267064</v>
      </c>
      <c r="W25" s="121">
        <f t="shared" si="10"/>
        <v>45905.539345064666</v>
      </c>
      <c r="X25" s="121">
        <f t="shared" si="10"/>
        <v>41379.27935617574</v>
      </c>
      <c r="Z25" s="120">
        <f>Z17</f>
        <v>125000</v>
      </c>
      <c r="AA25" s="124">
        <f t="shared" si="11"/>
        <v>82951.63604203539</v>
      </c>
      <c r="AB25" s="124">
        <f t="shared" si="11"/>
        <v>74889.2088835201</v>
      </c>
      <c r="AC25" s="124">
        <f t="shared" si="11"/>
        <v>66999.64397663585</v>
      </c>
      <c r="AD25" s="124">
        <f t="shared" si="11"/>
        <v>59286.142871054384</v>
      </c>
      <c r="AE25" s="124">
        <f t="shared" si="11"/>
        <v>51751.652780625416</v>
      </c>
      <c r="AF25" s="124">
        <f t="shared" si="11"/>
        <v>44398.848919264216</v>
      </c>
    </row>
    <row r="26" spans="1:32" ht="13.5" thickBot="1">
      <c r="A26" s="177"/>
      <c r="B26" s="120">
        <f>B18</f>
        <v>162500</v>
      </c>
      <c r="C26" s="124">
        <f t="shared" si="8"/>
        <v>88867.79526322571</v>
      </c>
      <c r="D26" s="125">
        <f t="shared" si="8"/>
        <v>80357.02460698504</v>
      </c>
      <c r="E26" s="125">
        <f t="shared" si="8"/>
        <v>72011.07967731403</v>
      </c>
      <c r="F26" s="125">
        <f t="shared" si="8"/>
        <v>63832.14026066079</v>
      </c>
      <c r="G26" s="126">
        <f t="shared" si="8"/>
        <v>55822.20117811908</v>
      </c>
      <c r="H26" s="127">
        <f t="shared" si="8"/>
        <v>47983.06354211824</v>
      </c>
      <c r="J26" s="120">
        <f>J18</f>
        <v>212500</v>
      </c>
      <c r="K26" s="121">
        <f t="shared" si="9"/>
        <v>76714.31083785265</v>
      </c>
      <c r="L26" s="122">
        <f t="shared" si="9"/>
        <v>70056.04233775719</v>
      </c>
      <c r="M26" s="122">
        <f t="shared" si="9"/>
        <v>63490.09089231142</v>
      </c>
      <c r="N26" s="122">
        <f t="shared" si="9"/>
        <v>57017.00265009102</v>
      </c>
      <c r="O26" s="135">
        <f t="shared" si="9"/>
        <v>50637.277448532</v>
      </c>
      <c r="P26" s="123">
        <f t="shared" si="9"/>
        <v>44351.36788049244</v>
      </c>
      <c r="R26" s="120">
        <f>R18</f>
        <v>162500</v>
      </c>
      <c r="S26" s="121">
        <f t="shared" si="10"/>
        <v>84138.35973173124</v>
      </c>
      <c r="T26" s="121">
        <f t="shared" si="10"/>
        <v>77886.01351782616</v>
      </c>
      <c r="U26" s="121">
        <f t="shared" si="10"/>
        <v>71724.46525398063</v>
      </c>
      <c r="V26" s="121">
        <f t="shared" si="10"/>
        <v>65654.58852974718</v>
      </c>
      <c r="W26" s="121">
        <f t="shared" si="10"/>
        <v>59677.20114858408</v>
      </c>
      <c r="X26" s="121">
        <f t="shared" si="10"/>
        <v>53793.06316302848</v>
      </c>
      <c r="Z26" s="120">
        <f>Z18</f>
        <v>162500</v>
      </c>
      <c r="AA26" s="124">
        <f t="shared" si="11"/>
        <v>107837.12685464602</v>
      </c>
      <c r="AB26" s="124">
        <f t="shared" si="11"/>
        <v>97355.97154857611</v>
      </c>
      <c r="AC26" s="124">
        <f t="shared" si="11"/>
        <v>87099.53716962662</v>
      </c>
      <c r="AD26" s="124">
        <f t="shared" si="11"/>
        <v>77071.98573237075</v>
      </c>
      <c r="AE26" s="124">
        <f t="shared" si="11"/>
        <v>67277.14861481299</v>
      </c>
      <c r="AF26" s="124">
        <f t="shared" si="11"/>
        <v>57718.5035950435</v>
      </c>
    </row>
    <row r="27" spans="1:32" ht="13.5" thickBot="1">
      <c r="A27" s="177"/>
      <c r="B27" s="120">
        <f>B19</f>
        <v>200000</v>
      </c>
      <c r="C27" s="129">
        <f t="shared" si="8"/>
        <v>109375.74801627774</v>
      </c>
      <c r="D27" s="130">
        <f t="shared" si="8"/>
        <v>98900.95336244314</v>
      </c>
      <c r="E27" s="130">
        <f t="shared" si="8"/>
        <v>88629.02114130958</v>
      </c>
      <c r="F27" s="130">
        <f t="shared" si="8"/>
        <v>78562.63416696712</v>
      </c>
      <c r="G27" s="131">
        <f t="shared" si="8"/>
        <v>68704.24760383891</v>
      </c>
      <c r="H27" s="132">
        <f t="shared" si="8"/>
        <v>59056.07820568397</v>
      </c>
      <c r="J27" s="120">
        <f>J19</f>
        <v>150000</v>
      </c>
      <c r="K27" s="121">
        <f t="shared" si="9"/>
        <v>54151.2782384842</v>
      </c>
      <c r="L27" s="122">
        <f t="shared" si="9"/>
        <v>49451.32400312269</v>
      </c>
      <c r="M27" s="122">
        <f t="shared" si="9"/>
        <v>44816.53474751394</v>
      </c>
      <c r="N27" s="122">
        <f t="shared" si="9"/>
        <v>40247.295988299506</v>
      </c>
      <c r="O27" s="135">
        <f t="shared" si="9"/>
        <v>35743.96055190495</v>
      </c>
      <c r="P27" s="123">
        <f t="shared" si="9"/>
        <v>31306.8479156417</v>
      </c>
      <c r="R27" s="120">
        <f>R19</f>
        <v>150000</v>
      </c>
      <c r="S27" s="121">
        <f t="shared" si="10"/>
        <v>77666.17821390575</v>
      </c>
      <c r="T27" s="121">
        <f t="shared" si="10"/>
        <v>71894.7817087626</v>
      </c>
      <c r="U27" s="121">
        <f t="shared" si="10"/>
        <v>66207.19869598211</v>
      </c>
      <c r="V27" s="121">
        <f t="shared" si="10"/>
        <v>60604.23556592048</v>
      </c>
      <c r="W27" s="121">
        <f t="shared" si="10"/>
        <v>55086.64721407762</v>
      </c>
      <c r="X27" s="121">
        <f t="shared" si="10"/>
        <v>49655.13522741088</v>
      </c>
      <c r="Z27" s="120">
        <f>Z19</f>
        <v>200000</v>
      </c>
      <c r="AA27" s="124">
        <f t="shared" si="11"/>
        <v>132722.61766725656</v>
      </c>
      <c r="AB27" s="124">
        <f t="shared" si="11"/>
        <v>119822.73421363212</v>
      </c>
      <c r="AC27" s="124">
        <f t="shared" si="11"/>
        <v>107199.43036261736</v>
      </c>
      <c r="AD27" s="124">
        <f t="shared" si="11"/>
        <v>94857.82859368704</v>
      </c>
      <c r="AE27" s="124">
        <f t="shared" si="11"/>
        <v>82802.6444490006</v>
      </c>
      <c r="AF27" s="124">
        <f t="shared" si="11"/>
        <v>71038.15827082272</v>
      </c>
    </row>
    <row r="28" ht="12.75">
      <c r="A28" s="177"/>
    </row>
    <row r="29" spans="1:32" ht="13.5" thickBot="1">
      <c r="A29" s="177"/>
      <c r="B29" s="118" t="s">
        <v>55</v>
      </c>
      <c r="C29" s="101"/>
      <c r="D29" s="101"/>
      <c r="E29" s="101"/>
      <c r="F29" s="101"/>
      <c r="G29" s="101"/>
      <c r="H29" s="101"/>
      <c r="J29" s="118" t="s">
        <v>55</v>
      </c>
      <c r="K29" s="101"/>
      <c r="L29" s="101"/>
      <c r="M29" s="101"/>
      <c r="N29" s="101"/>
      <c r="O29" s="101"/>
      <c r="P29" s="101"/>
      <c r="R29" s="118" t="s">
        <v>55</v>
      </c>
      <c r="S29" s="101"/>
      <c r="T29" s="101"/>
      <c r="U29" s="101"/>
      <c r="V29" s="101"/>
      <c r="W29" s="101"/>
      <c r="X29" s="101"/>
      <c r="Z29" s="118" t="s">
        <v>55</v>
      </c>
      <c r="AA29" s="101"/>
      <c r="AB29" s="101"/>
      <c r="AC29" s="101"/>
      <c r="AD29" s="101"/>
      <c r="AE29" s="101"/>
      <c r="AF29" s="101"/>
    </row>
    <row r="30" spans="1:32" ht="13.5" thickBot="1">
      <c r="A30" s="177"/>
      <c r="B30" s="133" t="s">
        <v>53</v>
      </c>
      <c r="C30" s="136">
        <f aca="true" t="shared" si="12" ref="C30:H30">C14</f>
        <v>35</v>
      </c>
      <c r="D30" s="136">
        <f t="shared" si="12"/>
        <v>32</v>
      </c>
      <c r="E30" s="136">
        <f>E14</f>
        <v>29</v>
      </c>
      <c r="F30" s="136">
        <f t="shared" si="12"/>
        <v>26</v>
      </c>
      <c r="G30" s="136">
        <f t="shared" si="12"/>
        <v>23</v>
      </c>
      <c r="H30" s="136">
        <f t="shared" si="12"/>
        <v>20</v>
      </c>
      <c r="J30" s="133" t="s">
        <v>53</v>
      </c>
      <c r="K30" s="136">
        <f aca="true" t="shared" si="13" ref="K30:P30">K14</f>
        <v>25</v>
      </c>
      <c r="L30" s="136">
        <f t="shared" si="13"/>
        <v>23</v>
      </c>
      <c r="M30" s="136">
        <f t="shared" si="13"/>
        <v>21</v>
      </c>
      <c r="N30" s="136">
        <f t="shared" si="13"/>
        <v>19</v>
      </c>
      <c r="O30" s="136">
        <f t="shared" si="13"/>
        <v>17</v>
      </c>
      <c r="P30" s="136">
        <f t="shared" si="13"/>
        <v>15</v>
      </c>
      <c r="R30" s="133" t="s">
        <v>53</v>
      </c>
      <c r="S30" s="136">
        <f aca="true" t="shared" si="14" ref="S30:X30">S14</f>
        <v>30</v>
      </c>
      <c r="T30" s="136">
        <f t="shared" si="14"/>
        <v>28</v>
      </c>
      <c r="U30" s="136">
        <f t="shared" si="14"/>
        <v>26</v>
      </c>
      <c r="V30" s="136">
        <f t="shared" si="14"/>
        <v>24</v>
      </c>
      <c r="W30" s="136">
        <f t="shared" si="14"/>
        <v>22</v>
      </c>
      <c r="X30" s="136">
        <f t="shared" si="14"/>
        <v>20</v>
      </c>
      <c r="Z30" s="133" t="s">
        <v>53</v>
      </c>
      <c r="AA30" s="136">
        <f aca="true" t="shared" si="15" ref="AA30:AF30">AA14</f>
        <v>35</v>
      </c>
      <c r="AB30" s="136">
        <f t="shared" si="15"/>
        <v>32</v>
      </c>
      <c r="AC30" s="136">
        <f t="shared" si="15"/>
        <v>29</v>
      </c>
      <c r="AD30" s="136">
        <f t="shared" si="15"/>
        <v>26</v>
      </c>
      <c r="AE30" s="136">
        <f t="shared" si="15"/>
        <v>23</v>
      </c>
      <c r="AF30" s="136">
        <f t="shared" si="15"/>
        <v>20</v>
      </c>
    </row>
    <row r="31" spans="1:32" ht="13.5" thickBot="1">
      <c r="A31" s="177"/>
      <c r="B31" s="120">
        <f>B15</f>
        <v>50000</v>
      </c>
      <c r="C31" s="121">
        <f aca="true" t="shared" si="16" ref="C31:H35">(12*C$22*C15)</f>
        <v>77343.93700406943</v>
      </c>
      <c r="D31" s="122">
        <f t="shared" si="16"/>
        <v>74725.23834061078</v>
      </c>
      <c r="E31" s="122">
        <f t="shared" si="16"/>
        <v>72157.2552853274</v>
      </c>
      <c r="F31" s="122">
        <f t="shared" si="16"/>
        <v>69640.65854174178</v>
      </c>
      <c r="G31" s="135">
        <f t="shared" si="16"/>
        <v>67176.06190095973</v>
      </c>
      <c r="H31" s="123">
        <f t="shared" si="16"/>
        <v>64764.01955142099</v>
      </c>
      <c r="J31" s="120">
        <f>J15</f>
        <v>100000</v>
      </c>
      <c r="K31" s="121">
        <f aca="true" t="shared" si="17" ref="K31:P35">(12*K$22*K15)</f>
        <v>136100.85215898947</v>
      </c>
      <c r="L31" s="122">
        <f t="shared" si="17"/>
        <v>132967.54933541513</v>
      </c>
      <c r="M31" s="122">
        <f t="shared" si="17"/>
        <v>129877.68983167595</v>
      </c>
      <c r="N31" s="122">
        <f t="shared" si="17"/>
        <v>126831.53065886637</v>
      </c>
      <c r="O31" s="135">
        <f t="shared" si="17"/>
        <v>123829.30703460332</v>
      </c>
      <c r="P31" s="123">
        <f t="shared" si="17"/>
        <v>120871.23194376114</v>
      </c>
      <c r="R31" s="120">
        <f>R15</f>
        <v>50000</v>
      </c>
      <c r="S31" s="121">
        <f aca="true" t="shared" si="18" ref="S31:X35">(12*S$22*S15)</f>
        <v>75888.7260713019</v>
      </c>
      <c r="T31" s="122">
        <f t="shared" si="18"/>
        <v>73964.9272362542</v>
      </c>
      <c r="U31" s="122">
        <f t="shared" si="18"/>
        <v>72069.06623199405</v>
      </c>
      <c r="V31" s="122">
        <f t="shared" si="18"/>
        <v>70201.41185530683</v>
      </c>
      <c r="W31" s="135">
        <f t="shared" si="18"/>
        <v>68362.21573802586</v>
      </c>
      <c r="X31" s="123">
        <f t="shared" si="18"/>
        <v>66551.7117424703</v>
      </c>
      <c r="Z31" s="120">
        <f>Z15</f>
        <v>50000</v>
      </c>
      <c r="AA31" s="121">
        <f aca="true" t="shared" si="19" ref="AA31:AF35">(12*AA$22*AA15)</f>
        <v>83180.65441681414</v>
      </c>
      <c r="AB31" s="122">
        <f t="shared" si="19"/>
        <v>79955.68355340803</v>
      </c>
      <c r="AC31" s="122">
        <f t="shared" si="19"/>
        <v>76799.85759065434</v>
      </c>
      <c r="AD31" s="122">
        <f t="shared" si="19"/>
        <v>73714.45714842176</v>
      </c>
      <c r="AE31" s="135">
        <f t="shared" si="19"/>
        <v>70700.66111225015</v>
      </c>
      <c r="AF31" s="123">
        <f t="shared" si="19"/>
        <v>67759.53956770568</v>
      </c>
    </row>
    <row r="32" spans="1:32" ht="13.5" thickBot="1">
      <c r="A32" s="177"/>
      <c r="B32" s="120">
        <f>B16</f>
        <v>87500</v>
      </c>
      <c r="C32" s="124">
        <f t="shared" si="16"/>
        <v>135351.88975712153</v>
      </c>
      <c r="D32" s="125">
        <f t="shared" si="16"/>
        <v>130769.1670960689</v>
      </c>
      <c r="E32" s="125">
        <f t="shared" si="16"/>
        <v>126275.19674932296</v>
      </c>
      <c r="F32" s="125">
        <f t="shared" si="16"/>
        <v>121871.15244804812</v>
      </c>
      <c r="G32" s="126">
        <f t="shared" si="16"/>
        <v>117558.1083266795</v>
      </c>
      <c r="H32" s="127">
        <f t="shared" si="16"/>
        <v>113337.03421498675</v>
      </c>
      <c r="J32" s="120">
        <f>J16</f>
        <v>137500</v>
      </c>
      <c r="K32" s="124">
        <f t="shared" si="17"/>
        <v>187138.67171861054</v>
      </c>
      <c r="L32" s="125">
        <f t="shared" si="17"/>
        <v>182830.38033619578</v>
      </c>
      <c r="M32" s="125">
        <f t="shared" si="17"/>
        <v>178581.82351855445</v>
      </c>
      <c r="N32" s="125">
        <f t="shared" si="17"/>
        <v>174393.35465594122</v>
      </c>
      <c r="O32" s="126">
        <f t="shared" si="17"/>
        <v>170265.29717257957</v>
      </c>
      <c r="P32" s="127">
        <f t="shared" si="17"/>
        <v>166197.94392267158</v>
      </c>
      <c r="R32" s="120">
        <f>R16</f>
        <v>87500</v>
      </c>
      <c r="S32" s="124">
        <f t="shared" si="18"/>
        <v>132805.27062477835</v>
      </c>
      <c r="T32" s="125">
        <f t="shared" si="18"/>
        <v>129438.62266344484</v>
      </c>
      <c r="U32" s="125">
        <f t="shared" si="18"/>
        <v>126120.86590598957</v>
      </c>
      <c r="V32" s="125">
        <f t="shared" si="18"/>
        <v>122852.47074678694</v>
      </c>
      <c r="W32" s="126">
        <f t="shared" si="18"/>
        <v>119633.87754154527</v>
      </c>
      <c r="X32" s="127">
        <f t="shared" si="18"/>
        <v>116465.49554932302</v>
      </c>
      <c r="Z32" s="120">
        <f>Z16</f>
        <v>87500</v>
      </c>
      <c r="AA32" s="124">
        <f t="shared" si="19"/>
        <v>145566.14522942476</v>
      </c>
      <c r="AB32" s="125">
        <f t="shared" si="19"/>
        <v>139922.44621846406</v>
      </c>
      <c r="AC32" s="125">
        <f t="shared" si="19"/>
        <v>134399.7507836451</v>
      </c>
      <c r="AD32" s="125">
        <f t="shared" si="19"/>
        <v>129000.30000973807</v>
      </c>
      <c r="AE32" s="126">
        <f t="shared" si="19"/>
        <v>123726.15694643778</v>
      </c>
      <c r="AF32" s="127">
        <f t="shared" si="19"/>
        <v>118579.19424348495</v>
      </c>
    </row>
    <row r="33" spans="1:32" ht="13.5" thickBot="1">
      <c r="A33" s="177"/>
      <c r="B33" s="120">
        <f>B17</f>
        <v>125000</v>
      </c>
      <c r="C33" s="124">
        <f t="shared" si="16"/>
        <v>193359.8425101736</v>
      </c>
      <c r="D33" s="125">
        <f t="shared" si="16"/>
        <v>186813.09585152697</v>
      </c>
      <c r="E33" s="125">
        <f t="shared" si="16"/>
        <v>180393.13821331848</v>
      </c>
      <c r="F33" s="125">
        <f t="shared" si="16"/>
        <v>174101.64635435445</v>
      </c>
      <c r="G33" s="126">
        <f t="shared" si="16"/>
        <v>167940.1547523993</v>
      </c>
      <c r="H33" s="127">
        <f t="shared" si="16"/>
        <v>161910.04887855248</v>
      </c>
      <c r="J33" s="120">
        <f>J17</f>
        <v>175000</v>
      </c>
      <c r="K33" s="124">
        <f t="shared" si="17"/>
        <v>238176.49127823158</v>
      </c>
      <c r="L33" s="125">
        <f t="shared" si="17"/>
        <v>232693.21133697647</v>
      </c>
      <c r="M33" s="125">
        <f t="shared" si="17"/>
        <v>227285.9572054329</v>
      </c>
      <c r="N33" s="125">
        <f t="shared" si="17"/>
        <v>221955.1786530161</v>
      </c>
      <c r="O33" s="126">
        <f t="shared" si="17"/>
        <v>216701.28731055578</v>
      </c>
      <c r="P33" s="127">
        <f t="shared" si="17"/>
        <v>211524.655901582</v>
      </c>
      <c r="R33" s="120">
        <f>R17</f>
        <v>125000</v>
      </c>
      <c r="S33" s="124">
        <f t="shared" si="18"/>
        <v>189721.8151782548</v>
      </c>
      <c r="T33" s="125">
        <f t="shared" si="18"/>
        <v>184912.31809063547</v>
      </c>
      <c r="U33" s="125">
        <f t="shared" si="18"/>
        <v>180172.6655799851</v>
      </c>
      <c r="V33" s="125">
        <f t="shared" si="18"/>
        <v>175503.52963826706</v>
      </c>
      <c r="W33" s="126">
        <f t="shared" si="18"/>
        <v>170905.53934506467</v>
      </c>
      <c r="X33" s="127">
        <f t="shared" si="18"/>
        <v>166379.27935617574</v>
      </c>
      <c r="Z33" s="120">
        <f>Z17</f>
        <v>125000</v>
      </c>
      <c r="AA33" s="124">
        <f t="shared" si="19"/>
        <v>207951.6360420354</v>
      </c>
      <c r="AB33" s="125">
        <f t="shared" si="19"/>
        <v>199889.2088835201</v>
      </c>
      <c r="AC33" s="125">
        <f t="shared" si="19"/>
        <v>191999.64397663585</v>
      </c>
      <c r="AD33" s="125">
        <f t="shared" si="19"/>
        <v>184286.14287105438</v>
      </c>
      <c r="AE33" s="126">
        <f t="shared" si="19"/>
        <v>176751.65278062542</v>
      </c>
      <c r="AF33" s="127">
        <f t="shared" si="19"/>
        <v>169398.84891926422</v>
      </c>
    </row>
    <row r="34" spans="1:32" ht="13.5" thickBot="1">
      <c r="A34" s="177"/>
      <c r="B34" s="120">
        <f>B18</f>
        <v>162500</v>
      </c>
      <c r="C34" s="124">
        <f t="shared" si="16"/>
        <v>251367.7952632257</v>
      </c>
      <c r="D34" s="125">
        <f t="shared" si="16"/>
        <v>242857.02460698504</v>
      </c>
      <c r="E34" s="125">
        <f t="shared" si="16"/>
        <v>234511.07967731403</v>
      </c>
      <c r="F34" s="125">
        <f t="shared" si="16"/>
        <v>226332.1402606608</v>
      </c>
      <c r="G34" s="126">
        <f t="shared" si="16"/>
        <v>218322.20117811908</v>
      </c>
      <c r="H34" s="127">
        <f t="shared" si="16"/>
        <v>210483.06354211824</v>
      </c>
      <c r="J34" s="120">
        <f>J18</f>
        <v>212500</v>
      </c>
      <c r="K34" s="124">
        <f t="shared" si="17"/>
        <v>289214.31083785265</v>
      </c>
      <c r="L34" s="125">
        <f t="shared" si="17"/>
        <v>282556.0423377572</v>
      </c>
      <c r="M34" s="125">
        <f t="shared" si="17"/>
        <v>275990.0908923114</v>
      </c>
      <c r="N34" s="125">
        <f t="shared" si="17"/>
        <v>269517.002650091</v>
      </c>
      <c r="O34" s="126">
        <f t="shared" si="17"/>
        <v>263137.277448532</v>
      </c>
      <c r="P34" s="127">
        <f t="shared" si="17"/>
        <v>256851.36788049244</v>
      </c>
      <c r="R34" s="120">
        <f>R18</f>
        <v>162500</v>
      </c>
      <c r="S34" s="124">
        <f t="shared" si="18"/>
        <v>246638.35973173124</v>
      </c>
      <c r="T34" s="125">
        <f t="shared" si="18"/>
        <v>240386.01351782616</v>
      </c>
      <c r="U34" s="125">
        <f t="shared" si="18"/>
        <v>234224.46525398063</v>
      </c>
      <c r="V34" s="125">
        <f t="shared" si="18"/>
        <v>228154.58852974718</v>
      </c>
      <c r="W34" s="126">
        <f t="shared" si="18"/>
        <v>222177.20114858408</v>
      </c>
      <c r="X34" s="127">
        <f t="shared" si="18"/>
        <v>216293.06316302848</v>
      </c>
      <c r="Z34" s="120">
        <f>Z18</f>
        <v>162500</v>
      </c>
      <c r="AA34" s="124">
        <f t="shared" si="19"/>
        <v>270337.126854646</v>
      </c>
      <c r="AB34" s="125">
        <f t="shared" si="19"/>
        <v>259855.9715485761</v>
      </c>
      <c r="AC34" s="125">
        <f t="shared" si="19"/>
        <v>249599.53716962662</v>
      </c>
      <c r="AD34" s="125">
        <f t="shared" si="19"/>
        <v>239571.98573237075</v>
      </c>
      <c r="AE34" s="126">
        <f t="shared" si="19"/>
        <v>229777.148614813</v>
      </c>
      <c r="AF34" s="127">
        <f t="shared" si="19"/>
        <v>220218.5035950435</v>
      </c>
    </row>
    <row r="35" spans="1:32" ht="13.5" thickBot="1">
      <c r="A35" s="177"/>
      <c r="B35" s="120">
        <f>B19</f>
        <v>200000</v>
      </c>
      <c r="C35" s="129">
        <f t="shared" si="16"/>
        <v>309375.74801627774</v>
      </c>
      <c r="D35" s="130">
        <f t="shared" si="16"/>
        <v>298900.95336244314</v>
      </c>
      <c r="E35" s="130">
        <f t="shared" si="16"/>
        <v>288629.0211413096</v>
      </c>
      <c r="F35" s="130">
        <f t="shared" si="16"/>
        <v>278562.6341669671</v>
      </c>
      <c r="G35" s="131">
        <f t="shared" si="16"/>
        <v>268704.2476038389</v>
      </c>
      <c r="H35" s="132">
        <f t="shared" si="16"/>
        <v>259056.07820568397</v>
      </c>
      <c r="J35" s="120">
        <f>J19</f>
        <v>150000</v>
      </c>
      <c r="K35" s="129">
        <f t="shared" si="17"/>
        <v>204151.2782384842</v>
      </c>
      <c r="L35" s="130">
        <f t="shared" si="17"/>
        <v>199451.3240031227</v>
      </c>
      <c r="M35" s="130">
        <f t="shared" si="17"/>
        <v>194816.53474751394</v>
      </c>
      <c r="N35" s="130">
        <f t="shared" si="17"/>
        <v>190247.2959882995</v>
      </c>
      <c r="O35" s="131">
        <f t="shared" si="17"/>
        <v>185743.96055190495</v>
      </c>
      <c r="P35" s="132">
        <f t="shared" si="17"/>
        <v>181306.8479156417</v>
      </c>
      <c r="R35" s="120">
        <f>R19</f>
        <v>150000</v>
      </c>
      <c r="S35" s="129">
        <f t="shared" si="18"/>
        <v>227666.17821390575</v>
      </c>
      <c r="T35" s="130">
        <f t="shared" si="18"/>
        <v>221894.7817087626</v>
      </c>
      <c r="U35" s="130">
        <f t="shared" si="18"/>
        <v>216207.1986959821</v>
      </c>
      <c r="V35" s="130">
        <f t="shared" si="18"/>
        <v>210604.23556592048</v>
      </c>
      <c r="W35" s="131">
        <f t="shared" si="18"/>
        <v>205086.64721407762</v>
      </c>
      <c r="X35" s="132">
        <f t="shared" si="18"/>
        <v>199655.13522741088</v>
      </c>
      <c r="Z35" s="120">
        <f>Z19</f>
        <v>200000</v>
      </c>
      <c r="AA35" s="129">
        <f t="shared" si="19"/>
        <v>332722.61766725656</v>
      </c>
      <c r="AB35" s="130">
        <f t="shared" si="19"/>
        <v>319822.7342136321</v>
      </c>
      <c r="AC35" s="130">
        <f t="shared" si="19"/>
        <v>307199.43036261736</v>
      </c>
      <c r="AD35" s="130">
        <f t="shared" si="19"/>
        <v>294857.82859368704</v>
      </c>
      <c r="AE35" s="131">
        <f t="shared" si="19"/>
        <v>282802.6444490006</v>
      </c>
      <c r="AF35" s="132">
        <f t="shared" si="19"/>
        <v>271038.1582708227</v>
      </c>
    </row>
    <row r="36" spans="1:32" ht="12.75">
      <c r="A36" s="177"/>
      <c r="B36" s="139"/>
      <c r="C36" s="140"/>
      <c r="D36" s="138"/>
      <c r="E36" s="138"/>
      <c r="F36" s="138"/>
      <c r="G36" s="138"/>
      <c r="H36" s="138"/>
      <c r="J36" s="139"/>
      <c r="K36" s="140"/>
      <c r="L36" s="140"/>
      <c r="M36" s="140"/>
      <c r="N36" s="140"/>
      <c r="O36" s="140"/>
      <c r="P36" s="140"/>
      <c r="R36" s="139"/>
      <c r="S36" s="140"/>
      <c r="T36" s="140"/>
      <c r="U36" s="140"/>
      <c r="V36" s="140"/>
      <c r="W36" s="140"/>
      <c r="X36" s="140"/>
      <c r="Z36" s="139"/>
      <c r="AA36" s="140"/>
      <c r="AB36" s="140"/>
      <c r="AC36" s="140"/>
      <c r="AD36" s="138"/>
      <c r="AE36" s="138"/>
      <c r="AF36" s="138"/>
    </row>
    <row r="37" spans="1:32" ht="12.75">
      <c r="A37" s="177"/>
      <c r="B37" s="145" t="s">
        <v>66</v>
      </c>
      <c r="C37" s="142" t="s">
        <v>57</v>
      </c>
      <c r="D37" s="142" t="s">
        <v>58</v>
      </c>
      <c r="E37" s="142" t="s">
        <v>59</v>
      </c>
      <c r="F37" s="142" t="s">
        <v>60</v>
      </c>
      <c r="G37" s="141" t="s">
        <v>65</v>
      </c>
      <c r="H37" s="141" t="s">
        <v>63</v>
      </c>
      <c r="J37" s="145" t="s">
        <v>66</v>
      </c>
      <c r="K37" s="142" t="s">
        <v>57</v>
      </c>
      <c r="L37" s="142" t="s">
        <v>58</v>
      </c>
      <c r="M37" s="142" t="s">
        <v>59</v>
      </c>
      <c r="N37" s="142" t="s">
        <v>60</v>
      </c>
      <c r="O37" s="141" t="s">
        <v>65</v>
      </c>
      <c r="P37" s="141" t="s">
        <v>63</v>
      </c>
      <c r="R37" s="145" t="s">
        <v>66</v>
      </c>
      <c r="S37" s="142" t="s">
        <v>57</v>
      </c>
      <c r="T37" s="142" t="s">
        <v>58</v>
      </c>
      <c r="U37" s="142" t="s">
        <v>59</v>
      </c>
      <c r="V37" s="142" t="s">
        <v>60</v>
      </c>
      <c r="W37" s="141" t="s">
        <v>65</v>
      </c>
      <c r="X37" s="141" t="s">
        <v>63</v>
      </c>
      <c r="Z37" s="145" t="s">
        <v>66</v>
      </c>
      <c r="AA37" s="142" t="s">
        <v>57</v>
      </c>
      <c r="AB37" s="142" t="s">
        <v>58</v>
      </c>
      <c r="AC37" s="142" t="s">
        <v>59</v>
      </c>
      <c r="AD37" s="142" t="s">
        <v>60</v>
      </c>
      <c r="AE37" s="141" t="s">
        <v>65</v>
      </c>
      <c r="AF37" s="141" t="s">
        <v>63</v>
      </c>
    </row>
    <row r="38" spans="1:32" ht="12.75">
      <c r="A38" s="177"/>
      <c r="B38" s="155" t="s">
        <v>71</v>
      </c>
      <c r="C38" s="144" t="s">
        <v>62</v>
      </c>
      <c r="D38" s="144" t="s">
        <v>62</v>
      </c>
      <c r="E38" s="144" t="s">
        <v>62</v>
      </c>
      <c r="F38" s="144" t="s">
        <v>61</v>
      </c>
      <c r="G38" s="144" t="s">
        <v>61</v>
      </c>
      <c r="H38" s="143"/>
      <c r="J38" s="155" t="s">
        <v>71</v>
      </c>
      <c r="K38" s="144" t="s">
        <v>62</v>
      </c>
      <c r="L38" s="144" t="s">
        <v>62</v>
      </c>
      <c r="M38" s="144" t="s">
        <v>62</v>
      </c>
      <c r="N38" s="144" t="s">
        <v>62</v>
      </c>
      <c r="O38" s="144" t="s">
        <v>61</v>
      </c>
      <c r="P38" s="143"/>
      <c r="R38" s="146"/>
      <c r="S38" s="144" t="s">
        <v>62</v>
      </c>
      <c r="T38" s="144" t="s">
        <v>62</v>
      </c>
      <c r="U38" s="144" t="s">
        <v>62</v>
      </c>
      <c r="V38" s="144" t="s">
        <v>62</v>
      </c>
      <c r="W38" s="144" t="s">
        <v>61</v>
      </c>
      <c r="X38" s="143"/>
      <c r="Z38" s="146"/>
      <c r="AA38" s="144" t="s">
        <v>62</v>
      </c>
      <c r="AB38" s="144" t="s">
        <v>35</v>
      </c>
      <c r="AC38" s="144" t="s">
        <v>35</v>
      </c>
      <c r="AD38" s="144" t="s">
        <v>35</v>
      </c>
      <c r="AE38" s="144" t="s">
        <v>35</v>
      </c>
      <c r="AF38" s="143"/>
    </row>
    <row r="39" spans="1:32" ht="12.75">
      <c r="A39" s="177"/>
      <c r="B39" s="147" t="s">
        <v>72</v>
      </c>
      <c r="C39" s="144"/>
      <c r="D39" s="144">
        <v>340</v>
      </c>
      <c r="E39" s="144">
        <v>248</v>
      </c>
      <c r="F39" s="144"/>
      <c r="G39" s="144"/>
      <c r="H39" s="144">
        <f>SUM(C39:G39)</f>
        <v>588</v>
      </c>
      <c r="J39" s="147" t="s">
        <v>72</v>
      </c>
      <c r="K39" s="144"/>
      <c r="L39" s="144">
        <v>340</v>
      </c>
      <c r="M39" s="144">
        <v>248</v>
      </c>
      <c r="N39" s="144">
        <v>795</v>
      </c>
      <c r="O39" s="144"/>
      <c r="P39" s="144">
        <f>SUM(K39:O39)</f>
        <v>1383</v>
      </c>
      <c r="R39" s="147" t="s">
        <v>64</v>
      </c>
      <c r="S39" s="144"/>
      <c r="T39" s="144">
        <v>340</v>
      </c>
      <c r="U39" s="144">
        <v>248</v>
      </c>
      <c r="V39" s="144">
        <v>795</v>
      </c>
      <c r="W39" s="144"/>
      <c r="X39" s="144">
        <f>SUM(S39:W39)</f>
        <v>1383</v>
      </c>
      <c r="Z39" s="147" t="s">
        <v>64</v>
      </c>
      <c r="AA39" s="144"/>
      <c r="AB39" s="144" t="s">
        <v>35</v>
      </c>
      <c r="AC39" s="144" t="s">
        <v>35</v>
      </c>
      <c r="AD39" s="144" t="s">
        <v>35</v>
      </c>
      <c r="AE39" s="144"/>
      <c r="AF39" s="144">
        <f>SUM(AA39:AE39)</f>
        <v>0</v>
      </c>
    </row>
    <row r="40" spans="1:32" ht="12.75">
      <c r="A40" s="177"/>
      <c r="B40" s="148" t="s">
        <v>67</v>
      </c>
      <c r="C40" s="149" t="s">
        <v>77</v>
      </c>
      <c r="D40" s="149" t="s">
        <v>68</v>
      </c>
      <c r="E40" s="154" t="s">
        <v>40</v>
      </c>
      <c r="F40" s="149" t="s">
        <v>69</v>
      </c>
      <c r="G40" s="149" t="s">
        <v>70</v>
      </c>
      <c r="H40" s="150" t="s">
        <v>76</v>
      </c>
      <c r="J40" s="148" t="s">
        <v>67</v>
      </c>
      <c r="K40" s="149" t="s">
        <v>77</v>
      </c>
      <c r="L40" s="149" t="s">
        <v>68</v>
      </c>
      <c r="M40" s="154" t="s">
        <v>40</v>
      </c>
      <c r="N40" s="149" t="s">
        <v>69</v>
      </c>
      <c r="O40" s="149" t="s">
        <v>70</v>
      </c>
      <c r="P40" s="150" t="s">
        <v>76</v>
      </c>
      <c r="R40" s="148" t="s">
        <v>67</v>
      </c>
      <c r="S40" s="149" t="s">
        <v>77</v>
      </c>
      <c r="T40" s="149" t="s">
        <v>68</v>
      </c>
      <c r="U40" s="154" t="s">
        <v>40</v>
      </c>
      <c r="V40" s="149" t="s">
        <v>69</v>
      </c>
      <c r="W40" s="149" t="s">
        <v>70</v>
      </c>
      <c r="X40" s="150" t="s">
        <v>76</v>
      </c>
      <c r="Z40" s="148" t="s">
        <v>67</v>
      </c>
      <c r="AA40" s="149" t="s">
        <v>77</v>
      </c>
      <c r="AB40" s="149" t="s">
        <v>68</v>
      </c>
      <c r="AC40" s="154" t="s">
        <v>40</v>
      </c>
      <c r="AD40" s="149" t="s">
        <v>69</v>
      </c>
      <c r="AE40" s="149" t="s">
        <v>70</v>
      </c>
      <c r="AF40" s="150" t="s">
        <v>76</v>
      </c>
    </row>
    <row r="41" spans="1:32" ht="12.75">
      <c r="A41" s="177"/>
      <c r="B41" s="151" t="s">
        <v>74</v>
      </c>
      <c r="C41" s="152" t="s">
        <v>73</v>
      </c>
      <c r="D41" s="152" t="s">
        <v>73</v>
      </c>
      <c r="E41" s="152" t="s">
        <v>73</v>
      </c>
      <c r="F41" s="152" t="s">
        <v>73</v>
      </c>
      <c r="G41" s="152" t="s">
        <v>73</v>
      </c>
      <c r="H41" s="152" t="s">
        <v>73</v>
      </c>
      <c r="J41" s="151" t="s">
        <v>74</v>
      </c>
      <c r="K41" s="152" t="s">
        <v>62</v>
      </c>
      <c r="L41" s="152" t="s">
        <v>73</v>
      </c>
      <c r="M41" s="152" t="s">
        <v>80</v>
      </c>
      <c r="N41" s="152" t="s">
        <v>62</v>
      </c>
      <c r="O41" s="152" t="s">
        <v>62</v>
      </c>
      <c r="P41" s="152" t="s">
        <v>80</v>
      </c>
      <c r="R41" s="151" t="s">
        <v>74</v>
      </c>
      <c r="S41" s="152" t="s">
        <v>62</v>
      </c>
      <c r="T41" s="152" t="s">
        <v>73</v>
      </c>
      <c r="U41" s="152" t="s">
        <v>62</v>
      </c>
      <c r="V41" s="152" t="s">
        <v>62</v>
      </c>
      <c r="W41" s="152" t="s">
        <v>62</v>
      </c>
      <c r="X41" s="152"/>
      <c r="Z41" s="151" t="s">
        <v>74</v>
      </c>
      <c r="AA41" s="152"/>
      <c r="AB41" s="152"/>
      <c r="AC41" s="152"/>
      <c r="AD41" s="152"/>
      <c r="AE41" s="152"/>
      <c r="AF41" s="152"/>
    </row>
    <row r="42" spans="1:32" ht="12.75">
      <c r="A42" s="177"/>
      <c r="B42" s="153" t="s">
        <v>75</v>
      </c>
      <c r="C42" s="152"/>
      <c r="D42" s="152"/>
      <c r="E42" s="152"/>
      <c r="F42" s="152"/>
      <c r="G42" s="152"/>
      <c r="H42" s="152"/>
      <c r="J42" s="153" t="s">
        <v>75</v>
      </c>
      <c r="K42" s="159">
        <v>0.015</v>
      </c>
      <c r="L42" s="159"/>
      <c r="M42" s="159"/>
      <c r="N42" s="159">
        <v>0.005</v>
      </c>
      <c r="O42" s="159">
        <v>0.0025</v>
      </c>
      <c r="P42" s="159"/>
      <c r="R42" s="153" t="s">
        <v>75</v>
      </c>
      <c r="S42" s="159">
        <v>0.015</v>
      </c>
      <c r="T42" s="159"/>
      <c r="U42" s="159">
        <v>0.03</v>
      </c>
      <c r="V42" s="159">
        <v>0.005</v>
      </c>
      <c r="W42" s="159">
        <v>0.0025</v>
      </c>
      <c r="X42" s="159"/>
      <c r="Z42" s="153" t="s">
        <v>75</v>
      </c>
      <c r="AA42" s="152"/>
      <c r="AB42" s="152"/>
      <c r="AC42" s="152"/>
      <c r="AD42" s="152"/>
      <c r="AE42" s="152"/>
      <c r="AF42" s="152"/>
    </row>
    <row r="43" spans="1:32" ht="12.75" customHeight="1">
      <c r="A43" s="177"/>
      <c r="B43" s="181" t="s">
        <v>78</v>
      </c>
      <c r="C43" s="181"/>
      <c r="D43" s="182" t="s">
        <v>79</v>
      </c>
      <c r="E43" s="183"/>
      <c r="F43" s="183"/>
      <c r="G43" s="183"/>
      <c r="H43" s="183"/>
      <c r="J43" s="181" t="s">
        <v>78</v>
      </c>
      <c r="K43" s="181"/>
      <c r="L43" s="182" t="s">
        <v>79</v>
      </c>
      <c r="M43" s="183"/>
      <c r="N43" s="183"/>
      <c r="O43" s="183"/>
      <c r="P43" s="183"/>
      <c r="R43" s="181" t="s">
        <v>78</v>
      </c>
      <c r="S43" s="181"/>
      <c r="T43" s="182" t="s">
        <v>79</v>
      </c>
      <c r="U43" s="183"/>
      <c r="V43" s="183"/>
      <c r="W43" s="183"/>
      <c r="X43" s="183"/>
      <c r="Z43" s="181" t="s">
        <v>78</v>
      </c>
      <c r="AA43" s="181"/>
      <c r="AB43" s="182" t="s">
        <v>79</v>
      </c>
      <c r="AC43" s="183"/>
      <c r="AD43" s="183"/>
      <c r="AE43" s="183"/>
      <c r="AF43" s="183"/>
    </row>
    <row r="44" spans="1:32" ht="12.75">
      <c r="A44" s="177"/>
      <c r="B44" s="181"/>
      <c r="C44" s="181"/>
      <c r="D44" s="183"/>
      <c r="E44" s="183"/>
      <c r="F44" s="183"/>
      <c r="G44" s="183"/>
      <c r="H44" s="183"/>
      <c r="J44" s="181"/>
      <c r="K44" s="181"/>
      <c r="L44" s="183"/>
      <c r="M44" s="183"/>
      <c r="N44" s="183"/>
      <c r="O44" s="183"/>
      <c r="P44" s="183"/>
      <c r="R44" s="181"/>
      <c r="S44" s="181"/>
      <c r="T44" s="183"/>
      <c r="U44" s="183"/>
      <c r="V44" s="183"/>
      <c r="W44" s="183"/>
      <c r="X44" s="183"/>
      <c r="Z44" s="181"/>
      <c r="AA44" s="181"/>
      <c r="AB44" s="183"/>
      <c r="AC44" s="183"/>
      <c r="AD44" s="183"/>
      <c r="AE44" s="183"/>
      <c r="AF44" s="183"/>
    </row>
    <row r="45" spans="1:3" s="100" customFormat="1" ht="12.75">
      <c r="A45" s="164"/>
      <c r="B45" s="157"/>
      <c r="C45" s="157"/>
    </row>
    <row r="46" spans="1:3" s="100" customFormat="1" ht="12.75">
      <c r="A46" s="164"/>
      <c r="B46" s="157"/>
      <c r="C46" s="157"/>
    </row>
    <row r="47" spans="1:3" s="100" customFormat="1" ht="12.75">
      <c r="A47" s="156"/>
      <c r="B47" s="157"/>
      <c r="C47" s="157"/>
    </row>
    <row r="48" spans="1:3" s="100" customFormat="1" ht="12.75">
      <c r="A48" s="156"/>
      <c r="B48" s="157"/>
      <c r="C48" s="157"/>
    </row>
    <row r="49" spans="1:3" s="100" customFormat="1" ht="12.75">
      <c r="A49" s="156"/>
      <c r="B49" s="157"/>
      <c r="C49" s="157"/>
    </row>
    <row r="50" spans="1:7" s="100" customFormat="1" ht="20.25">
      <c r="A50" s="156"/>
      <c r="B50" s="157"/>
      <c r="C50" s="157"/>
      <c r="G50" s="158"/>
    </row>
    <row r="51" spans="1:3" s="100" customFormat="1" ht="12.75">
      <c r="A51" s="156"/>
      <c r="B51" s="157"/>
      <c r="C51" s="157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/>
  <mergeCells count="33">
    <mergeCell ref="AB4:AC4"/>
    <mergeCell ref="B3:C4"/>
    <mergeCell ref="D3:E3"/>
    <mergeCell ref="J3:K4"/>
    <mergeCell ref="L3:M3"/>
    <mergeCell ref="L4:M4"/>
    <mergeCell ref="B43:C44"/>
    <mergeCell ref="D43:H44"/>
    <mergeCell ref="J43:K44"/>
    <mergeCell ref="L43:P44"/>
    <mergeCell ref="P5:P11"/>
    <mergeCell ref="H5:H11"/>
    <mergeCell ref="E10:G11"/>
    <mergeCell ref="AB43:AF44"/>
    <mergeCell ref="D4:E4"/>
    <mergeCell ref="J1:P2"/>
    <mergeCell ref="X5:X11"/>
    <mergeCell ref="AF5:AF11"/>
    <mergeCell ref="R3:S4"/>
    <mergeCell ref="T3:U3"/>
    <mergeCell ref="Z3:AA4"/>
    <mergeCell ref="AB3:AC3"/>
    <mergeCell ref="T4:U4"/>
    <mergeCell ref="R1:X2"/>
    <mergeCell ref="A1:A44"/>
    <mergeCell ref="Z1:AF2"/>
    <mergeCell ref="M10:O11"/>
    <mergeCell ref="U10:W11"/>
    <mergeCell ref="AC10:AE11"/>
    <mergeCell ref="B1:H2"/>
    <mergeCell ref="R43:S44"/>
    <mergeCell ref="T43:X44"/>
    <mergeCell ref="Z43:AA44"/>
  </mergeCells>
  <hyperlinks>
    <hyperlink ref="D43" r:id="rId1" display="http://www.bankimia.com/calculadora-hipotecaria-de-gastos-compra-vivienda"/>
    <hyperlink ref="L43" r:id="rId2" display="http://www.bankimia.com/calculadora-hipotecaria-de-gastos-compra-vivienda"/>
    <hyperlink ref="T43" r:id="rId3" display="http://www.bankimia.com/calculadora-hipotecaria-de-gastos-compra-vivienda"/>
    <hyperlink ref="AB43" r:id="rId4" display="http://www.bankimia.com/calculadora-hipotecaria-de-gastos-compra-vivienda"/>
    <hyperlink ref="D3" r:id="rId5" display="http://www.euribor.com.es/euribor-hoy/"/>
  </hyperlinks>
  <printOptions/>
  <pageMargins left="0" right="0.7874015748031497" top="0" bottom="0" header="0.1968503937007874" footer="0.3937007874015748"/>
  <pageSetup horizontalDpi="360" verticalDpi="360" orientation="landscape" paperSize="9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8"/>
  <sheetViews>
    <sheetView zoomScalePageLayoutView="0" workbookViewId="0" topLeftCell="A13">
      <selection activeCell="E7" sqref="E7"/>
    </sheetView>
  </sheetViews>
  <sheetFormatPr defaultColWidth="11.421875" defaultRowHeight="12.75"/>
  <cols>
    <col min="1" max="4" width="11.421875" style="48" customWidth="1"/>
    <col min="5" max="5" width="12.8515625" style="48" bestFit="1" customWidth="1"/>
    <col min="6" max="6" width="11.421875" style="48" customWidth="1"/>
    <col min="7" max="7" width="16.28125" style="48" customWidth="1"/>
    <col min="8" max="16384" width="11.421875" style="48" customWidth="1"/>
  </cols>
  <sheetData>
    <row r="1" ht="26.25">
      <c r="B1" s="49" t="s">
        <v>17</v>
      </c>
    </row>
    <row r="2" ht="15">
      <c r="B2" s="50" t="s">
        <v>32</v>
      </c>
    </row>
    <row r="3" spans="1:9" ht="26.25">
      <c r="A3" s="51"/>
      <c r="B3" s="52"/>
      <c r="C3" s="51"/>
      <c r="D3" s="51"/>
      <c r="E3" s="51"/>
      <c r="F3" s="51"/>
      <c r="G3" s="51"/>
      <c r="H3" s="51"/>
      <c r="I3" s="51"/>
    </row>
    <row r="4" spans="1:9" ht="30">
      <c r="A4" s="51"/>
      <c r="B4" s="51"/>
      <c r="C4" s="51"/>
      <c r="D4" s="53" t="s">
        <v>19</v>
      </c>
      <c r="E4" s="54"/>
      <c r="F4" s="51"/>
      <c r="G4" s="51"/>
      <c r="H4" s="51"/>
      <c r="I4" s="51"/>
    </row>
    <row r="5" spans="1:9" ht="12.75">
      <c r="A5" s="51"/>
      <c r="B5" s="51"/>
      <c r="C5" s="51"/>
      <c r="D5" s="55" t="s">
        <v>20</v>
      </c>
      <c r="E5" s="56"/>
      <c r="F5" s="57"/>
      <c r="G5" s="51"/>
      <c r="H5" s="51"/>
      <c r="I5" s="51"/>
    </row>
    <row r="6" spans="1:9" ht="12.75">
      <c r="A6" s="51"/>
      <c r="B6" s="51"/>
      <c r="C6" s="51"/>
      <c r="D6" s="58" t="s">
        <v>2</v>
      </c>
      <c r="E6" s="59">
        <v>200000</v>
      </c>
      <c r="F6" s="60"/>
      <c r="G6" s="51"/>
      <c r="H6" s="51"/>
      <c r="I6" s="51"/>
    </row>
    <row r="7" spans="1:9" ht="12.75">
      <c r="A7" s="51"/>
      <c r="B7" s="51"/>
      <c r="C7" s="51"/>
      <c r="D7" s="61" t="s">
        <v>3</v>
      </c>
      <c r="E7" s="62">
        <v>30</v>
      </c>
      <c r="F7" s="63" t="s">
        <v>0</v>
      </c>
      <c r="G7" s="51"/>
      <c r="H7" s="51"/>
      <c r="I7" s="51"/>
    </row>
    <row r="8" spans="1:9" ht="12.75">
      <c r="A8" s="51"/>
      <c r="B8" s="51"/>
      <c r="C8" s="51"/>
      <c r="D8" s="64" t="s">
        <v>1</v>
      </c>
      <c r="E8" s="65">
        <v>0.03</v>
      </c>
      <c r="F8" s="66" t="s">
        <v>4</v>
      </c>
      <c r="G8" s="51"/>
      <c r="H8" s="51"/>
      <c r="I8" s="51"/>
    </row>
    <row r="9" spans="1:9" ht="12.75">
      <c r="A9" s="51"/>
      <c r="B9" s="51"/>
      <c r="C9" s="51"/>
      <c r="D9" s="67" t="s">
        <v>21</v>
      </c>
      <c r="E9" s="68"/>
      <c r="F9" s="68"/>
      <c r="G9" s="51"/>
      <c r="H9" s="51"/>
      <c r="I9" s="51"/>
    </row>
    <row r="10" spans="1:9" ht="12.75">
      <c r="A10" s="51"/>
      <c r="B10" s="51"/>
      <c r="C10" s="51"/>
      <c r="D10" s="69" t="s">
        <v>22</v>
      </c>
      <c r="E10" s="70">
        <f>+E8/12</f>
        <v>0.0025</v>
      </c>
      <c r="F10" s="68"/>
      <c r="G10" s="51"/>
      <c r="H10" s="51"/>
      <c r="I10" s="51"/>
    </row>
    <row r="11" spans="1:9" ht="12.75">
      <c r="A11" s="51"/>
      <c r="B11" s="51"/>
      <c r="C11" s="51"/>
      <c r="D11" s="68" t="s">
        <v>23</v>
      </c>
      <c r="E11" s="71">
        <f>PMT($E$10,($E$12),-$E$6)</f>
        <v>843.2080674589101</v>
      </c>
      <c r="F11" s="68"/>
      <c r="G11" s="51"/>
      <c r="H11" s="72"/>
      <c r="I11" s="51"/>
    </row>
    <row r="12" spans="1:9" ht="12.75">
      <c r="A12" s="51"/>
      <c r="B12" s="51"/>
      <c r="C12" s="51"/>
      <c r="D12" s="73" t="s">
        <v>24</v>
      </c>
      <c r="E12" s="74">
        <f>E7*12</f>
        <v>360</v>
      </c>
      <c r="F12" s="68"/>
      <c r="G12" s="51"/>
      <c r="H12" s="72"/>
      <c r="I12" s="51"/>
    </row>
    <row r="13" spans="1:9" ht="12.75">
      <c r="A13" s="51"/>
      <c r="B13" s="51"/>
      <c r="C13" s="51"/>
      <c r="D13" s="68"/>
      <c r="E13" s="68"/>
      <c r="F13" s="68"/>
      <c r="G13" s="51"/>
      <c r="H13" s="72"/>
      <c r="I13" s="51"/>
    </row>
    <row r="14" spans="1:9" ht="12.75">
      <c r="A14" s="51"/>
      <c r="B14" s="51"/>
      <c r="C14" s="51"/>
      <c r="D14" s="68"/>
      <c r="E14" s="68"/>
      <c r="F14" s="68"/>
      <c r="G14" s="51"/>
      <c r="H14" s="72"/>
      <c r="I14" s="51"/>
    </row>
    <row r="15" spans="1:9" ht="27.75">
      <c r="A15" s="51"/>
      <c r="B15" s="51"/>
      <c r="C15" s="51"/>
      <c r="D15" s="53" t="s">
        <v>25</v>
      </c>
      <c r="E15" s="51"/>
      <c r="F15" s="68"/>
      <c r="G15" s="51"/>
      <c r="H15" s="72"/>
      <c r="I15" s="51"/>
    </row>
    <row r="16" spans="1:9" ht="12.75">
      <c r="A16" s="51"/>
      <c r="B16" s="51"/>
      <c r="C16" s="51"/>
      <c r="D16" s="75" t="s">
        <v>33</v>
      </c>
      <c r="E16" s="76"/>
      <c r="F16" s="77"/>
      <c r="G16" s="51"/>
      <c r="H16" s="72"/>
      <c r="I16" s="51"/>
    </row>
    <row r="17" spans="1:9" ht="12.75">
      <c r="A17" s="51"/>
      <c r="B17" s="51"/>
      <c r="C17" s="51"/>
      <c r="D17" s="58" t="s">
        <v>15</v>
      </c>
      <c r="E17" s="78">
        <v>0</v>
      </c>
      <c r="F17" s="79"/>
      <c r="G17" s="51"/>
      <c r="H17" s="72"/>
      <c r="I17" s="51"/>
    </row>
    <row r="18" spans="1:9" ht="12.75">
      <c r="A18" s="51"/>
      <c r="B18" s="51"/>
      <c r="C18" s="51"/>
      <c r="D18" s="61" t="s">
        <v>13</v>
      </c>
      <c r="E18" s="80">
        <v>0</v>
      </c>
      <c r="F18" s="81"/>
      <c r="G18" s="51"/>
      <c r="H18" s="72"/>
      <c r="I18" s="51"/>
    </row>
    <row r="19" spans="1:9" ht="12.75">
      <c r="A19" s="51"/>
      <c r="B19" s="51"/>
      <c r="C19" s="51"/>
      <c r="D19" s="82" t="s">
        <v>14</v>
      </c>
      <c r="E19" s="83">
        <v>0</v>
      </c>
      <c r="F19" s="84"/>
      <c r="G19" s="51"/>
      <c r="H19" s="72"/>
      <c r="I19" s="51"/>
    </row>
    <row r="20" spans="1:9" ht="12.75">
      <c r="A20" s="51"/>
      <c r="B20" s="51"/>
      <c r="C20" s="51"/>
      <c r="D20" s="85" t="s">
        <v>26</v>
      </c>
      <c r="E20" s="73"/>
      <c r="F20" s="73"/>
      <c r="G20" s="51"/>
      <c r="H20" s="72"/>
      <c r="I20" s="51"/>
    </row>
    <row r="21" spans="1:9" ht="12.75">
      <c r="A21" s="51"/>
      <c r="B21" s="51"/>
      <c r="C21" s="51"/>
      <c r="D21" s="86" t="s">
        <v>34</v>
      </c>
      <c r="E21" s="87" t="e">
        <f>LOOKUP((E18-1)*12+E19+1,C28:C814,D28:D814)</f>
        <v>#N/A</v>
      </c>
      <c r="F21" s="73"/>
      <c r="G21" s="51"/>
      <c r="H21" s="72"/>
      <c r="I21" s="51"/>
    </row>
    <row r="22" spans="1:9" ht="12.75">
      <c r="A22" s="51"/>
      <c r="B22" s="51"/>
      <c r="C22" s="51"/>
      <c r="D22" s="51"/>
      <c r="E22" s="51" t="s">
        <v>35</v>
      </c>
      <c r="F22" s="51"/>
      <c r="G22" s="86"/>
      <c r="H22" s="72"/>
      <c r="I22" s="51"/>
    </row>
    <row r="23" spans="1:9" ht="12.75">
      <c r="A23" s="51"/>
      <c r="B23" s="51"/>
      <c r="C23" s="68"/>
      <c r="D23" s="68"/>
      <c r="E23" s="88"/>
      <c r="F23" s="51"/>
      <c r="G23" s="51"/>
      <c r="H23" s="51"/>
      <c r="I23" s="51"/>
    </row>
    <row r="24" spans="1:9" ht="12.75">
      <c r="A24" s="51"/>
      <c r="B24" s="51"/>
      <c r="C24" s="68"/>
      <c r="D24" s="51"/>
      <c r="E24" s="51"/>
      <c r="F24" s="51"/>
      <c r="G24" s="51"/>
      <c r="H24" s="51"/>
      <c r="I24" s="51"/>
    </row>
    <row r="25" spans="1:9" ht="30.75" thickBot="1">
      <c r="A25" s="51"/>
      <c r="B25" s="51"/>
      <c r="C25" s="51"/>
      <c r="D25" s="89" t="s">
        <v>11</v>
      </c>
      <c r="E25" s="51"/>
      <c r="F25" s="51"/>
      <c r="G25" s="51"/>
      <c r="H25" s="51"/>
      <c r="I25" s="51"/>
    </row>
    <row r="26" spans="1:9" ht="13.5" thickBot="1">
      <c r="A26" s="51"/>
      <c r="B26" s="90" t="s">
        <v>6</v>
      </c>
      <c r="C26" s="91" t="s">
        <v>5</v>
      </c>
      <c r="D26" s="92" t="s">
        <v>7</v>
      </c>
      <c r="E26" s="91" t="s">
        <v>36</v>
      </c>
      <c r="F26" s="91" t="s">
        <v>37</v>
      </c>
      <c r="G26" s="91" t="s">
        <v>10</v>
      </c>
      <c r="H26" s="93" t="s">
        <v>12</v>
      </c>
      <c r="I26" s="51"/>
    </row>
    <row r="27" spans="1:9" ht="12.75">
      <c r="A27" s="51"/>
      <c r="B27" s="51">
        <v>0</v>
      </c>
      <c r="C27" s="51">
        <v>0</v>
      </c>
      <c r="D27" s="51"/>
      <c r="E27" s="51"/>
      <c r="F27" s="51"/>
      <c r="G27" s="72">
        <f>E6</f>
        <v>200000</v>
      </c>
      <c r="H27" s="72">
        <f aca="true" t="shared" si="0" ref="H27:H90">IF(C27&lt;&gt;" ",IF(AND($E$18=B27,$E$19=C27-(B27-1)*12),$E$17,0)," ")</f>
        <v>0</v>
      </c>
      <c r="I27" s="51"/>
    </row>
    <row r="28" spans="1:9" ht="12.75">
      <c r="A28" s="51"/>
      <c r="B28" s="51">
        <f>IF(C28&lt;&gt;" ",INT(C27/12)+1," ")</f>
        <v>1</v>
      </c>
      <c r="C28" s="51">
        <f aca="true" t="shared" si="1" ref="C28:C91">IF(CODE(C27)=32," ",IF(C27+1&gt;$E$12," ",+C27+1))</f>
        <v>1</v>
      </c>
      <c r="D28" s="72">
        <f>IF(C28&lt;&gt;" ",E11," ")</f>
        <v>843.2080674589101</v>
      </c>
      <c r="E28" s="72">
        <f>IF(C28&lt;&gt;" ",G27*$E$10," ")</f>
        <v>500</v>
      </c>
      <c r="F28" s="72">
        <f aca="true" t="shared" si="2" ref="F28:F41">IF(C28&lt;&gt;" ",D28-E28+H28," ")</f>
        <v>343.20806745891014</v>
      </c>
      <c r="G28" s="94">
        <f>IF(C28&lt;&gt;" ",G27-F28," ")</f>
        <v>199656.7919325411</v>
      </c>
      <c r="H28" s="72">
        <f t="shared" si="0"/>
        <v>0</v>
      </c>
      <c r="I28" s="51"/>
    </row>
    <row r="29" spans="1:9" ht="12.75">
      <c r="A29" s="51"/>
      <c r="B29" s="51">
        <f aca="true" t="shared" si="3" ref="B29:B92">IF(C29&lt;&gt;" ",INT(C28/12)+1," ")</f>
        <v>1</v>
      </c>
      <c r="C29" s="51">
        <f t="shared" si="1"/>
        <v>2</v>
      </c>
      <c r="D29" s="72">
        <f aca="true" t="shared" si="4" ref="D29:D92">IF(C29&lt;&gt;" ",PMT($E$10,($E$12)-C28,-G28)," ")</f>
        <v>843.2080674589103</v>
      </c>
      <c r="E29" s="72">
        <f aca="true" t="shared" si="5" ref="E29:E92">IF(C29&lt;&gt;" ",G28*$E$10," ")</f>
        <v>499.1419798313527</v>
      </c>
      <c r="F29" s="72">
        <f t="shared" si="2"/>
        <v>344.0660876275575</v>
      </c>
      <c r="G29" s="94">
        <f aca="true" t="shared" si="6" ref="G29:G92">IF(C29&lt;&gt;" ",G28-F29," ")</f>
        <v>199312.72584491354</v>
      </c>
      <c r="H29" s="72">
        <f t="shared" si="0"/>
        <v>0</v>
      </c>
      <c r="I29" s="51"/>
    </row>
    <row r="30" spans="1:9" ht="12.75">
      <c r="A30" s="51"/>
      <c r="B30" s="51">
        <f t="shared" si="3"/>
        <v>1</v>
      </c>
      <c r="C30" s="51">
        <f t="shared" si="1"/>
        <v>3</v>
      </c>
      <c r="D30" s="72">
        <f t="shared" si="4"/>
        <v>843.2080674589103</v>
      </c>
      <c r="E30" s="72">
        <f t="shared" si="5"/>
        <v>498.2818146122839</v>
      </c>
      <c r="F30" s="72">
        <f t="shared" si="2"/>
        <v>344.92625284662637</v>
      </c>
      <c r="G30" s="94">
        <f t="shared" si="6"/>
        <v>198967.7995920669</v>
      </c>
      <c r="H30" s="72">
        <f t="shared" si="0"/>
        <v>0</v>
      </c>
      <c r="I30" s="51"/>
    </row>
    <row r="31" spans="1:9" ht="12.75">
      <c r="A31" s="51"/>
      <c r="B31" s="51">
        <f t="shared" si="3"/>
        <v>1</v>
      </c>
      <c r="C31" s="51">
        <f t="shared" si="1"/>
        <v>4</v>
      </c>
      <c r="D31" s="72">
        <f t="shared" si="4"/>
        <v>843.20806745891</v>
      </c>
      <c r="E31" s="72">
        <f t="shared" si="5"/>
        <v>497.41949898016725</v>
      </c>
      <c r="F31" s="72">
        <f t="shared" si="2"/>
        <v>345.7885684787428</v>
      </c>
      <c r="G31" s="94">
        <f t="shared" si="6"/>
        <v>198622.01102358816</v>
      </c>
      <c r="H31" s="72">
        <f t="shared" si="0"/>
        <v>0</v>
      </c>
      <c r="I31" s="51"/>
    </row>
    <row r="32" spans="1:9" ht="12.75">
      <c r="A32" s="51"/>
      <c r="B32" s="51">
        <f t="shared" si="3"/>
        <v>1</v>
      </c>
      <c r="C32" s="51">
        <f t="shared" si="1"/>
        <v>5</v>
      </c>
      <c r="D32" s="72">
        <f t="shared" si="4"/>
        <v>843.20806745891</v>
      </c>
      <c r="E32" s="72">
        <f t="shared" si="5"/>
        <v>496.5550275589704</v>
      </c>
      <c r="F32" s="72">
        <f t="shared" si="2"/>
        <v>346.65303989993964</v>
      </c>
      <c r="G32" s="94">
        <f t="shared" si="6"/>
        <v>198275.3579836882</v>
      </c>
      <c r="H32" s="72">
        <f t="shared" si="0"/>
        <v>0</v>
      </c>
      <c r="I32" s="51"/>
    </row>
    <row r="33" spans="1:9" ht="12.75">
      <c r="A33" s="51"/>
      <c r="B33" s="51">
        <f t="shared" si="3"/>
        <v>1</v>
      </c>
      <c r="C33" s="51">
        <f t="shared" si="1"/>
        <v>6</v>
      </c>
      <c r="D33" s="72">
        <f t="shared" si="4"/>
        <v>843.2080674589101</v>
      </c>
      <c r="E33" s="72">
        <f t="shared" si="5"/>
        <v>495.68839495922055</v>
      </c>
      <c r="F33" s="72">
        <f t="shared" si="2"/>
        <v>347.5196724996896</v>
      </c>
      <c r="G33" s="94">
        <f t="shared" si="6"/>
        <v>197927.83831118853</v>
      </c>
      <c r="H33" s="72">
        <f t="shared" si="0"/>
        <v>0</v>
      </c>
      <c r="I33" s="51"/>
    </row>
    <row r="34" spans="1:9" ht="12.75">
      <c r="A34" s="51"/>
      <c r="B34" s="51">
        <f t="shared" si="3"/>
        <v>1</v>
      </c>
      <c r="C34" s="51">
        <f t="shared" si="1"/>
        <v>7</v>
      </c>
      <c r="D34" s="72">
        <f t="shared" si="4"/>
        <v>843.20806745891</v>
      </c>
      <c r="E34" s="72">
        <f t="shared" si="5"/>
        <v>494.81959577797136</v>
      </c>
      <c r="F34" s="72">
        <f t="shared" si="2"/>
        <v>348.38847168093866</v>
      </c>
      <c r="G34" s="94">
        <f t="shared" si="6"/>
        <v>197579.4498395076</v>
      </c>
      <c r="H34" s="72">
        <f t="shared" si="0"/>
        <v>0</v>
      </c>
      <c r="I34" s="51"/>
    </row>
    <row r="35" spans="1:9" ht="12.75">
      <c r="A35" s="51"/>
      <c r="B35" s="51">
        <f t="shared" si="3"/>
        <v>1</v>
      </c>
      <c r="C35" s="51">
        <f t="shared" si="1"/>
        <v>8</v>
      </c>
      <c r="D35" s="72">
        <f t="shared" si="4"/>
        <v>843.2080674589101</v>
      </c>
      <c r="E35" s="72">
        <f t="shared" si="5"/>
        <v>493.948624598769</v>
      </c>
      <c r="F35" s="72">
        <f t="shared" si="2"/>
        <v>349.2594428601411</v>
      </c>
      <c r="G35" s="94">
        <f t="shared" si="6"/>
        <v>197230.19039664746</v>
      </c>
      <c r="H35" s="72">
        <f t="shared" si="0"/>
        <v>0</v>
      </c>
      <c r="I35" s="51"/>
    </row>
    <row r="36" spans="1:9" ht="12.75">
      <c r="A36" s="51"/>
      <c r="B36" s="51">
        <f t="shared" si="3"/>
        <v>1</v>
      </c>
      <c r="C36" s="51">
        <f t="shared" si="1"/>
        <v>9</v>
      </c>
      <c r="D36" s="72">
        <f t="shared" si="4"/>
        <v>843.2080674589101</v>
      </c>
      <c r="E36" s="72">
        <f t="shared" si="5"/>
        <v>493.07547599161865</v>
      </c>
      <c r="F36" s="72">
        <f t="shared" si="2"/>
        <v>350.1325914672915</v>
      </c>
      <c r="G36" s="94">
        <f t="shared" si="6"/>
        <v>196880.05780518017</v>
      </c>
      <c r="H36" s="72">
        <f t="shared" si="0"/>
        <v>0</v>
      </c>
      <c r="I36" s="51"/>
    </row>
    <row r="37" spans="1:9" ht="12.75">
      <c r="A37" s="51"/>
      <c r="B37" s="51">
        <f t="shared" si="3"/>
        <v>1</v>
      </c>
      <c r="C37" s="51">
        <f t="shared" si="1"/>
        <v>10</v>
      </c>
      <c r="D37" s="72">
        <f t="shared" si="4"/>
        <v>843.2080674589101</v>
      </c>
      <c r="E37" s="72">
        <f t="shared" si="5"/>
        <v>492.20014451295043</v>
      </c>
      <c r="F37" s="72">
        <f t="shared" si="2"/>
        <v>351.0079229459597</v>
      </c>
      <c r="G37" s="94">
        <f t="shared" si="6"/>
        <v>196529.04988223422</v>
      </c>
      <c r="H37" s="72">
        <f t="shared" si="0"/>
        <v>0</v>
      </c>
      <c r="I37" s="51"/>
    </row>
    <row r="38" spans="1:9" ht="12.75">
      <c r="A38" s="51"/>
      <c r="B38" s="51">
        <f t="shared" si="3"/>
        <v>1</v>
      </c>
      <c r="C38" s="51">
        <f t="shared" si="1"/>
        <v>11</v>
      </c>
      <c r="D38" s="72">
        <f t="shared" si="4"/>
        <v>843.20806745891</v>
      </c>
      <c r="E38" s="72">
        <f t="shared" si="5"/>
        <v>491.32262470558555</v>
      </c>
      <c r="F38" s="72">
        <f t="shared" si="2"/>
        <v>351.88544275332447</v>
      </c>
      <c r="G38" s="94">
        <f t="shared" si="6"/>
        <v>196177.1644394809</v>
      </c>
      <c r="H38" s="72">
        <v>0</v>
      </c>
      <c r="I38" s="51"/>
    </row>
    <row r="39" spans="1:9" ht="12.75">
      <c r="A39" s="51"/>
      <c r="B39" s="51">
        <f t="shared" si="3"/>
        <v>1</v>
      </c>
      <c r="C39" s="51">
        <f t="shared" si="1"/>
        <v>12</v>
      </c>
      <c r="D39" s="72">
        <f t="shared" si="4"/>
        <v>843.2080674589098</v>
      </c>
      <c r="E39" s="72">
        <f t="shared" si="5"/>
        <v>490.44291109870227</v>
      </c>
      <c r="F39" s="72">
        <f t="shared" si="2"/>
        <v>352.7651563602075</v>
      </c>
      <c r="G39" s="94">
        <f t="shared" si="6"/>
        <v>195824.3992831207</v>
      </c>
      <c r="H39" s="72">
        <f t="shared" si="0"/>
        <v>0</v>
      </c>
      <c r="I39" s="51"/>
    </row>
    <row r="40" spans="1:9" ht="12.75">
      <c r="A40" s="51"/>
      <c r="B40" s="51">
        <f t="shared" si="3"/>
        <v>2</v>
      </c>
      <c r="C40" s="51">
        <f t="shared" si="1"/>
        <v>13</v>
      </c>
      <c r="D40" s="72">
        <f t="shared" si="4"/>
        <v>843.2080674589101</v>
      </c>
      <c r="E40" s="72">
        <f t="shared" si="5"/>
        <v>489.56099820780173</v>
      </c>
      <c r="F40" s="72">
        <f t="shared" si="2"/>
        <v>353.6470692511084</v>
      </c>
      <c r="G40" s="94">
        <f t="shared" si="6"/>
        <v>195470.7522138696</v>
      </c>
      <c r="H40" s="72">
        <f t="shared" si="0"/>
        <v>0</v>
      </c>
      <c r="I40" s="51"/>
    </row>
    <row r="41" spans="1:9" ht="12.75">
      <c r="A41" s="51"/>
      <c r="B41" s="51">
        <f t="shared" si="3"/>
        <v>2</v>
      </c>
      <c r="C41" s="51">
        <f t="shared" si="1"/>
        <v>14</v>
      </c>
      <c r="D41" s="72">
        <f t="shared" si="4"/>
        <v>843.2080674589101</v>
      </c>
      <c r="E41" s="72">
        <f t="shared" si="5"/>
        <v>488.676880534674</v>
      </c>
      <c r="F41" s="72">
        <f t="shared" si="2"/>
        <v>354.5311869242361</v>
      </c>
      <c r="G41" s="94">
        <f t="shared" si="6"/>
        <v>195116.22102694536</v>
      </c>
      <c r="H41" s="72">
        <v>0</v>
      </c>
      <c r="I41" s="51"/>
    </row>
    <row r="42" spans="1:9" ht="12.75">
      <c r="A42" s="51"/>
      <c r="B42" s="51">
        <f t="shared" si="3"/>
        <v>2</v>
      </c>
      <c r="C42" s="51">
        <f t="shared" si="1"/>
        <v>15</v>
      </c>
      <c r="D42" s="72">
        <f t="shared" si="4"/>
        <v>843.20806745891</v>
      </c>
      <c r="E42" s="72">
        <f t="shared" si="5"/>
        <v>487.7905525673634</v>
      </c>
      <c r="F42" s="72">
        <f>IF(C42&lt;&gt;" ",D42-E42+H42," ")</f>
        <v>355.4175148915466</v>
      </c>
      <c r="G42" s="94">
        <f t="shared" si="6"/>
        <v>194760.80351205383</v>
      </c>
      <c r="H42" s="72">
        <f t="shared" si="0"/>
        <v>0</v>
      </c>
      <c r="I42" s="51"/>
    </row>
    <row r="43" spans="1:9" ht="12.75">
      <c r="A43" s="51"/>
      <c r="B43" s="51">
        <f t="shared" si="3"/>
        <v>2</v>
      </c>
      <c r="C43" s="51">
        <f t="shared" si="1"/>
        <v>16</v>
      </c>
      <c r="D43" s="72">
        <f t="shared" si="4"/>
        <v>843.2080674589099</v>
      </c>
      <c r="E43" s="72">
        <f t="shared" si="5"/>
        <v>486.90200878013457</v>
      </c>
      <c r="F43" s="72">
        <f aca="true" t="shared" si="7" ref="F43:F106">IF(C43&lt;&gt;" ",D43-E43+H43," ")</f>
        <v>356.30605867877534</v>
      </c>
      <c r="G43" s="94">
        <f t="shared" si="6"/>
        <v>194404.49745337505</v>
      </c>
      <c r="H43" s="72">
        <f t="shared" si="0"/>
        <v>0</v>
      </c>
      <c r="I43" s="51"/>
    </row>
    <row r="44" spans="1:9" ht="12.75">
      <c r="A44" s="51"/>
      <c r="B44" s="51">
        <f t="shared" si="3"/>
        <v>2</v>
      </c>
      <c r="C44" s="51">
        <f t="shared" si="1"/>
        <v>17</v>
      </c>
      <c r="D44" s="72">
        <f t="shared" si="4"/>
        <v>843.20806745891</v>
      </c>
      <c r="E44" s="72">
        <f t="shared" si="5"/>
        <v>486.01124363343763</v>
      </c>
      <c r="F44" s="72">
        <f t="shared" si="7"/>
        <v>357.1968238254724</v>
      </c>
      <c r="G44" s="94">
        <f t="shared" si="6"/>
        <v>194047.30062954957</v>
      </c>
      <c r="H44" s="72">
        <f t="shared" si="0"/>
        <v>0</v>
      </c>
      <c r="I44" s="51"/>
    </row>
    <row r="45" spans="1:9" ht="12.75">
      <c r="A45" s="51"/>
      <c r="B45" s="51">
        <f t="shared" si="3"/>
        <v>2</v>
      </c>
      <c r="C45" s="51">
        <f t="shared" si="1"/>
        <v>18</v>
      </c>
      <c r="D45" s="72">
        <f t="shared" si="4"/>
        <v>843.2080674589099</v>
      </c>
      <c r="E45" s="72">
        <f t="shared" si="5"/>
        <v>485.1182515738739</v>
      </c>
      <c r="F45" s="72">
        <f t="shared" si="7"/>
        <v>358.089815885036</v>
      </c>
      <c r="G45" s="94">
        <f t="shared" si="6"/>
        <v>193689.21081366454</v>
      </c>
      <c r="H45" s="72">
        <f t="shared" si="0"/>
        <v>0</v>
      </c>
      <c r="I45" s="51"/>
    </row>
    <row r="46" spans="1:9" ht="12.75">
      <c r="A46" s="51"/>
      <c r="B46" s="51">
        <f t="shared" si="3"/>
        <v>2</v>
      </c>
      <c r="C46" s="51">
        <f t="shared" si="1"/>
        <v>19</v>
      </c>
      <c r="D46" s="72">
        <f t="shared" si="4"/>
        <v>843.20806745891</v>
      </c>
      <c r="E46" s="72">
        <f t="shared" si="5"/>
        <v>484.22302703416136</v>
      </c>
      <c r="F46" s="72">
        <f t="shared" si="7"/>
        <v>358.98504042474866</v>
      </c>
      <c r="G46" s="94">
        <f t="shared" si="6"/>
        <v>193330.2257732398</v>
      </c>
      <c r="H46" s="72">
        <f t="shared" si="0"/>
        <v>0</v>
      </c>
      <c r="I46" s="51"/>
    </row>
    <row r="47" spans="1:9" ht="12.75">
      <c r="A47" s="51"/>
      <c r="B47" s="51">
        <f t="shared" si="3"/>
        <v>2</v>
      </c>
      <c r="C47" s="51">
        <f t="shared" si="1"/>
        <v>20</v>
      </c>
      <c r="D47" s="72">
        <f t="shared" si="4"/>
        <v>843.2080674589098</v>
      </c>
      <c r="E47" s="72">
        <f t="shared" si="5"/>
        <v>483.3255644330995</v>
      </c>
      <c r="F47" s="72">
        <f t="shared" si="7"/>
        <v>359.8825030258103</v>
      </c>
      <c r="G47" s="94">
        <f t="shared" si="6"/>
        <v>192970.34327021398</v>
      </c>
      <c r="H47" s="72">
        <f t="shared" si="0"/>
        <v>0</v>
      </c>
      <c r="I47" s="51"/>
    </row>
    <row r="48" spans="1:9" ht="12.75">
      <c r="A48" s="51"/>
      <c r="B48" s="51">
        <f t="shared" si="3"/>
        <v>2</v>
      </c>
      <c r="C48" s="51">
        <f t="shared" si="1"/>
        <v>21</v>
      </c>
      <c r="D48" s="72">
        <f t="shared" si="4"/>
        <v>843.2080674589099</v>
      </c>
      <c r="E48" s="72">
        <f t="shared" si="5"/>
        <v>482.425858175535</v>
      </c>
      <c r="F48" s="72">
        <f t="shared" si="7"/>
        <v>360.7822092833749</v>
      </c>
      <c r="G48" s="94">
        <f t="shared" si="6"/>
        <v>192609.5610609306</v>
      </c>
      <c r="H48" s="72">
        <f t="shared" si="0"/>
        <v>0</v>
      </c>
      <c r="I48" s="51"/>
    </row>
    <row r="49" spans="1:9" ht="12.75">
      <c r="A49" s="51"/>
      <c r="B49" s="51">
        <f t="shared" si="3"/>
        <v>2</v>
      </c>
      <c r="C49" s="51">
        <f t="shared" si="1"/>
        <v>22</v>
      </c>
      <c r="D49" s="72">
        <f t="shared" si="4"/>
        <v>843.2080674589099</v>
      </c>
      <c r="E49" s="72">
        <f t="shared" si="5"/>
        <v>481.5239026523265</v>
      </c>
      <c r="F49" s="72">
        <f t="shared" si="7"/>
        <v>361.6841648065834</v>
      </c>
      <c r="G49" s="94">
        <f t="shared" si="6"/>
        <v>192247.876896124</v>
      </c>
      <c r="H49" s="72">
        <f t="shared" si="0"/>
        <v>0</v>
      </c>
      <c r="I49" s="51"/>
    </row>
    <row r="50" spans="1:9" ht="12.75">
      <c r="A50" s="51"/>
      <c r="B50" s="51">
        <f t="shared" si="3"/>
        <v>2</v>
      </c>
      <c r="C50" s="51">
        <f t="shared" si="1"/>
        <v>23</v>
      </c>
      <c r="D50" s="72">
        <f t="shared" si="4"/>
        <v>843.2080674589096</v>
      </c>
      <c r="E50" s="72">
        <f t="shared" si="5"/>
        <v>480.61969224031003</v>
      </c>
      <c r="F50" s="72">
        <f t="shared" si="7"/>
        <v>362.58837521859954</v>
      </c>
      <c r="G50" s="94">
        <f t="shared" si="6"/>
        <v>191885.28852090542</v>
      </c>
      <c r="H50" s="72">
        <f t="shared" si="0"/>
        <v>0</v>
      </c>
      <c r="I50" s="51"/>
    </row>
    <row r="51" spans="1:9" ht="12.75">
      <c r="A51" s="51"/>
      <c r="B51" s="51">
        <f t="shared" si="3"/>
        <v>2</v>
      </c>
      <c r="C51" s="51">
        <f t="shared" si="1"/>
        <v>24</v>
      </c>
      <c r="D51" s="72">
        <f t="shared" si="4"/>
        <v>843.2080674589099</v>
      </c>
      <c r="E51" s="72">
        <f t="shared" si="5"/>
        <v>479.71322130226355</v>
      </c>
      <c r="F51" s="72">
        <f t="shared" si="7"/>
        <v>363.49484615664636</v>
      </c>
      <c r="G51" s="94">
        <f t="shared" si="6"/>
        <v>191521.79367474877</v>
      </c>
      <c r="H51" s="72">
        <f t="shared" si="0"/>
        <v>0</v>
      </c>
      <c r="I51" s="51"/>
    </row>
    <row r="52" spans="1:9" ht="12.75">
      <c r="A52" s="51"/>
      <c r="B52" s="51">
        <f t="shared" si="3"/>
        <v>3</v>
      </c>
      <c r="C52" s="51">
        <f t="shared" si="1"/>
        <v>25</v>
      </c>
      <c r="D52" s="72">
        <f t="shared" si="4"/>
        <v>843.2080674589097</v>
      </c>
      <c r="E52" s="72">
        <f t="shared" si="5"/>
        <v>478.80448418687195</v>
      </c>
      <c r="F52" s="72">
        <f t="shared" si="7"/>
        <v>364.40358327203774</v>
      </c>
      <c r="G52" s="94">
        <f t="shared" si="6"/>
        <v>191157.39009147673</v>
      </c>
      <c r="H52" s="72">
        <f t="shared" si="0"/>
        <v>0</v>
      </c>
      <c r="I52" s="51"/>
    </row>
    <row r="53" spans="1:9" ht="12.75">
      <c r="A53" s="51"/>
      <c r="B53" s="51">
        <f t="shared" si="3"/>
        <v>3</v>
      </c>
      <c r="C53" s="51">
        <f t="shared" si="1"/>
        <v>26</v>
      </c>
      <c r="D53" s="72">
        <f t="shared" si="4"/>
        <v>843.2080674589097</v>
      </c>
      <c r="E53" s="72">
        <f t="shared" si="5"/>
        <v>477.89347522869184</v>
      </c>
      <c r="F53" s="72">
        <f t="shared" si="7"/>
        <v>365.31459223021784</v>
      </c>
      <c r="G53" s="94">
        <f t="shared" si="6"/>
        <v>190792.0754992465</v>
      </c>
      <c r="H53" s="72">
        <f t="shared" si="0"/>
        <v>0</v>
      </c>
      <c r="I53" s="51"/>
    </row>
    <row r="54" spans="1:9" ht="12.75">
      <c r="A54" s="51"/>
      <c r="B54" s="51">
        <f t="shared" si="3"/>
        <v>3</v>
      </c>
      <c r="C54" s="51">
        <f t="shared" si="1"/>
        <v>27</v>
      </c>
      <c r="D54" s="72">
        <f t="shared" si="4"/>
        <v>843.2080674589098</v>
      </c>
      <c r="E54" s="72">
        <f t="shared" si="5"/>
        <v>476.9801887481163</v>
      </c>
      <c r="F54" s="72">
        <f t="shared" si="7"/>
        <v>366.2278787107935</v>
      </c>
      <c r="G54" s="94">
        <f t="shared" si="6"/>
        <v>190425.8476205357</v>
      </c>
      <c r="H54" s="72">
        <f t="shared" si="0"/>
        <v>0</v>
      </c>
      <c r="I54" s="51"/>
    </row>
    <row r="55" spans="1:9" ht="12.75">
      <c r="A55" s="51"/>
      <c r="B55" s="51">
        <f t="shared" si="3"/>
        <v>3</v>
      </c>
      <c r="C55" s="51">
        <f t="shared" si="1"/>
        <v>28</v>
      </c>
      <c r="D55" s="72">
        <f t="shared" si="4"/>
        <v>843.2080674589095</v>
      </c>
      <c r="E55" s="72">
        <f t="shared" si="5"/>
        <v>476.06461905133926</v>
      </c>
      <c r="F55" s="72">
        <f t="shared" si="7"/>
        <v>367.1434484075702</v>
      </c>
      <c r="G55" s="94">
        <f t="shared" si="6"/>
        <v>190058.70417212814</v>
      </c>
      <c r="H55" s="72">
        <f t="shared" si="0"/>
        <v>0</v>
      </c>
      <c r="I55" s="51"/>
    </row>
    <row r="56" spans="1:9" ht="12.75">
      <c r="A56" s="51"/>
      <c r="B56" s="51">
        <f t="shared" si="3"/>
        <v>3</v>
      </c>
      <c r="C56" s="51">
        <f t="shared" si="1"/>
        <v>29</v>
      </c>
      <c r="D56" s="72">
        <f t="shared" si="4"/>
        <v>843.2080674589096</v>
      </c>
      <c r="E56" s="72">
        <f t="shared" si="5"/>
        <v>475.14676043032034</v>
      </c>
      <c r="F56" s="72">
        <f t="shared" si="7"/>
        <v>368.0613070285892</v>
      </c>
      <c r="G56" s="94">
        <f t="shared" si="6"/>
        <v>189690.64286509957</v>
      </c>
      <c r="H56" s="72">
        <f t="shared" si="0"/>
        <v>0</v>
      </c>
      <c r="I56" s="51"/>
    </row>
    <row r="57" spans="1:9" ht="12.75">
      <c r="A57" s="51"/>
      <c r="B57" s="51">
        <f t="shared" si="3"/>
        <v>3</v>
      </c>
      <c r="C57" s="51">
        <f t="shared" si="1"/>
        <v>30</v>
      </c>
      <c r="D57" s="72">
        <f t="shared" si="4"/>
        <v>843.2080674589098</v>
      </c>
      <c r="E57" s="72">
        <f t="shared" si="5"/>
        <v>474.2266071627489</v>
      </c>
      <c r="F57" s="72">
        <f t="shared" si="7"/>
        <v>368.9814602961609</v>
      </c>
      <c r="G57" s="94">
        <f t="shared" si="6"/>
        <v>189321.6614048034</v>
      </c>
      <c r="H57" s="72">
        <f t="shared" si="0"/>
        <v>0</v>
      </c>
      <c r="I57" s="51"/>
    </row>
    <row r="58" spans="1:9" ht="12.75">
      <c r="A58" s="51"/>
      <c r="B58" s="51">
        <f t="shared" si="3"/>
        <v>3</v>
      </c>
      <c r="C58" s="51">
        <f t="shared" si="1"/>
        <v>31</v>
      </c>
      <c r="D58" s="72">
        <f t="shared" si="4"/>
        <v>843.2080674589096</v>
      </c>
      <c r="E58" s="72">
        <f t="shared" si="5"/>
        <v>473.3041535120085</v>
      </c>
      <c r="F58" s="72">
        <f t="shared" si="7"/>
        <v>369.90391394690107</v>
      </c>
      <c r="G58" s="94">
        <f t="shared" si="6"/>
        <v>188951.7574908565</v>
      </c>
      <c r="H58" s="72">
        <f t="shared" si="0"/>
        <v>0</v>
      </c>
      <c r="I58" s="51"/>
    </row>
    <row r="59" spans="1:9" ht="12.75">
      <c r="A59" s="51"/>
      <c r="B59" s="51">
        <f t="shared" si="3"/>
        <v>3</v>
      </c>
      <c r="C59" s="51">
        <f t="shared" si="1"/>
        <v>32</v>
      </c>
      <c r="D59" s="72">
        <f t="shared" si="4"/>
        <v>843.2080674589096</v>
      </c>
      <c r="E59" s="72">
        <f t="shared" si="5"/>
        <v>472.37939372714123</v>
      </c>
      <c r="F59" s="72">
        <f t="shared" si="7"/>
        <v>370.82867373176833</v>
      </c>
      <c r="G59" s="94">
        <f t="shared" si="6"/>
        <v>188580.92881712472</v>
      </c>
      <c r="H59" s="72">
        <f t="shared" si="0"/>
        <v>0</v>
      </c>
      <c r="I59" s="51"/>
    </row>
    <row r="60" spans="1:9" ht="12.75">
      <c r="A60" s="51"/>
      <c r="B60" s="51">
        <f t="shared" si="3"/>
        <v>3</v>
      </c>
      <c r="C60" s="51">
        <f t="shared" si="1"/>
        <v>33</v>
      </c>
      <c r="D60" s="72">
        <f t="shared" si="4"/>
        <v>843.2080674589096</v>
      </c>
      <c r="E60" s="72">
        <f t="shared" si="5"/>
        <v>471.45232204281183</v>
      </c>
      <c r="F60" s="72">
        <f t="shared" si="7"/>
        <v>371.75574541609774</v>
      </c>
      <c r="G60" s="94">
        <f t="shared" si="6"/>
        <v>188209.17307170862</v>
      </c>
      <c r="H60" s="72">
        <f t="shared" si="0"/>
        <v>0</v>
      </c>
      <c r="I60" s="51"/>
    </row>
    <row r="61" spans="1:9" ht="12.75">
      <c r="A61" s="51"/>
      <c r="B61" s="51">
        <f t="shared" si="3"/>
        <v>3</v>
      </c>
      <c r="C61" s="51">
        <f t="shared" si="1"/>
        <v>34</v>
      </c>
      <c r="D61" s="72">
        <f t="shared" si="4"/>
        <v>843.2080674589096</v>
      </c>
      <c r="E61" s="72">
        <f t="shared" si="5"/>
        <v>470.52293267927155</v>
      </c>
      <c r="F61" s="72">
        <f t="shared" si="7"/>
        <v>372.685134779638</v>
      </c>
      <c r="G61" s="94">
        <f t="shared" si="6"/>
        <v>187836.48793692898</v>
      </c>
      <c r="H61" s="72">
        <f t="shared" si="0"/>
        <v>0</v>
      </c>
      <c r="I61" s="51"/>
    </row>
    <row r="62" spans="1:9" ht="12.75">
      <c r="A62" s="51"/>
      <c r="B62" s="51">
        <f t="shared" si="3"/>
        <v>3</v>
      </c>
      <c r="C62" s="51">
        <f t="shared" si="1"/>
        <v>35</v>
      </c>
      <c r="D62" s="72">
        <f t="shared" si="4"/>
        <v>843.2080674589095</v>
      </c>
      <c r="E62" s="72">
        <f t="shared" si="5"/>
        <v>469.59121984232246</v>
      </c>
      <c r="F62" s="72">
        <f t="shared" si="7"/>
        <v>373.616847616587</v>
      </c>
      <c r="G62" s="94">
        <f t="shared" si="6"/>
        <v>187462.8710893124</v>
      </c>
      <c r="H62" s="72">
        <f t="shared" si="0"/>
        <v>0</v>
      </c>
      <c r="I62" s="51"/>
    </row>
    <row r="63" spans="1:9" ht="12.75">
      <c r="A63" s="51"/>
      <c r="B63" s="51">
        <f t="shared" si="3"/>
        <v>3</v>
      </c>
      <c r="C63" s="51">
        <f t="shared" si="1"/>
        <v>36</v>
      </c>
      <c r="D63" s="72">
        <f t="shared" si="4"/>
        <v>843.2080674589092</v>
      </c>
      <c r="E63" s="72">
        <f t="shared" si="5"/>
        <v>468.657177723281</v>
      </c>
      <c r="F63" s="72">
        <f t="shared" si="7"/>
        <v>374.55088973562823</v>
      </c>
      <c r="G63" s="94">
        <f t="shared" si="6"/>
        <v>187088.32019957676</v>
      </c>
      <c r="H63" s="72">
        <f t="shared" si="0"/>
        <v>0</v>
      </c>
      <c r="I63" s="51"/>
    </row>
    <row r="64" spans="1:9" ht="12.75">
      <c r="A64" s="51"/>
      <c r="B64" s="51">
        <f t="shared" si="3"/>
        <v>4</v>
      </c>
      <c r="C64" s="51">
        <f t="shared" si="1"/>
        <v>37</v>
      </c>
      <c r="D64" s="72">
        <f t="shared" si="4"/>
        <v>843.2080674589092</v>
      </c>
      <c r="E64" s="72">
        <f t="shared" si="5"/>
        <v>467.7208004989419</v>
      </c>
      <c r="F64" s="72">
        <f t="shared" si="7"/>
        <v>375.4872669599673</v>
      </c>
      <c r="G64" s="94">
        <f t="shared" si="6"/>
        <v>186712.8329326168</v>
      </c>
      <c r="H64" s="72">
        <f t="shared" si="0"/>
        <v>0</v>
      </c>
      <c r="I64" s="51"/>
    </row>
    <row r="65" spans="1:9" ht="12.75">
      <c r="A65" s="51"/>
      <c r="B65" s="51">
        <f t="shared" si="3"/>
        <v>4</v>
      </c>
      <c r="C65" s="51">
        <f t="shared" si="1"/>
        <v>38</v>
      </c>
      <c r="D65" s="72">
        <f t="shared" si="4"/>
        <v>843.2080674589093</v>
      </c>
      <c r="E65" s="72">
        <f t="shared" si="5"/>
        <v>466.782082331542</v>
      </c>
      <c r="F65" s="72">
        <f t="shared" si="7"/>
        <v>376.42598512736737</v>
      </c>
      <c r="G65" s="94">
        <f t="shared" si="6"/>
        <v>186336.40694748942</v>
      </c>
      <c r="H65" s="72">
        <f t="shared" si="0"/>
        <v>0</v>
      </c>
      <c r="I65" s="51"/>
    </row>
    <row r="66" spans="1:9" ht="12.75">
      <c r="A66" s="51"/>
      <c r="B66" s="51">
        <f t="shared" si="3"/>
        <v>4</v>
      </c>
      <c r="C66" s="51">
        <f t="shared" si="1"/>
        <v>39</v>
      </c>
      <c r="D66" s="72">
        <f t="shared" si="4"/>
        <v>843.2080674589091</v>
      </c>
      <c r="E66" s="72">
        <f t="shared" si="5"/>
        <v>465.84101736872356</v>
      </c>
      <c r="F66" s="72">
        <f t="shared" si="7"/>
        <v>377.36705009018556</v>
      </c>
      <c r="G66" s="94">
        <f t="shared" si="6"/>
        <v>185959.03989739923</v>
      </c>
      <c r="H66" s="72">
        <f t="shared" si="0"/>
        <v>0</v>
      </c>
      <c r="I66" s="51"/>
    </row>
    <row r="67" spans="1:9" ht="12.75">
      <c r="A67" s="51"/>
      <c r="B67" s="51">
        <f t="shared" si="3"/>
        <v>4</v>
      </c>
      <c r="C67" s="51">
        <f t="shared" si="1"/>
        <v>40</v>
      </c>
      <c r="D67" s="72">
        <f t="shared" si="4"/>
        <v>843.208067458909</v>
      </c>
      <c r="E67" s="72">
        <f t="shared" si="5"/>
        <v>464.89759974349806</v>
      </c>
      <c r="F67" s="72">
        <f t="shared" si="7"/>
        <v>378.31046771541094</v>
      </c>
      <c r="G67" s="94">
        <f t="shared" si="6"/>
        <v>185580.72942968382</v>
      </c>
      <c r="H67" s="72">
        <f t="shared" si="0"/>
        <v>0</v>
      </c>
      <c r="I67" s="51"/>
    </row>
    <row r="68" spans="1:9" ht="12.75">
      <c r="A68" s="51"/>
      <c r="B68" s="51">
        <f t="shared" si="3"/>
        <v>4</v>
      </c>
      <c r="C68" s="51">
        <f t="shared" si="1"/>
        <v>41</v>
      </c>
      <c r="D68" s="72">
        <f t="shared" si="4"/>
        <v>843.2080674589091</v>
      </c>
      <c r="E68" s="72">
        <f t="shared" si="5"/>
        <v>463.9518235742096</v>
      </c>
      <c r="F68" s="72">
        <f t="shared" si="7"/>
        <v>379.25624388469953</v>
      </c>
      <c r="G68" s="94">
        <f t="shared" si="6"/>
        <v>185201.4731857991</v>
      </c>
      <c r="H68" s="72">
        <f t="shared" si="0"/>
        <v>0</v>
      </c>
      <c r="I68" s="51"/>
    </row>
    <row r="69" spans="1:9" ht="12.75">
      <c r="A69" s="51"/>
      <c r="B69" s="51">
        <f t="shared" si="3"/>
        <v>4</v>
      </c>
      <c r="C69" s="51">
        <f t="shared" si="1"/>
        <v>42</v>
      </c>
      <c r="D69" s="72">
        <f t="shared" si="4"/>
        <v>843.2080674589093</v>
      </c>
      <c r="E69" s="72">
        <f t="shared" si="5"/>
        <v>463.0036829644978</v>
      </c>
      <c r="F69" s="72">
        <f t="shared" si="7"/>
        <v>380.20438449441156</v>
      </c>
      <c r="G69" s="94">
        <f t="shared" si="6"/>
        <v>184821.26880130472</v>
      </c>
      <c r="H69" s="72">
        <f t="shared" si="0"/>
        <v>0</v>
      </c>
      <c r="I69" s="51"/>
    </row>
    <row r="70" spans="1:9" ht="12.75">
      <c r="A70" s="51"/>
      <c r="B70" s="51">
        <f t="shared" si="3"/>
        <v>4</v>
      </c>
      <c r="C70" s="51">
        <f t="shared" si="1"/>
        <v>43</v>
      </c>
      <c r="D70" s="72">
        <f t="shared" si="4"/>
        <v>843.2080674589091</v>
      </c>
      <c r="E70" s="72">
        <f t="shared" si="5"/>
        <v>462.0531720032618</v>
      </c>
      <c r="F70" s="72">
        <f t="shared" si="7"/>
        <v>381.1548954556473</v>
      </c>
      <c r="G70" s="94">
        <f t="shared" si="6"/>
        <v>184440.11390584908</v>
      </c>
      <c r="H70" s="72">
        <f t="shared" si="0"/>
        <v>0</v>
      </c>
      <c r="I70" s="51"/>
    </row>
    <row r="71" spans="1:9" ht="12.75">
      <c r="A71" s="51"/>
      <c r="B71" s="51">
        <f t="shared" si="3"/>
        <v>4</v>
      </c>
      <c r="C71" s="51">
        <f t="shared" si="1"/>
        <v>44</v>
      </c>
      <c r="D71" s="72">
        <f t="shared" si="4"/>
        <v>843.208067458909</v>
      </c>
      <c r="E71" s="72">
        <f t="shared" si="5"/>
        <v>461.1002847646227</v>
      </c>
      <c r="F71" s="72">
        <f t="shared" si="7"/>
        <v>382.1077826942863</v>
      </c>
      <c r="G71" s="94">
        <f t="shared" si="6"/>
        <v>184058.0061231548</v>
      </c>
      <c r="H71" s="72">
        <f t="shared" si="0"/>
        <v>0</v>
      </c>
      <c r="I71" s="51"/>
    </row>
    <row r="72" spans="1:9" ht="12.75">
      <c r="A72" s="51"/>
      <c r="B72" s="51">
        <f t="shared" si="3"/>
        <v>4</v>
      </c>
      <c r="C72" s="51">
        <f t="shared" si="1"/>
        <v>45</v>
      </c>
      <c r="D72" s="72">
        <f t="shared" si="4"/>
        <v>843.2080674589092</v>
      </c>
      <c r="E72" s="72">
        <f t="shared" si="5"/>
        <v>460.14501530788704</v>
      </c>
      <c r="F72" s="72">
        <f t="shared" si="7"/>
        <v>383.0630521510222</v>
      </c>
      <c r="G72" s="94">
        <f t="shared" si="6"/>
        <v>183674.94307100377</v>
      </c>
      <c r="H72" s="72">
        <f t="shared" si="0"/>
        <v>0</v>
      </c>
      <c r="I72" s="51"/>
    </row>
    <row r="73" spans="1:9" ht="12.75">
      <c r="A73" s="51"/>
      <c r="B73" s="51">
        <f t="shared" si="3"/>
        <v>4</v>
      </c>
      <c r="C73" s="51">
        <f t="shared" si="1"/>
        <v>46</v>
      </c>
      <c r="D73" s="72">
        <f t="shared" si="4"/>
        <v>843.208067458909</v>
      </c>
      <c r="E73" s="72">
        <f t="shared" si="5"/>
        <v>459.18735767750945</v>
      </c>
      <c r="F73" s="72">
        <f t="shared" si="7"/>
        <v>384.02070978139955</v>
      </c>
      <c r="G73" s="94">
        <f t="shared" si="6"/>
        <v>183290.92236122236</v>
      </c>
      <c r="H73" s="72">
        <f t="shared" si="0"/>
        <v>0</v>
      </c>
      <c r="I73" s="51"/>
    </row>
    <row r="74" spans="1:9" ht="12.75">
      <c r="A74" s="51"/>
      <c r="B74" s="51">
        <f t="shared" si="3"/>
        <v>4</v>
      </c>
      <c r="C74" s="51">
        <f t="shared" si="1"/>
        <v>47</v>
      </c>
      <c r="D74" s="72">
        <f t="shared" si="4"/>
        <v>843.2080674589089</v>
      </c>
      <c r="E74" s="72">
        <f t="shared" si="5"/>
        <v>458.2273059030559</v>
      </c>
      <c r="F74" s="72">
        <f t="shared" si="7"/>
        <v>384.980761555853</v>
      </c>
      <c r="G74" s="94">
        <f t="shared" si="6"/>
        <v>182905.9415996665</v>
      </c>
      <c r="H74" s="72">
        <f t="shared" si="0"/>
        <v>0</v>
      </c>
      <c r="I74" s="51"/>
    </row>
    <row r="75" spans="1:9" ht="12.75">
      <c r="A75" s="51"/>
      <c r="B75" s="51">
        <f t="shared" si="3"/>
        <v>4</v>
      </c>
      <c r="C75" s="51">
        <f t="shared" si="1"/>
        <v>48</v>
      </c>
      <c r="D75" s="72">
        <f t="shared" si="4"/>
        <v>843.2080674589089</v>
      </c>
      <c r="E75" s="72">
        <f t="shared" si="5"/>
        <v>457.26485399916623</v>
      </c>
      <c r="F75" s="72">
        <f t="shared" si="7"/>
        <v>385.94321345974265</v>
      </c>
      <c r="G75" s="94">
        <f t="shared" si="6"/>
        <v>182519.99838620675</v>
      </c>
      <c r="H75" s="72">
        <f t="shared" si="0"/>
        <v>0</v>
      </c>
      <c r="I75" s="51"/>
    </row>
    <row r="76" spans="1:9" ht="12.75">
      <c r="A76" s="51"/>
      <c r="B76" s="51">
        <f t="shared" si="3"/>
        <v>5</v>
      </c>
      <c r="C76" s="51">
        <f t="shared" si="1"/>
        <v>49</v>
      </c>
      <c r="D76" s="72">
        <f t="shared" si="4"/>
        <v>843.2080674589089</v>
      </c>
      <c r="E76" s="72">
        <f t="shared" si="5"/>
        <v>456.29999596551687</v>
      </c>
      <c r="F76" s="72">
        <f t="shared" si="7"/>
        <v>386.908071493392</v>
      </c>
      <c r="G76" s="94">
        <f t="shared" si="6"/>
        <v>182133.09031471336</v>
      </c>
      <c r="H76" s="72">
        <f t="shared" si="0"/>
        <v>0</v>
      </c>
      <c r="I76" s="51"/>
    </row>
    <row r="77" spans="1:9" ht="12.75">
      <c r="A77" s="51"/>
      <c r="B77" s="51">
        <f t="shared" si="3"/>
        <v>5</v>
      </c>
      <c r="C77" s="51">
        <f t="shared" si="1"/>
        <v>50</v>
      </c>
      <c r="D77" s="72">
        <f t="shared" si="4"/>
        <v>843.2080674589089</v>
      </c>
      <c r="E77" s="72">
        <f t="shared" si="5"/>
        <v>455.33272578678344</v>
      </c>
      <c r="F77" s="72">
        <f t="shared" si="7"/>
        <v>387.87534167212544</v>
      </c>
      <c r="G77" s="94">
        <f t="shared" si="6"/>
        <v>181745.21497304123</v>
      </c>
      <c r="H77" s="72">
        <f t="shared" si="0"/>
        <v>0</v>
      </c>
      <c r="I77" s="51"/>
    </row>
    <row r="78" spans="1:9" ht="12.75">
      <c r="A78" s="51"/>
      <c r="B78" s="51">
        <f t="shared" si="3"/>
        <v>5</v>
      </c>
      <c r="C78" s="51">
        <f t="shared" si="1"/>
        <v>51</v>
      </c>
      <c r="D78" s="72">
        <f t="shared" si="4"/>
        <v>843.2080674589088</v>
      </c>
      <c r="E78" s="72">
        <f t="shared" si="5"/>
        <v>454.3630374326031</v>
      </c>
      <c r="F78" s="72">
        <f t="shared" si="7"/>
        <v>388.84503002630566</v>
      </c>
      <c r="G78" s="94">
        <f t="shared" si="6"/>
        <v>181356.36994301493</v>
      </c>
      <c r="H78" s="72">
        <f t="shared" si="0"/>
        <v>0</v>
      </c>
      <c r="I78" s="51"/>
    </row>
    <row r="79" spans="1:9" ht="12.75">
      <c r="A79" s="51"/>
      <c r="B79" s="51">
        <f t="shared" si="3"/>
        <v>5</v>
      </c>
      <c r="C79" s="51">
        <f t="shared" si="1"/>
        <v>52</v>
      </c>
      <c r="D79" s="72">
        <f t="shared" si="4"/>
        <v>843.2080674589088</v>
      </c>
      <c r="E79" s="72">
        <f t="shared" si="5"/>
        <v>453.39092485753736</v>
      </c>
      <c r="F79" s="72">
        <f t="shared" si="7"/>
        <v>389.8171426013714</v>
      </c>
      <c r="G79" s="94">
        <f t="shared" si="6"/>
        <v>180966.55280041357</v>
      </c>
      <c r="H79" s="72">
        <f t="shared" si="0"/>
        <v>0</v>
      </c>
      <c r="I79" s="51"/>
    </row>
    <row r="80" spans="1:9" ht="12.75">
      <c r="A80" s="51"/>
      <c r="B80" s="51">
        <f t="shared" si="3"/>
        <v>5</v>
      </c>
      <c r="C80" s="51">
        <f t="shared" si="1"/>
        <v>53</v>
      </c>
      <c r="D80" s="72">
        <f t="shared" si="4"/>
        <v>843.2080674589087</v>
      </c>
      <c r="E80" s="72">
        <f t="shared" si="5"/>
        <v>452.4163820010339</v>
      </c>
      <c r="F80" s="72">
        <f t="shared" si="7"/>
        <v>390.79168545787473</v>
      </c>
      <c r="G80" s="94">
        <f t="shared" si="6"/>
        <v>180575.7611149557</v>
      </c>
      <c r="H80" s="72">
        <f t="shared" si="0"/>
        <v>0</v>
      </c>
      <c r="I80" s="51"/>
    </row>
    <row r="81" spans="1:9" ht="12.75">
      <c r="A81" s="51"/>
      <c r="B81" s="51">
        <f t="shared" si="3"/>
        <v>5</v>
      </c>
      <c r="C81" s="51">
        <f t="shared" si="1"/>
        <v>54</v>
      </c>
      <c r="D81" s="72">
        <f t="shared" si="4"/>
        <v>843.2080674589088</v>
      </c>
      <c r="E81" s="72">
        <f t="shared" si="5"/>
        <v>451.43940278738927</v>
      </c>
      <c r="F81" s="72">
        <f t="shared" si="7"/>
        <v>391.7686646715195</v>
      </c>
      <c r="G81" s="94">
        <f t="shared" si="6"/>
        <v>180183.9924502842</v>
      </c>
      <c r="H81" s="72">
        <f t="shared" si="0"/>
        <v>0</v>
      </c>
      <c r="I81" s="51"/>
    </row>
    <row r="82" spans="1:9" ht="12.75">
      <c r="A82" s="51"/>
      <c r="B82" s="51">
        <f t="shared" si="3"/>
        <v>5</v>
      </c>
      <c r="C82" s="51">
        <f t="shared" si="1"/>
        <v>55</v>
      </c>
      <c r="D82" s="72">
        <f t="shared" si="4"/>
        <v>843.2080674589088</v>
      </c>
      <c r="E82" s="72">
        <f t="shared" si="5"/>
        <v>450.4599811257105</v>
      </c>
      <c r="F82" s="72">
        <f t="shared" si="7"/>
        <v>392.7480863331983</v>
      </c>
      <c r="G82" s="94">
        <f t="shared" si="6"/>
        <v>179791.244363951</v>
      </c>
      <c r="H82" s="72">
        <f t="shared" si="0"/>
        <v>0</v>
      </c>
      <c r="I82" s="51"/>
    </row>
    <row r="83" spans="1:9" ht="12.75">
      <c r="A83" s="51"/>
      <c r="B83" s="51">
        <f t="shared" si="3"/>
        <v>5</v>
      </c>
      <c r="C83" s="51">
        <f t="shared" si="1"/>
        <v>56</v>
      </c>
      <c r="D83" s="72">
        <f t="shared" si="4"/>
        <v>843.208067458909</v>
      </c>
      <c r="E83" s="72">
        <f t="shared" si="5"/>
        <v>449.4781109098775</v>
      </c>
      <c r="F83" s="72">
        <f t="shared" si="7"/>
        <v>393.7299565490315</v>
      </c>
      <c r="G83" s="94">
        <f t="shared" si="6"/>
        <v>179397.51440740196</v>
      </c>
      <c r="H83" s="72">
        <f t="shared" si="0"/>
        <v>0</v>
      </c>
      <c r="I83" s="51"/>
    </row>
    <row r="84" spans="1:9" ht="12.75">
      <c r="A84" s="51"/>
      <c r="B84" s="51">
        <f t="shared" si="3"/>
        <v>5</v>
      </c>
      <c r="C84" s="51">
        <f t="shared" si="1"/>
        <v>57</v>
      </c>
      <c r="D84" s="72">
        <f t="shared" si="4"/>
        <v>843.2080674589085</v>
      </c>
      <c r="E84" s="72">
        <f t="shared" si="5"/>
        <v>448.4937860185049</v>
      </c>
      <c r="F84" s="72">
        <f t="shared" si="7"/>
        <v>394.7142814404036</v>
      </c>
      <c r="G84" s="94">
        <f t="shared" si="6"/>
        <v>179002.80012596157</v>
      </c>
      <c r="H84" s="72">
        <f t="shared" si="0"/>
        <v>0</v>
      </c>
      <c r="I84" s="51"/>
    </row>
    <row r="85" spans="1:9" ht="12.75">
      <c r="A85" s="51"/>
      <c r="B85" s="51">
        <f t="shared" si="3"/>
        <v>5</v>
      </c>
      <c r="C85" s="51">
        <f t="shared" si="1"/>
        <v>58</v>
      </c>
      <c r="D85" s="72">
        <f t="shared" si="4"/>
        <v>843.208067458909</v>
      </c>
      <c r="E85" s="72">
        <f t="shared" si="5"/>
        <v>447.50700031490396</v>
      </c>
      <c r="F85" s="72">
        <f t="shared" si="7"/>
        <v>395.70106714400504</v>
      </c>
      <c r="G85" s="94">
        <f t="shared" si="6"/>
        <v>178607.09905881758</v>
      </c>
      <c r="H85" s="72">
        <f t="shared" si="0"/>
        <v>0</v>
      </c>
      <c r="I85" s="51"/>
    </row>
    <row r="86" spans="1:9" ht="12.75">
      <c r="A86" s="51"/>
      <c r="B86" s="51">
        <f t="shared" si="3"/>
        <v>5</v>
      </c>
      <c r="C86" s="51">
        <f t="shared" si="1"/>
        <v>59</v>
      </c>
      <c r="D86" s="72">
        <f t="shared" si="4"/>
        <v>843.208067458909</v>
      </c>
      <c r="E86" s="72">
        <f t="shared" si="5"/>
        <v>446.51774764704396</v>
      </c>
      <c r="F86" s="72">
        <f t="shared" si="7"/>
        <v>396.69031981186504</v>
      </c>
      <c r="G86" s="94">
        <f t="shared" si="6"/>
        <v>178210.4087390057</v>
      </c>
      <c r="H86" s="72">
        <f t="shared" si="0"/>
        <v>0</v>
      </c>
      <c r="I86" s="51"/>
    </row>
    <row r="87" spans="1:9" ht="12.75">
      <c r="A87" s="51"/>
      <c r="B87" s="51">
        <f t="shared" si="3"/>
        <v>5</v>
      </c>
      <c r="C87" s="51">
        <f t="shared" si="1"/>
        <v>60</v>
      </c>
      <c r="D87" s="72">
        <f t="shared" si="4"/>
        <v>843.2080674589088</v>
      </c>
      <c r="E87" s="72">
        <f t="shared" si="5"/>
        <v>445.5260218475143</v>
      </c>
      <c r="F87" s="72">
        <f t="shared" si="7"/>
        <v>397.68204561139447</v>
      </c>
      <c r="G87" s="94">
        <f t="shared" si="6"/>
        <v>177812.7266933943</v>
      </c>
      <c r="H87" s="72">
        <f t="shared" si="0"/>
        <v>0</v>
      </c>
      <c r="I87" s="51"/>
    </row>
    <row r="88" spans="1:9" ht="12.75">
      <c r="A88" s="51"/>
      <c r="B88" s="51">
        <f t="shared" si="3"/>
        <v>6</v>
      </c>
      <c r="C88" s="51">
        <f t="shared" si="1"/>
        <v>61</v>
      </c>
      <c r="D88" s="72">
        <f t="shared" si="4"/>
        <v>843.2080674589088</v>
      </c>
      <c r="E88" s="72">
        <f t="shared" si="5"/>
        <v>444.53181673348575</v>
      </c>
      <c r="F88" s="72">
        <f t="shared" si="7"/>
        <v>398.676250725423</v>
      </c>
      <c r="G88" s="94">
        <f t="shared" si="6"/>
        <v>177414.05044266887</v>
      </c>
      <c r="H88" s="72">
        <f t="shared" si="0"/>
        <v>0</v>
      </c>
      <c r="I88" s="51"/>
    </row>
    <row r="89" spans="1:9" ht="12.75">
      <c r="A89" s="51"/>
      <c r="B89" s="51">
        <f t="shared" si="3"/>
        <v>6</v>
      </c>
      <c r="C89" s="51">
        <f t="shared" si="1"/>
        <v>62</v>
      </c>
      <c r="D89" s="72">
        <f t="shared" si="4"/>
        <v>843.2080674589087</v>
      </c>
      <c r="E89" s="72">
        <f t="shared" si="5"/>
        <v>443.5351261066722</v>
      </c>
      <c r="F89" s="72">
        <f t="shared" si="7"/>
        <v>399.6729413522365</v>
      </c>
      <c r="G89" s="94">
        <f t="shared" si="6"/>
        <v>177014.37750131663</v>
      </c>
      <c r="H89" s="72">
        <f t="shared" si="0"/>
        <v>0</v>
      </c>
      <c r="I89" s="51"/>
    </row>
    <row r="90" spans="1:9" ht="12.75">
      <c r="A90" s="51"/>
      <c r="B90" s="51">
        <f t="shared" si="3"/>
        <v>6</v>
      </c>
      <c r="C90" s="51">
        <f t="shared" si="1"/>
        <v>63</v>
      </c>
      <c r="D90" s="72">
        <f t="shared" si="4"/>
        <v>843.2080674589085</v>
      </c>
      <c r="E90" s="72">
        <f t="shared" si="5"/>
        <v>442.5359437532916</v>
      </c>
      <c r="F90" s="72">
        <f t="shared" si="7"/>
        <v>400.67212370561697</v>
      </c>
      <c r="G90" s="94">
        <f t="shared" si="6"/>
        <v>176613.705377611</v>
      </c>
      <c r="H90" s="72">
        <f t="shared" si="0"/>
        <v>0</v>
      </c>
      <c r="I90" s="51"/>
    </row>
    <row r="91" spans="1:9" ht="12.75">
      <c r="A91" s="51"/>
      <c r="B91" s="51">
        <f t="shared" si="3"/>
        <v>6</v>
      </c>
      <c r="C91" s="51">
        <f t="shared" si="1"/>
        <v>64</v>
      </c>
      <c r="D91" s="72">
        <f t="shared" si="4"/>
        <v>843.2080674589085</v>
      </c>
      <c r="E91" s="72">
        <f t="shared" si="5"/>
        <v>441.53426344402754</v>
      </c>
      <c r="F91" s="72">
        <f t="shared" si="7"/>
        <v>401.673804014881</v>
      </c>
      <c r="G91" s="94">
        <f t="shared" si="6"/>
        <v>176212.03157359612</v>
      </c>
      <c r="H91" s="72">
        <f aca="true" t="shared" si="8" ref="H91:H154">IF(C91&lt;&gt;" ",IF(AND($E$18=B91,$E$19=C91-(B91-1)*12),$E$17,0)," ")</f>
        <v>0</v>
      </c>
      <c r="I91" s="51"/>
    </row>
    <row r="92" spans="1:9" ht="12.75">
      <c r="A92" s="51"/>
      <c r="B92" s="51">
        <f t="shared" si="3"/>
        <v>6</v>
      </c>
      <c r="C92" s="51">
        <f aca="true" t="shared" si="9" ref="C92:C155">IF(CODE(C91)=32," ",IF(C91+1&gt;$E$12," ",+C91+1))</f>
        <v>65</v>
      </c>
      <c r="D92" s="72">
        <f t="shared" si="4"/>
        <v>843.2080674589084</v>
      </c>
      <c r="E92" s="72">
        <f t="shared" si="5"/>
        <v>440.5300789339903</v>
      </c>
      <c r="F92" s="72">
        <f t="shared" si="7"/>
        <v>402.67798852491813</v>
      </c>
      <c r="G92" s="94">
        <f t="shared" si="6"/>
        <v>175809.3535850712</v>
      </c>
      <c r="H92" s="72">
        <f t="shared" si="8"/>
        <v>0</v>
      </c>
      <c r="I92" s="51"/>
    </row>
    <row r="93" spans="1:9" ht="12.75">
      <c r="A93" s="51"/>
      <c r="B93" s="51">
        <f aca="true" t="shared" si="10" ref="B93:B156">IF(C93&lt;&gt;" ",INT(C92/12)+1," ")</f>
        <v>6</v>
      </c>
      <c r="C93" s="51">
        <f t="shared" si="9"/>
        <v>66</v>
      </c>
      <c r="D93" s="72">
        <f aca="true" t="shared" si="11" ref="D93:D156">IF(C93&lt;&gt;" ",PMT($E$10,($E$12)-C92,-G92)," ")</f>
        <v>843.2080674589083</v>
      </c>
      <c r="E93" s="72">
        <f aca="true" t="shared" si="12" ref="E93:E156">IF(C93&lt;&gt;" ",G92*$E$10," ")</f>
        <v>439.523383962678</v>
      </c>
      <c r="F93" s="72">
        <f t="shared" si="7"/>
        <v>403.6846834962303</v>
      </c>
      <c r="G93" s="94">
        <f aca="true" t="shared" si="13" ref="G93:G156">IF(C93&lt;&gt;" ",G92-F93," ")</f>
        <v>175405.66890157497</v>
      </c>
      <c r="H93" s="72">
        <f t="shared" si="8"/>
        <v>0</v>
      </c>
      <c r="I93" s="51"/>
    </row>
    <row r="94" spans="1:9" ht="12.75">
      <c r="A94" s="51"/>
      <c r="B94" s="51">
        <f t="shared" si="10"/>
        <v>6</v>
      </c>
      <c r="C94" s="51">
        <f t="shared" si="9"/>
        <v>67</v>
      </c>
      <c r="D94" s="72">
        <f t="shared" si="11"/>
        <v>843.2080674589084</v>
      </c>
      <c r="E94" s="72">
        <f t="shared" si="12"/>
        <v>438.51417225393743</v>
      </c>
      <c r="F94" s="72">
        <f t="shared" si="7"/>
        <v>404.693895204971</v>
      </c>
      <c r="G94" s="94">
        <f t="shared" si="13"/>
        <v>175000.97500637</v>
      </c>
      <c r="H94" s="72">
        <f t="shared" si="8"/>
        <v>0</v>
      </c>
      <c r="I94" s="51"/>
    </row>
    <row r="95" spans="1:9" ht="12.75">
      <c r="A95" s="51"/>
      <c r="B95" s="51">
        <f t="shared" si="10"/>
        <v>6</v>
      </c>
      <c r="C95" s="51">
        <f t="shared" si="9"/>
        <v>68</v>
      </c>
      <c r="D95" s="72">
        <f t="shared" si="11"/>
        <v>843.208067458908</v>
      </c>
      <c r="E95" s="72">
        <f t="shared" si="12"/>
        <v>437.502437515925</v>
      </c>
      <c r="F95" s="72">
        <f t="shared" si="7"/>
        <v>405.70562994298297</v>
      </c>
      <c r="G95" s="94">
        <f t="shared" si="13"/>
        <v>174595.269376427</v>
      </c>
      <c r="H95" s="72">
        <f t="shared" si="8"/>
        <v>0</v>
      </c>
      <c r="I95" s="51"/>
    </row>
    <row r="96" spans="1:9" ht="12.75">
      <c r="A96" s="51"/>
      <c r="B96" s="51">
        <f t="shared" si="10"/>
        <v>6</v>
      </c>
      <c r="C96" s="51">
        <f t="shared" si="9"/>
        <v>69</v>
      </c>
      <c r="D96" s="72">
        <f t="shared" si="11"/>
        <v>843.2080674589081</v>
      </c>
      <c r="E96" s="72">
        <f t="shared" si="12"/>
        <v>436.4881734410675</v>
      </c>
      <c r="F96" s="72">
        <f t="shared" si="7"/>
        <v>406.7198940178406</v>
      </c>
      <c r="G96" s="94">
        <f t="shared" si="13"/>
        <v>174188.54948240914</v>
      </c>
      <c r="H96" s="72">
        <f t="shared" si="8"/>
        <v>0</v>
      </c>
      <c r="I96" s="51"/>
    </row>
    <row r="97" spans="1:9" ht="12.75">
      <c r="A97" s="51"/>
      <c r="B97" s="51">
        <f t="shared" si="10"/>
        <v>6</v>
      </c>
      <c r="C97" s="51">
        <f t="shared" si="9"/>
        <v>70</v>
      </c>
      <c r="D97" s="72">
        <f t="shared" si="11"/>
        <v>843.2080674589081</v>
      </c>
      <c r="E97" s="72">
        <f t="shared" si="12"/>
        <v>435.47137370602286</v>
      </c>
      <c r="F97" s="72">
        <f t="shared" si="7"/>
        <v>407.73669375288523</v>
      </c>
      <c r="G97" s="94">
        <f t="shared" si="13"/>
        <v>173780.81278865627</v>
      </c>
      <c r="H97" s="72">
        <f t="shared" si="8"/>
        <v>0</v>
      </c>
      <c r="I97" s="51"/>
    </row>
    <row r="98" spans="1:9" ht="12.75">
      <c r="A98" s="51"/>
      <c r="B98" s="51">
        <f t="shared" si="10"/>
        <v>6</v>
      </c>
      <c r="C98" s="51">
        <f t="shared" si="9"/>
        <v>71</v>
      </c>
      <c r="D98" s="72">
        <f t="shared" si="11"/>
        <v>843.2080674589081</v>
      </c>
      <c r="E98" s="72">
        <f t="shared" si="12"/>
        <v>434.4520319716407</v>
      </c>
      <c r="F98" s="72">
        <f t="shared" si="7"/>
        <v>408.7560354872674</v>
      </c>
      <c r="G98" s="94">
        <f t="shared" si="13"/>
        <v>173372.05675316902</v>
      </c>
      <c r="H98" s="72">
        <f t="shared" si="8"/>
        <v>0</v>
      </c>
      <c r="I98" s="51"/>
    </row>
    <row r="99" spans="1:9" ht="12.75">
      <c r="A99" s="51"/>
      <c r="B99" s="51">
        <f t="shared" si="10"/>
        <v>6</v>
      </c>
      <c r="C99" s="51">
        <f t="shared" si="9"/>
        <v>72</v>
      </c>
      <c r="D99" s="72">
        <f t="shared" si="11"/>
        <v>843.208067458908</v>
      </c>
      <c r="E99" s="72">
        <f t="shared" si="12"/>
        <v>433.43014188292256</v>
      </c>
      <c r="F99" s="72">
        <f t="shared" si="7"/>
        <v>409.7779255759854</v>
      </c>
      <c r="G99" s="94">
        <f t="shared" si="13"/>
        <v>172962.27882759302</v>
      </c>
      <c r="H99" s="72">
        <f t="shared" si="8"/>
        <v>0</v>
      </c>
      <c r="I99" s="51"/>
    </row>
    <row r="100" spans="1:9" ht="12.75">
      <c r="A100" s="51"/>
      <c r="B100" s="51">
        <f t="shared" si="10"/>
        <v>7</v>
      </c>
      <c r="C100" s="51">
        <f t="shared" si="9"/>
        <v>73</v>
      </c>
      <c r="D100" s="72">
        <f t="shared" si="11"/>
        <v>843.208067458908</v>
      </c>
      <c r="E100" s="72">
        <f t="shared" si="12"/>
        <v>432.4056970689826</v>
      </c>
      <c r="F100" s="72">
        <f t="shared" si="7"/>
        <v>410.8023703899254</v>
      </c>
      <c r="G100" s="94">
        <f t="shared" si="13"/>
        <v>172551.4764572031</v>
      </c>
      <c r="H100" s="72">
        <f t="shared" si="8"/>
        <v>0</v>
      </c>
      <c r="I100" s="51"/>
    </row>
    <row r="101" spans="1:9" ht="12.75">
      <c r="A101" s="51"/>
      <c r="B101" s="51">
        <f t="shared" si="10"/>
        <v>7</v>
      </c>
      <c r="C101" s="51">
        <f t="shared" si="9"/>
        <v>74</v>
      </c>
      <c r="D101" s="72">
        <f t="shared" si="11"/>
        <v>843.2080674589082</v>
      </c>
      <c r="E101" s="72">
        <f t="shared" si="12"/>
        <v>431.37869114300776</v>
      </c>
      <c r="F101" s="72">
        <f t="shared" si="7"/>
        <v>411.82937631590045</v>
      </c>
      <c r="G101" s="94">
        <f t="shared" si="13"/>
        <v>172139.6470808872</v>
      </c>
      <c r="H101" s="72">
        <f t="shared" si="8"/>
        <v>0</v>
      </c>
      <c r="I101" s="51"/>
    </row>
    <row r="102" spans="1:9" ht="12.75">
      <c r="A102" s="51"/>
      <c r="B102" s="51">
        <f t="shared" si="10"/>
        <v>7</v>
      </c>
      <c r="C102" s="51">
        <f t="shared" si="9"/>
        <v>75</v>
      </c>
      <c r="D102" s="72">
        <f t="shared" si="11"/>
        <v>843.2080674589081</v>
      </c>
      <c r="E102" s="72">
        <f t="shared" si="12"/>
        <v>430.349117702218</v>
      </c>
      <c r="F102" s="72">
        <f t="shared" si="7"/>
        <v>412.8589497566901</v>
      </c>
      <c r="G102" s="94">
        <f t="shared" si="13"/>
        <v>171726.7881311305</v>
      </c>
      <c r="H102" s="72">
        <f t="shared" si="8"/>
        <v>0</v>
      </c>
      <c r="I102" s="51"/>
    </row>
    <row r="103" spans="1:9" ht="12.75">
      <c r="A103" s="51"/>
      <c r="B103" s="51">
        <f t="shared" si="10"/>
        <v>7</v>
      </c>
      <c r="C103" s="51">
        <f t="shared" si="9"/>
        <v>76</v>
      </c>
      <c r="D103" s="72">
        <f t="shared" si="11"/>
        <v>843.2080674589077</v>
      </c>
      <c r="E103" s="72">
        <f t="shared" si="12"/>
        <v>429.3169703278263</v>
      </c>
      <c r="F103" s="72">
        <f t="shared" si="7"/>
        <v>413.89109713108144</v>
      </c>
      <c r="G103" s="94">
        <f t="shared" si="13"/>
        <v>171312.89703399944</v>
      </c>
      <c r="H103" s="72">
        <f t="shared" si="8"/>
        <v>0</v>
      </c>
      <c r="I103" s="51"/>
    </row>
    <row r="104" spans="1:9" ht="12.75">
      <c r="A104" s="51"/>
      <c r="B104" s="51">
        <f t="shared" si="10"/>
        <v>7</v>
      </c>
      <c r="C104" s="51">
        <f t="shared" si="9"/>
        <v>77</v>
      </c>
      <c r="D104" s="72">
        <f t="shared" si="11"/>
        <v>843.2080674589081</v>
      </c>
      <c r="E104" s="72">
        <f t="shared" si="12"/>
        <v>428.2822425849986</v>
      </c>
      <c r="F104" s="72">
        <f t="shared" si="7"/>
        <v>414.9258248739095</v>
      </c>
      <c r="G104" s="94">
        <f t="shared" si="13"/>
        <v>170897.97120912554</v>
      </c>
      <c r="H104" s="72">
        <f t="shared" si="8"/>
        <v>0</v>
      </c>
      <c r="I104" s="51"/>
    </row>
    <row r="105" spans="1:9" ht="12.75">
      <c r="A105" s="51"/>
      <c r="B105" s="51">
        <f t="shared" si="10"/>
        <v>7</v>
      </c>
      <c r="C105" s="51">
        <f t="shared" si="9"/>
        <v>78</v>
      </c>
      <c r="D105" s="72">
        <f t="shared" si="11"/>
        <v>843.208067458908</v>
      </c>
      <c r="E105" s="72">
        <f t="shared" si="12"/>
        <v>427.24492802281384</v>
      </c>
      <c r="F105" s="72">
        <f t="shared" si="7"/>
        <v>415.96313943609414</v>
      </c>
      <c r="G105" s="94">
        <f t="shared" si="13"/>
        <v>170482.00806968944</v>
      </c>
      <c r="H105" s="72">
        <f t="shared" si="8"/>
        <v>0</v>
      </c>
      <c r="I105" s="51"/>
    </row>
    <row r="106" spans="1:9" ht="12.75">
      <c r="A106" s="51"/>
      <c r="B106" s="51">
        <f t="shared" si="10"/>
        <v>7</v>
      </c>
      <c r="C106" s="51">
        <f t="shared" si="9"/>
        <v>79</v>
      </c>
      <c r="D106" s="72">
        <f t="shared" si="11"/>
        <v>843.2080674589079</v>
      </c>
      <c r="E106" s="72">
        <f t="shared" si="12"/>
        <v>426.2050201742236</v>
      </c>
      <c r="F106" s="72">
        <f t="shared" si="7"/>
        <v>417.00304728468427</v>
      </c>
      <c r="G106" s="94">
        <f t="shared" si="13"/>
        <v>170065.00502240477</v>
      </c>
      <c r="H106" s="72">
        <f t="shared" si="8"/>
        <v>0</v>
      </c>
      <c r="I106" s="51"/>
    </row>
    <row r="107" spans="1:9" ht="12.75">
      <c r="A107" s="51"/>
      <c r="B107" s="51">
        <f t="shared" si="10"/>
        <v>7</v>
      </c>
      <c r="C107" s="51">
        <f t="shared" si="9"/>
        <v>80</v>
      </c>
      <c r="D107" s="72">
        <f t="shared" si="11"/>
        <v>843.2080674589081</v>
      </c>
      <c r="E107" s="72">
        <f t="shared" si="12"/>
        <v>425.16251255601196</v>
      </c>
      <c r="F107" s="72">
        <f aca="true" t="shared" si="14" ref="F107:F170">IF(C107&lt;&gt;" ",D107-E107+H107," ")</f>
        <v>418.04555490289613</v>
      </c>
      <c r="G107" s="94">
        <f t="shared" si="13"/>
        <v>169646.95946750187</v>
      </c>
      <c r="H107" s="72">
        <f t="shared" si="8"/>
        <v>0</v>
      </c>
      <c r="I107" s="51"/>
    </row>
    <row r="108" spans="1:9" ht="12.75">
      <c r="A108" s="51"/>
      <c r="B108" s="51">
        <f t="shared" si="10"/>
        <v>7</v>
      </c>
      <c r="C108" s="51">
        <f t="shared" si="9"/>
        <v>81</v>
      </c>
      <c r="D108" s="72">
        <f t="shared" si="11"/>
        <v>843.208067458908</v>
      </c>
      <c r="E108" s="72">
        <f t="shared" si="12"/>
        <v>424.1173986687547</v>
      </c>
      <c r="F108" s="72">
        <f t="shared" si="14"/>
        <v>419.0906687901533</v>
      </c>
      <c r="G108" s="94">
        <f t="shared" si="13"/>
        <v>169227.86879871172</v>
      </c>
      <c r="H108" s="72">
        <f t="shared" si="8"/>
        <v>0</v>
      </c>
      <c r="I108" s="51"/>
    </row>
    <row r="109" spans="1:9" ht="12.75">
      <c r="A109" s="51"/>
      <c r="B109" s="51">
        <f t="shared" si="10"/>
        <v>7</v>
      </c>
      <c r="C109" s="51">
        <f t="shared" si="9"/>
        <v>82</v>
      </c>
      <c r="D109" s="72">
        <f t="shared" si="11"/>
        <v>843.2080674589079</v>
      </c>
      <c r="E109" s="72">
        <f t="shared" si="12"/>
        <v>423.0696719967793</v>
      </c>
      <c r="F109" s="72">
        <f t="shared" si="14"/>
        <v>420.1383954621286</v>
      </c>
      <c r="G109" s="94">
        <f t="shared" si="13"/>
        <v>168807.7304032496</v>
      </c>
      <c r="H109" s="72">
        <f t="shared" si="8"/>
        <v>0</v>
      </c>
      <c r="I109" s="51"/>
    </row>
    <row r="110" spans="1:9" ht="12.75">
      <c r="A110" s="51"/>
      <c r="B110" s="51">
        <f t="shared" si="10"/>
        <v>7</v>
      </c>
      <c r="C110" s="51">
        <f t="shared" si="9"/>
        <v>83</v>
      </c>
      <c r="D110" s="72">
        <f t="shared" si="11"/>
        <v>843.208067458908</v>
      </c>
      <c r="E110" s="72">
        <f t="shared" si="12"/>
        <v>422.019326008124</v>
      </c>
      <c r="F110" s="72">
        <f t="shared" si="14"/>
        <v>421.188741450784</v>
      </c>
      <c r="G110" s="94">
        <f t="shared" si="13"/>
        <v>168386.5416617988</v>
      </c>
      <c r="H110" s="72">
        <f t="shared" si="8"/>
        <v>0</v>
      </c>
      <c r="I110" s="51"/>
    </row>
    <row r="111" spans="1:9" ht="12.75">
      <c r="A111" s="51"/>
      <c r="B111" s="51">
        <f t="shared" si="10"/>
        <v>7</v>
      </c>
      <c r="C111" s="51">
        <f t="shared" si="9"/>
        <v>84</v>
      </c>
      <c r="D111" s="72">
        <f t="shared" si="11"/>
        <v>843.2080674589077</v>
      </c>
      <c r="E111" s="72">
        <f t="shared" si="12"/>
        <v>420.966354154497</v>
      </c>
      <c r="F111" s="72">
        <f t="shared" si="14"/>
        <v>422.2417133044107</v>
      </c>
      <c r="G111" s="94">
        <f t="shared" si="13"/>
        <v>167964.2999484944</v>
      </c>
      <c r="H111" s="72">
        <f t="shared" si="8"/>
        <v>0</v>
      </c>
      <c r="I111" s="51"/>
    </row>
    <row r="112" spans="1:9" ht="12.75">
      <c r="A112" s="51"/>
      <c r="B112" s="51">
        <f t="shared" si="10"/>
        <v>8</v>
      </c>
      <c r="C112" s="51">
        <f t="shared" si="9"/>
        <v>85</v>
      </c>
      <c r="D112" s="72">
        <f t="shared" si="11"/>
        <v>843.2080674589076</v>
      </c>
      <c r="E112" s="72">
        <f t="shared" si="12"/>
        <v>419.91074987123596</v>
      </c>
      <c r="F112" s="72">
        <f t="shared" si="14"/>
        <v>423.29731758767167</v>
      </c>
      <c r="G112" s="94">
        <f t="shared" si="13"/>
        <v>167541.0026309067</v>
      </c>
      <c r="H112" s="72">
        <f t="shared" si="8"/>
        <v>0</v>
      </c>
      <c r="I112" s="51"/>
    </row>
    <row r="113" spans="1:9" ht="12.75">
      <c r="A113" s="51"/>
      <c r="B113" s="51">
        <f t="shared" si="10"/>
        <v>8</v>
      </c>
      <c r="C113" s="51">
        <f t="shared" si="9"/>
        <v>86</v>
      </c>
      <c r="D113" s="72">
        <f t="shared" si="11"/>
        <v>843.2080674589076</v>
      </c>
      <c r="E113" s="72">
        <f t="shared" si="12"/>
        <v>418.85250657726675</v>
      </c>
      <c r="F113" s="72">
        <f t="shared" si="14"/>
        <v>424.3555608816409</v>
      </c>
      <c r="G113" s="94">
        <f t="shared" si="13"/>
        <v>167116.64707002506</v>
      </c>
      <c r="H113" s="72">
        <f t="shared" si="8"/>
        <v>0</v>
      </c>
      <c r="I113" s="51"/>
    </row>
    <row r="114" spans="1:9" ht="12.75">
      <c r="A114" s="51"/>
      <c r="B114" s="51">
        <f t="shared" si="10"/>
        <v>8</v>
      </c>
      <c r="C114" s="51">
        <f t="shared" si="9"/>
        <v>87</v>
      </c>
      <c r="D114" s="72">
        <f t="shared" si="11"/>
        <v>843.2080674589076</v>
      </c>
      <c r="E114" s="72">
        <f t="shared" si="12"/>
        <v>417.7916176750627</v>
      </c>
      <c r="F114" s="72">
        <f t="shared" si="14"/>
        <v>425.41644978384494</v>
      </c>
      <c r="G114" s="94">
        <f t="shared" si="13"/>
        <v>166691.23062024123</v>
      </c>
      <c r="H114" s="72">
        <f t="shared" si="8"/>
        <v>0</v>
      </c>
      <c r="I114" s="51"/>
    </row>
    <row r="115" spans="1:9" ht="12.75">
      <c r="A115" s="51"/>
      <c r="B115" s="51">
        <f t="shared" si="10"/>
        <v>8</v>
      </c>
      <c r="C115" s="51">
        <f t="shared" si="9"/>
        <v>88</v>
      </c>
      <c r="D115" s="72">
        <f t="shared" si="11"/>
        <v>843.2080674589076</v>
      </c>
      <c r="E115" s="72">
        <f t="shared" si="12"/>
        <v>416.7280765506031</v>
      </c>
      <c r="F115" s="72">
        <f t="shared" si="14"/>
        <v>426.47999090830456</v>
      </c>
      <c r="G115" s="94">
        <f t="shared" si="13"/>
        <v>166264.75062933294</v>
      </c>
      <c r="H115" s="72">
        <f t="shared" si="8"/>
        <v>0</v>
      </c>
      <c r="I115" s="51"/>
    </row>
    <row r="116" spans="1:9" ht="12.75">
      <c r="A116" s="51"/>
      <c r="B116" s="51">
        <f t="shared" si="10"/>
        <v>8</v>
      </c>
      <c r="C116" s="51">
        <f t="shared" si="9"/>
        <v>89</v>
      </c>
      <c r="D116" s="72">
        <f t="shared" si="11"/>
        <v>843.2080674589075</v>
      </c>
      <c r="E116" s="72">
        <f t="shared" si="12"/>
        <v>415.66187657333234</v>
      </c>
      <c r="F116" s="72">
        <f t="shared" si="14"/>
        <v>427.5461908855752</v>
      </c>
      <c r="G116" s="94">
        <f t="shared" si="13"/>
        <v>165837.20443844737</v>
      </c>
      <c r="H116" s="72">
        <f t="shared" si="8"/>
        <v>0</v>
      </c>
      <c r="I116" s="51"/>
    </row>
    <row r="117" spans="1:9" ht="12.75">
      <c r="A117" s="51"/>
      <c r="B117" s="51">
        <f t="shared" si="10"/>
        <v>8</v>
      </c>
      <c r="C117" s="51">
        <f t="shared" si="9"/>
        <v>90</v>
      </c>
      <c r="D117" s="72">
        <f t="shared" si="11"/>
        <v>843.2080674589077</v>
      </c>
      <c r="E117" s="72">
        <f t="shared" si="12"/>
        <v>414.59301109611846</v>
      </c>
      <c r="F117" s="72">
        <f t="shared" si="14"/>
        <v>428.6150563627893</v>
      </c>
      <c r="G117" s="94">
        <f t="shared" si="13"/>
        <v>165408.58938208458</v>
      </c>
      <c r="H117" s="72">
        <f t="shared" si="8"/>
        <v>0</v>
      </c>
      <c r="I117" s="51"/>
    </row>
    <row r="118" spans="1:9" ht="12.75">
      <c r="A118" s="51"/>
      <c r="B118" s="51">
        <f t="shared" si="10"/>
        <v>8</v>
      </c>
      <c r="C118" s="51">
        <f t="shared" si="9"/>
        <v>91</v>
      </c>
      <c r="D118" s="72">
        <f t="shared" si="11"/>
        <v>843.2080674589076</v>
      </c>
      <c r="E118" s="72">
        <f t="shared" si="12"/>
        <v>413.52147345521144</v>
      </c>
      <c r="F118" s="72">
        <f t="shared" si="14"/>
        <v>429.6865940036962</v>
      </c>
      <c r="G118" s="94">
        <f t="shared" si="13"/>
        <v>164978.9027880809</v>
      </c>
      <c r="H118" s="72">
        <f t="shared" si="8"/>
        <v>0</v>
      </c>
      <c r="I118" s="51"/>
    </row>
    <row r="119" spans="1:9" ht="12.75">
      <c r="A119" s="51"/>
      <c r="B119" s="51">
        <f t="shared" si="10"/>
        <v>8</v>
      </c>
      <c r="C119" s="51">
        <f t="shared" si="9"/>
        <v>92</v>
      </c>
      <c r="D119" s="72">
        <f t="shared" si="11"/>
        <v>843.2080674589073</v>
      </c>
      <c r="E119" s="72">
        <f t="shared" si="12"/>
        <v>412.4472569702022</v>
      </c>
      <c r="F119" s="72">
        <f t="shared" si="14"/>
        <v>430.7608104887051</v>
      </c>
      <c r="G119" s="94">
        <f t="shared" si="13"/>
        <v>164548.14197759217</v>
      </c>
      <c r="H119" s="72">
        <f t="shared" si="8"/>
        <v>0</v>
      </c>
      <c r="I119" s="51"/>
    </row>
    <row r="120" spans="1:9" ht="12.75">
      <c r="A120" s="51"/>
      <c r="B120" s="51">
        <f t="shared" si="10"/>
        <v>8</v>
      </c>
      <c r="C120" s="51">
        <f t="shared" si="9"/>
        <v>93</v>
      </c>
      <c r="D120" s="72">
        <f t="shared" si="11"/>
        <v>843.2080674589074</v>
      </c>
      <c r="E120" s="72">
        <f t="shared" si="12"/>
        <v>411.37035494398043</v>
      </c>
      <c r="F120" s="72">
        <f t="shared" si="14"/>
        <v>431.837712514927</v>
      </c>
      <c r="G120" s="94">
        <f t="shared" si="13"/>
        <v>164116.30426507725</v>
      </c>
      <c r="H120" s="72">
        <f t="shared" si="8"/>
        <v>0</v>
      </c>
      <c r="I120" s="51"/>
    </row>
    <row r="121" spans="1:9" ht="12.75">
      <c r="A121" s="51"/>
      <c r="B121" s="51">
        <f t="shared" si="10"/>
        <v>8</v>
      </c>
      <c r="C121" s="51">
        <f t="shared" si="9"/>
        <v>94</v>
      </c>
      <c r="D121" s="72">
        <f t="shared" si="11"/>
        <v>843.2080674589075</v>
      </c>
      <c r="E121" s="72">
        <f t="shared" si="12"/>
        <v>410.2907606626932</v>
      </c>
      <c r="F121" s="72">
        <f t="shared" si="14"/>
        <v>432.91730679621435</v>
      </c>
      <c r="G121" s="94">
        <f t="shared" si="13"/>
        <v>163683.38695828104</v>
      </c>
      <c r="H121" s="72">
        <f t="shared" si="8"/>
        <v>0</v>
      </c>
      <c r="I121" s="51"/>
    </row>
    <row r="122" spans="1:9" ht="12.75">
      <c r="A122" s="51"/>
      <c r="B122" s="51">
        <f t="shared" si="10"/>
        <v>8</v>
      </c>
      <c r="C122" s="51">
        <f t="shared" si="9"/>
        <v>95</v>
      </c>
      <c r="D122" s="72">
        <f t="shared" si="11"/>
        <v>843.2080674589074</v>
      </c>
      <c r="E122" s="72">
        <f t="shared" si="12"/>
        <v>409.2084673957026</v>
      </c>
      <c r="F122" s="72">
        <f t="shared" si="14"/>
        <v>433.9996000632048</v>
      </c>
      <c r="G122" s="94">
        <f t="shared" si="13"/>
        <v>163249.38735821785</v>
      </c>
      <c r="H122" s="72">
        <f t="shared" si="8"/>
        <v>0</v>
      </c>
      <c r="I122" s="51"/>
    </row>
    <row r="123" spans="1:9" ht="12.75">
      <c r="A123" s="51"/>
      <c r="B123" s="51">
        <f t="shared" si="10"/>
        <v>8</v>
      </c>
      <c r="C123" s="51">
        <f t="shared" si="9"/>
        <v>96</v>
      </c>
      <c r="D123" s="72">
        <f t="shared" si="11"/>
        <v>843.2080674589074</v>
      </c>
      <c r="E123" s="72">
        <f t="shared" si="12"/>
        <v>408.12346839554465</v>
      </c>
      <c r="F123" s="72">
        <f t="shared" si="14"/>
        <v>435.08459906336276</v>
      </c>
      <c r="G123" s="94">
        <f t="shared" si="13"/>
        <v>162814.3027591545</v>
      </c>
      <c r="H123" s="72">
        <f t="shared" si="8"/>
        <v>0</v>
      </c>
      <c r="I123" s="51"/>
    </row>
    <row r="124" spans="1:9" ht="12.75">
      <c r="A124" s="51"/>
      <c r="B124" s="51">
        <f t="shared" si="10"/>
        <v>9</v>
      </c>
      <c r="C124" s="51">
        <f t="shared" si="9"/>
        <v>97</v>
      </c>
      <c r="D124" s="72">
        <f t="shared" si="11"/>
        <v>843.2080674589075</v>
      </c>
      <c r="E124" s="72">
        <f t="shared" si="12"/>
        <v>407.03575689788624</v>
      </c>
      <c r="F124" s="72">
        <f t="shared" si="14"/>
        <v>436.1723105610213</v>
      </c>
      <c r="G124" s="94">
        <f t="shared" si="13"/>
        <v>162378.13044859347</v>
      </c>
      <c r="H124" s="72">
        <f t="shared" si="8"/>
        <v>0</v>
      </c>
      <c r="I124" s="51"/>
    </row>
    <row r="125" spans="1:9" ht="12.75">
      <c r="A125" s="51"/>
      <c r="B125" s="51">
        <f t="shared" si="10"/>
        <v>9</v>
      </c>
      <c r="C125" s="51">
        <f t="shared" si="9"/>
        <v>98</v>
      </c>
      <c r="D125" s="72">
        <f t="shared" si="11"/>
        <v>843.2080674589074</v>
      </c>
      <c r="E125" s="72">
        <f t="shared" si="12"/>
        <v>405.9453261214837</v>
      </c>
      <c r="F125" s="72">
        <f t="shared" si="14"/>
        <v>437.26274133742373</v>
      </c>
      <c r="G125" s="94">
        <f t="shared" si="13"/>
        <v>161940.86770725605</v>
      </c>
      <c r="H125" s="72">
        <f t="shared" si="8"/>
        <v>0</v>
      </c>
      <c r="I125" s="51"/>
    </row>
    <row r="126" spans="1:9" ht="12.75">
      <c r="A126" s="51"/>
      <c r="B126" s="51">
        <f t="shared" si="10"/>
        <v>9</v>
      </c>
      <c r="C126" s="51">
        <f t="shared" si="9"/>
        <v>99</v>
      </c>
      <c r="D126" s="72">
        <f t="shared" si="11"/>
        <v>843.2080674589074</v>
      </c>
      <c r="E126" s="72">
        <f t="shared" si="12"/>
        <v>404.85216926814013</v>
      </c>
      <c r="F126" s="72">
        <f t="shared" si="14"/>
        <v>438.3558981907673</v>
      </c>
      <c r="G126" s="94">
        <f t="shared" si="13"/>
        <v>161502.5118090653</v>
      </c>
      <c r="H126" s="72">
        <f t="shared" si="8"/>
        <v>0</v>
      </c>
      <c r="I126" s="51"/>
    </row>
    <row r="127" spans="1:9" ht="12.75">
      <c r="A127" s="51"/>
      <c r="B127" s="51">
        <f t="shared" si="10"/>
        <v>9</v>
      </c>
      <c r="C127" s="51">
        <f t="shared" si="9"/>
        <v>100</v>
      </c>
      <c r="D127" s="72">
        <f t="shared" si="11"/>
        <v>843.2080674589074</v>
      </c>
      <c r="E127" s="72">
        <f t="shared" si="12"/>
        <v>403.75627952266325</v>
      </c>
      <c r="F127" s="72">
        <f t="shared" si="14"/>
        <v>439.45178793624416</v>
      </c>
      <c r="G127" s="94">
        <f t="shared" si="13"/>
        <v>161063.06002112906</v>
      </c>
      <c r="H127" s="72">
        <f t="shared" si="8"/>
        <v>0</v>
      </c>
      <c r="I127" s="51"/>
    </row>
    <row r="128" spans="1:9" ht="12.75">
      <c r="A128" s="51"/>
      <c r="B128" s="51">
        <f t="shared" si="10"/>
        <v>9</v>
      </c>
      <c r="C128" s="51">
        <f t="shared" si="9"/>
        <v>101</v>
      </c>
      <c r="D128" s="72">
        <f t="shared" si="11"/>
        <v>843.2080674589074</v>
      </c>
      <c r="E128" s="72">
        <f t="shared" si="12"/>
        <v>402.65765005282265</v>
      </c>
      <c r="F128" s="72">
        <f t="shared" si="14"/>
        <v>440.55041740608476</v>
      </c>
      <c r="G128" s="94">
        <f t="shared" si="13"/>
        <v>160622.50960372298</v>
      </c>
      <c r="H128" s="72">
        <f t="shared" si="8"/>
        <v>0</v>
      </c>
      <c r="I128" s="51"/>
    </row>
    <row r="129" spans="1:9" ht="12.75">
      <c r="A129" s="51"/>
      <c r="B129" s="51">
        <f t="shared" si="10"/>
        <v>9</v>
      </c>
      <c r="C129" s="51">
        <f t="shared" si="9"/>
        <v>102</v>
      </c>
      <c r="D129" s="72">
        <f t="shared" si="11"/>
        <v>843.2080674589075</v>
      </c>
      <c r="E129" s="72">
        <f t="shared" si="12"/>
        <v>401.55627400930746</v>
      </c>
      <c r="F129" s="72">
        <f t="shared" si="14"/>
        <v>441.65179344960006</v>
      </c>
      <c r="G129" s="94">
        <f t="shared" si="13"/>
        <v>160180.8578102734</v>
      </c>
      <c r="H129" s="72">
        <f t="shared" si="8"/>
        <v>0</v>
      </c>
      <c r="I129" s="51"/>
    </row>
    <row r="130" spans="1:9" ht="12.75">
      <c r="A130" s="51"/>
      <c r="B130" s="51">
        <f t="shared" si="10"/>
        <v>9</v>
      </c>
      <c r="C130" s="51">
        <f t="shared" si="9"/>
        <v>103</v>
      </c>
      <c r="D130" s="72">
        <f t="shared" si="11"/>
        <v>843.2080674589074</v>
      </c>
      <c r="E130" s="72">
        <f t="shared" si="12"/>
        <v>400.4521445256835</v>
      </c>
      <c r="F130" s="72">
        <f t="shared" si="14"/>
        <v>442.7559229332239</v>
      </c>
      <c r="G130" s="94">
        <f t="shared" si="13"/>
        <v>159738.10188734016</v>
      </c>
      <c r="H130" s="72">
        <f t="shared" si="8"/>
        <v>0</v>
      </c>
      <c r="I130" s="51"/>
    </row>
    <row r="131" spans="1:9" ht="12.75">
      <c r="A131" s="51"/>
      <c r="B131" s="51">
        <f t="shared" si="10"/>
        <v>9</v>
      </c>
      <c r="C131" s="51">
        <f t="shared" si="9"/>
        <v>104</v>
      </c>
      <c r="D131" s="72">
        <f t="shared" si="11"/>
        <v>843.2080674589073</v>
      </c>
      <c r="E131" s="72">
        <f t="shared" si="12"/>
        <v>399.3452547183504</v>
      </c>
      <c r="F131" s="72">
        <f t="shared" si="14"/>
        <v>443.8628127405569</v>
      </c>
      <c r="G131" s="94">
        <f t="shared" si="13"/>
        <v>159294.2390745996</v>
      </c>
      <c r="H131" s="72">
        <f t="shared" si="8"/>
        <v>0</v>
      </c>
      <c r="I131" s="51"/>
    </row>
    <row r="132" spans="1:9" ht="12.75">
      <c r="A132" s="51"/>
      <c r="B132" s="51">
        <f t="shared" si="10"/>
        <v>9</v>
      </c>
      <c r="C132" s="51">
        <f t="shared" si="9"/>
        <v>105</v>
      </c>
      <c r="D132" s="72">
        <f t="shared" si="11"/>
        <v>843.2080674589072</v>
      </c>
      <c r="E132" s="72">
        <f t="shared" si="12"/>
        <v>398.23559768649903</v>
      </c>
      <c r="F132" s="72">
        <f t="shared" si="14"/>
        <v>444.97246977240815</v>
      </c>
      <c r="G132" s="94">
        <f t="shared" si="13"/>
        <v>158849.2666048272</v>
      </c>
      <c r="H132" s="72">
        <f t="shared" si="8"/>
        <v>0</v>
      </c>
      <c r="I132" s="51"/>
    </row>
    <row r="133" spans="1:9" ht="12.75">
      <c r="A133" s="51"/>
      <c r="B133" s="51">
        <f t="shared" si="10"/>
        <v>9</v>
      </c>
      <c r="C133" s="51">
        <f t="shared" si="9"/>
        <v>106</v>
      </c>
      <c r="D133" s="72">
        <f t="shared" si="11"/>
        <v>843.2080674589074</v>
      </c>
      <c r="E133" s="72">
        <f t="shared" si="12"/>
        <v>397.123166512068</v>
      </c>
      <c r="F133" s="72">
        <f t="shared" si="14"/>
        <v>446.0849009468394</v>
      </c>
      <c r="G133" s="94">
        <f t="shared" si="13"/>
        <v>158403.18170388034</v>
      </c>
      <c r="H133" s="72">
        <f t="shared" si="8"/>
        <v>0</v>
      </c>
      <c r="I133" s="51"/>
    </row>
    <row r="134" spans="1:9" ht="12.75">
      <c r="A134" s="51"/>
      <c r="B134" s="51">
        <f t="shared" si="10"/>
        <v>9</v>
      </c>
      <c r="C134" s="51">
        <f t="shared" si="9"/>
        <v>107</v>
      </c>
      <c r="D134" s="72">
        <f t="shared" si="11"/>
        <v>843.2080674589071</v>
      </c>
      <c r="E134" s="72">
        <f t="shared" si="12"/>
        <v>396.00795425970085</v>
      </c>
      <c r="F134" s="72">
        <f t="shared" si="14"/>
        <v>447.2001131992062</v>
      </c>
      <c r="G134" s="94">
        <f t="shared" si="13"/>
        <v>157955.98159068113</v>
      </c>
      <c r="H134" s="72">
        <f t="shared" si="8"/>
        <v>0</v>
      </c>
      <c r="I134" s="51"/>
    </row>
    <row r="135" spans="1:9" ht="12.75">
      <c r="A135" s="51"/>
      <c r="B135" s="51">
        <f t="shared" si="10"/>
        <v>9</v>
      </c>
      <c r="C135" s="51">
        <f t="shared" si="9"/>
        <v>108</v>
      </c>
      <c r="D135" s="72">
        <f t="shared" si="11"/>
        <v>843.2080674589068</v>
      </c>
      <c r="E135" s="72">
        <f t="shared" si="12"/>
        <v>394.8899539767028</v>
      </c>
      <c r="F135" s="72">
        <f t="shared" si="14"/>
        <v>448.318113482204</v>
      </c>
      <c r="G135" s="94">
        <f t="shared" si="13"/>
        <v>157507.66347719892</v>
      </c>
      <c r="H135" s="72">
        <f t="shared" si="8"/>
        <v>0</v>
      </c>
      <c r="I135" s="51"/>
    </row>
    <row r="136" spans="1:9" ht="12.75">
      <c r="A136" s="51"/>
      <c r="B136" s="51">
        <f t="shared" si="10"/>
        <v>10</v>
      </c>
      <c r="C136" s="51">
        <f t="shared" si="9"/>
        <v>109</v>
      </c>
      <c r="D136" s="72">
        <f t="shared" si="11"/>
        <v>843.208067458907</v>
      </c>
      <c r="E136" s="72">
        <f t="shared" si="12"/>
        <v>393.7691586929973</v>
      </c>
      <c r="F136" s="72">
        <f t="shared" si="14"/>
        <v>449.4389087659097</v>
      </c>
      <c r="G136" s="94">
        <f t="shared" si="13"/>
        <v>157058.224568433</v>
      </c>
      <c r="H136" s="72">
        <f t="shared" si="8"/>
        <v>0</v>
      </c>
      <c r="I136" s="51"/>
    </row>
    <row r="137" spans="1:9" ht="12.75">
      <c r="A137" s="51"/>
      <c r="B137" s="51">
        <f t="shared" si="10"/>
        <v>10</v>
      </c>
      <c r="C137" s="51">
        <f t="shared" si="9"/>
        <v>110</v>
      </c>
      <c r="D137" s="72">
        <f t="shared" si="11"/>
        <v>843.2080674589068</v>
      </c>
      <c r="E137" s="72">
        <f t="shared" si="12"/>
        <v>392.64556142108256</v>
      </c>
      <c r="F137" s="72">
        <f t="shared" si="14"/>
        <v>450.5625060378243</v>
      </c>
      <c r="G137" s="94">
        <f t="shared" si="13"/>
        <v>156607.6620623952</v>
      </c>
      <c r="H137" s="72">
        <f t="shared" si="8"/>
        <v>0</v>
      </c>
      <c r="I137" s="51"/>
    </row>
    <row r="138" spans="1:9" ht="12.75">
      <c r="A138" s="51"/>
      <c r="B138" s="51">
        <f t="shared" si="10"/>
        <v>10</v>
      </c>
      <c r="C138" s="51">
        <f t="shared" si="9"/>
        <v>111</v>
      </c>
      <c r="D138" s="72">
        <f t="shared" si="11"/>
        <v>843.208067458907</v>
      </c>
      <c r="E138" s="72">
        <f t="shared" si="12"/>
        <v>391.51915515598796</v>
      </c>
      <c r="F138" s="72">
        <f t="shared" si="14"/>
        <v>451.688912302919</v>
      </c>
      <c r="G138" s="94">
        <f t="shared" si="13"/>
        <v>156155.97315009226</v>
      </c>
      <c r="H138" s="72">
        <f t="shared" si="8"/>
        <v>0</v>
      </c>
      <c r="I138" s="51"/>
    </row>
    <row r="139" spans="1:9" ht="12.75">
      <c r="A139" s="51"/>
      <c r="B139" s="51">
        <f t="shared" si="10"/>
        <v>10</v>
      </c>
      <c r="C139" s="51">
        <f t="shared" si="9"/>
        <v>112</v>
      </c>
      <c r="D139" s="72">
        <f t="shared" si="11"/>
        <v>843.2080674589068</v>
      </c>
      <c r="E139" s="72">
        <f t="shared" si="12"/>
        <v>390.38993287523067</v>
      </c>
      <c r="F139" s="72">
        <f t="shared" si="14"/>
        <v>452.81813458367617</v>
      </c>
      <c r="G139" s="94">
        <f t="shared" si="13"/>
        <v>155703.1550155086</v>
      </c>
      <c r="H139" s="72">
        <f t="shared" si="8"/>
        <v>0</v>
      </c>
      <c r="I139" s="51"/>
    </row>
    <row r="140" spans="1:9" ht="12.75">
      <c r="A140" s="51"/>
      <c r="B140" s="51">
        <f t="shared" si="10"/>
        <v>10</v>
      </c>
      <c r="C140" s="51">
        <f t="shared" si="9"/>
        <v>113</v>
      </c>
      <c r="D140" s="72">
        <f t="shared" si="11"/>
        <v>843.2080674589068</v>
      </c>
      <c r="E140" s="72">
        <f t="shared" si="12"/>
        <v>389.25788753877146</v>
      </c>
      <c r="F140" s="72">
        <f t="shared" si="14"/>
        <v>453.9501799201354</v>
      </c>
      <c r="G140" s="94">
        <f t="shared" si="13"/>
        <v>155249.20483558846</v>
      </c>
      <c r="H140" s="72">
        <f t="shared" si="8"/>
        <v>0</v>
      </c>
      <c r="I140" s="51"/>
    </row>
    <row r="141" spans="1:9" ht="12.75">
      <c r="A141" s="51"/>
      <c r="B141" s="51">
        <f t="shared" si="10"/>
        <v>10</v>
      </c>
      <c r="C141" s="51">
        <f t="shared" si="9"/>
        <v>114</v>
      </c>
      <c r="D141" s="72">
        <f t="shared" si="11"/>
        <v>843.2080674589067</v>
      </c>
      <c r="E141" s="72">
        <f t="shared" si="12"/>
        <v>388.12301208897117</v>
      </c>
      <c r="F141" s="72">
        <f t="shared" si="14"/>
        <v>455.08505536993556</v>
      </c>
      <c r="G141" s="94">
        <f t="shared" si="13"/>
        <v>154794.11978021852</v>
      </c>
      <c r="H141" s="72">
        <f t="shared" si="8"/>
        <v>0</v>
      </c>
      <c r="I141" s="51"/>
    </row>
    <row r="142" spans="1:9" ht="12.75">
      <c r="A142" s="51"/>
      <c r="B142" s="51">
        <f t="shared" si="10"/>
        <v>10</v>
      </c>
      <c r="C142" s="51">
        <f t="shared" si="9"/>
        <v>115</v>
      </c>
      <c r="D142" s="72">
        <f t="shared" si="11"/>
        <v>843.208067458907</v>
      </c>
      <c r="E142" s="72">
        <f t="shared" si="12"/>
        <v>386.98529945054634</v>
      </c>
      <c r="F142" s="72">
        <f t="shared" si="14"/>
        <v>456.2227680083606</v>
      </c>
      <c r="G142" s="94">
        <f t="shared" si="13"/>
        <v>154337.89701221016</v>
      </c>
      <c r="H142" s="72">
        <f t="shared" si="8"/>
        <v>0</v>
      </c>
      <c r="I142" s="51"/>
    </row>
    <row r="143" spans="1:9" ht="12.75">
      <c r="A143" s="51"/>
      <c r="B143" s="51">
        <f t="shared" si="10"/>
        <v>10</v>
      </c>
      <c r="C143" s="51">
        <f t="shared" si="9"/>
        <v>116</v>
      </c>
      <c r="D143" s="72">
        <f t="shared" si="11"/>
        <v>843.2080674589066</v>
      </c>
      <c r="E143" s="72">
        <f t="shared" si="12"/>
        <v>385.8447425305254</v>
      </c>
      <c r="F143" s="72">
        <f t="shared" si="14"/>
        <v>457.3633249283812</v>
      </c>
      <c r="G143" s="94">
        <f t="shared" si="13"/>
        <v>153880.53368728177</v>
      </c>
      <c r="H143" s="72">
        <f t="shared" si="8"/>
        <v>0</v>
      </c>
      <c r="I143" s="51"/>
    </row>
    <row r="144" spans="1:9" ht="12.75">
      <c r="A144" s="51"/>
      <c r="B144" s="51">
        <f t="shared" si="10"/>
        <v>10</v>
      </c>
      <c r="C144" s="51">
        <f t="shared" si="9"/>
        <v>117</v>
      </c>
      <c r="D144" s="72">
        <f t="shared" si="11"/>
        <v>843.2080674589066</v>
      </c>
      <c r="E144" s="72">
        <f t="shared" si="12"/>
        <v>384.70133421820447</v>
      </c>
      <c r="F144" s="72">
        <f t="shared" si="14"/>
        <v>458.50673324070215</v>
      </c>
      <c r="G144" s="94">
        <f t="shared" si="13"/>
        <v>153422.02695404107</v>
      </c>
      <c r="H144" s="72">
        <f t="shared" si="8"/>
        <v>0</v>
      </c>
      <c r="I144" s="51"/>
    </row>
    <row r="145" spans="1:9" ht="12.75">
      <c r="A145" s="51"/>
      <c r="B145" s="51">
        <f t="shared" si="10"/>
        <v>10</v>
      </c>
      <c r="C145" s="51">
        <f t="shared" si="9"/>
        <v>118</v>
      </c>
      <c r="D145" s="72">
        <f t="shared" si="11"/>
        <v>843.2080674589065</v>
      </c>
      <c r="E145" s="72">
        <f t="shared" si="12"/>
        <v>383.5550673851027</v>
      </c>
      <c r="F145" s="72">
        <f t="shared" si="14"/>
        <v>459.6530000738038</v>
      </c>
      <c r="G145" s="94">
        <f t="shared" si="13"/>
        <v>152962.37395396727</v>
      </c>
      <c r="H145" s="72">
        <f t="shared" si="8"/>
        <v>0</v>
      </c>
      <c r="I145" s="51"/>
    </row>
    <row r="146" spans="1:9" ht="12.75">
      <c r="A146" s="51"/>
      <c r="B146" s="51">
        <f t="shared" si="10"/>
        <v>10</v>
      </c>
      <c r="C146" s="51">
        <f t="shared" si="9"/>
        <v>119</v>
      </c>
      <c r="D146" s="72">
        <f t="shared" si="11"/>
        <v>843.2080674589063</v>
      </c>
      <c r="E146" s="72">
        <f t="shared" si="12"/>
        <v>382.40593488491817</v>
      </c>
      <c r="F146" s="72">
        <f t="shared" si="14"/>
        <v>460.8021325739881</v>
      </c>
      <c r="G146" s="94">
        <f t="shared" si="13"/>
        <v>152501.57182139327</v>
      </c>
      <c r="H146" s="72">
        <f t="shared" si="8"/>
        <v>0</v>
      </c>
      <c r="I146" s="51"/>
    </row>
    <row r="147" spans="1:9" ht="12.75">
      <c r="A147" s="51"/>
      <c r="B147" s="51">
        <f t="shared" si="10"/>
        <v>10</v>
      </c>
      <c r="C147" s="51">
        <f t="shared" si="9"/>
        <v>120</v>
      </c>
      <c r="D147" s="72">
        <f t="shared" si="11"/>
        <v>843.2080674589064</v>
      </c>
      <c r="E147" s="72">
        <f t="shared" si="12"/>
        <v>381.2539295534832</v>
      </c>
      <c r="F147" s="72">
        <f t="shared" si="14"/>
        <v>461.9541379054232</v>
      </c>
      <c r="G147" s="94">
        <f t="shared" si="13"/>
        <v>152039.61768348786</v>
      </c>
      <c r="H147" s="72">
        <f t="shared" si="8"/>
        <v>0</v>
      </c>
      <c r="I147" s="51"/>
    </row>
    <row r="148" spans="1:9" ht="12.75">
      <c r="A148" s="51"/>
      <c r="B148" s="51">
        <f t="shared" si="10"/>
        <v>11</v>
      </c>
      <c r="C148" s="51">
        <f t="shared" si="9"/>
        <v>121</v>
      </c>
      <c r="D148" s="72">
        <f t="shared" si="11"/>
        <v>843.2080674589062</v>
      </c>
      <c r="E148" s="72">
        <f t="shared" si="12"/>
        <v>380.09904420871965</v>
      </c>
      <c r="F148" s="72">
        <f t="shared" si="14"/>
        <v>463.1090232501865</v>
      </c>
      <c r="G148" s="94">
        <f t="shared" si="13"/>
        <v>151576.50866023768</v>
      </c>
      <c r="H148" s="72">
        <f t="shared" si="8"/>
        <v>0</v>
      </c>
      <c r="I148" s="51"/>
    </row>
    <row r="149" spans="1:9" ht="12.75">
      <c r="A149" s="51"/>
      <c r="B149" s="51">
        <f t="shared" si="10"/>
        <v>11</v>
      </c>
      <c r="C149" s="51">
        <f t="shared" si="9"/>
        <v>122</v>
      </c>
      <c r="D149" s="72">
        <f t="shared" si="11"/>
        <v>843.2080674589065</v>
      </c>
      <c r="E149" s="72">
        <f t="shared" si="12"/>
        <v>378.9412716505942</v>
      </c>
      <c r="F149" s="72">
        <f t="shared" si="14"/>
        <v>464.2667958083123</v>
      </c>
      <c r="G149" s="94">
        <f t="shared" si="13"/>
        <v>151112.24186442938</v>
      </c>
      <c r="H149" s="72">
        <f t="shared" si="8"/>
        <v>0</v>
      </c>
      <c r="I149" s="51"/>
    </row>
    <row r="150" spans="1:9" ht="12.75">
      <c r="A150" s="51"/>
      <c r="B150" s="51">
        <f t="shared" si="10"/>
        <v>11</v>
      </c>
      <c r="C150" s="51">
        <f t="shared" si="9"/>
        <v>123</v>
      </c>
      <c r="D150" s="72">
        <f t="shared" si="11"/>
        <v>843.2080674589065</v>
      </c>
      <c r="E150" s="72">
        <f t="shared" si="12"/>
        <v>377.7806046610735</v>
      </c>
      <c r="F150" s="72">
        <f t="shared" si="14"/>
        <v>465.427462797833</v>
      </c>
      <c r="G150" s="94">
        <f t="shared" si="13"/>
        <v>150646.81440163153</v>
      </c>
      <c r="H150" s="72">
        <f t="shared" si="8"/>
        <v>0</v>
      </c>
      <c r="I150" s="51"/>
    </row>
    <row r="151" spans="1:9" ht="12.75">
      <c r="A151" s="51"/>
      <c r="B151" s="51">
        <f t="shared" si="10"/>
        <v>11</v>
      </c>
      <c r="C151" s="51">
        <f t="shared" si="9"/>
        <v>124</v>
      </c>
      <c r="D151" s="72">
        <f t="shared" si="11"/>
        <v>843.2080674589062</v>
      </c>
      <c r="E151" s="72">
        <f t="shared" si="12"/>
        <v>376.61703600407884</v>
      </c>
      <c r="F151" s="72">
        <f t="shared" si="14"/>
        <v>466.5910314548273</v>
      </c>
      <c r="G151" s="94">
        <f t="shared" si="13"/>
        <v>150180.2233701767</v>
      </c>
      <c r="H151" s="72">
        <f t="shared" si="8"/>
        <v>0</v>
      </c>
      <c r="I151" s="51"/>
    </row>
    <row r="152" spans="1:9" ht="12.75">
      <c r="A152" s="51"/>
      <c r="B152" s="51">
        <f t="shared" si="10"/>
        <v>11</v>
      </c>
      <c r="C152" s="51">
        <f t="shared" si="9"/>
        <v>125</v>
      </c>
      <c r="D152" s="72">
        <f t="shared" si="11"/>
        <v>843.2080674589064</v>
      </c>
      <c r="E152" s="72">
        <f t="shared" si="12"/>
        <v>375.4505584254418</v>
      </c>
      <c r="F152" s="72">
        <f t="shared" si="14"/>
        <v>467.7575090334646</v>
      </c>
      <c r="G152" s="94">
        <f t="shared" si="13"/>
        <v>149712.46586114325</v>
      </c>
      <c r="H152" s="72">
        <f t="shared" si="8"/>
        <v>0</v>
      </c>
      <c r="I152" s="51"/>
    </row>
    <row r="153" spans="1:9" ht="12.75">
      <c r="A153" s="51"/>
      <c r="B153" s="51">
        <f t="shared" si="10"/>
        <v>11</v>
      </c>
      <c r="C153" s="51">
        <f t="shared" si="9"/>
        <v>126</v>
      </c>
      <c r="D153" s="72">
        <f t="shared" si="11"/>
        <v>843.2080674589063</v>
      </c>
      <c r="E153" s="72">
        <f t="shared" si="12"/>
        <v>374.28116465285814</v>
      </c>
      <c r="F153" s="72">
        <f t="shared" si="14"/>
        <v>468.92690280604813</v>
      </c>
      <c r="G153" s="94">
        <f t="shared" si="13"/>
        <v>149243.53895833722</v>
      </c>
      <c r="H153" s="72">
        <f t="shared" si="8"/>
        <v>0</v>
      </c>
      <c r="I153" s="51"/>
    </row>
    <row r="154" spans="1:9" ht="12.75">
      <c r="A154" s="51"/>
      <c r="B154" s="51">
        <f t="shared" si="10"/>
        <v>11</v>
      </c>
      <c r="C154" s="51">
        <f t="shared" si="9"/>
        <v>127</v>
      </c>
      <c r="D154" s="72">
        <f t="shared" si="11"/>
        <v>843.2080674589064</v>
      </c>
      <c r="E154" s="72">
        <f t="shared" si="12"/>
        <v>373.10884739584304</v>
      </c>
      <c r="F154" s="72">
        <f t="shared" si="14"/>
        <v>470.09922006306334</v>
      </c>
      <c r="G154" s="94">
        <f t="shared" si="13"/>
        <v>148773.43973827414</v>
      </c>
      <c r="H154" s="72">
        <f t="shared" si="8"/>
        <v>0</v>
      </c>
      <c r="I154" s="51"/>
    </row>
    <row r="155" spans="1:9" ht="12.75">
      <c r="A155" s="51"/>
      <c r="B155" s="51">
        <f t="shared" si="10"/>
        <v>11</v>
      </c>
      <c r="C155" s="51">
        <f t="shared" si="9"/>
        <v>128</v>
      </c>
      <c r="D155" s="72">
        <f t="shared" si="11"/>
        <v>843.2080674589062</v>
      </c>
      <c r="E155" s="72">
        <f t="shared" si="12"/>
        <v>371.93359934568537</v>
      </c>
      <c r="F155" s="72">
        <f t="shared" si="14"/>
        <v>471.2744681132208</v>
      </c>
      <c r="G155" s="94">
        <f t="shared" si="13"/>
        <v>148302.1652701609</v>
      </c>
      <c r="H155" s="72">
        <f aca="true" t="shared" si="15" ref="H155:H218">IF(C155&lt;&gt;" ",IF(AND($E$18=B155,$E$19=C155-(B155-1)*12),$E$17,0)," ")</f>
        <v>0</v>
      </c>
      <c r="I155" s="51"/>
    </row>
    <row r="156" spans="1:9" ht="12.75">
      <c r="A156" s="51"/>
      <c r="B156" s="51">
        <f t="shared" si="10"/>
        <v>11</v>
      </c>
      <c r="C156" s="51">
        <f aca="true" t="shared" si="16" ref="C156:C219">IF(CODE(C155)=32," ",IF(C155+1&gt;$E$12," ",+C155+1))</f>
        <v>129</v>
      </c>
      <c r="D156" s="72">
        <f t="shared" si="11"/>
        <v>843.208067458906</v>
      </c>
      <c r="E156" s="72">
        <f t="shared" si="12"/>
        <v>370.7554131754023</v>
      </c>
      <c r="F156" s="72">
        <f t="shared" si="14"/>
        <v>472.45265428350376</v>
      </c>
      <c r="G156" s="94">
        <f t="shared" si="13"/>
        <v>147829.71261587742</v>
      </c>
      <c r="H156" s="72">
        <f t="shared" si="15"/>
        <v>0</v>
      </c>
      <c r="I156" s="51"/>
    </row>
    <row r="157" spans="1:9" ht="12.75">
      <c r="A157" s="51"/>
      <c r="B157" s="51">
        <f aca="true" t="shared" si="17" ref="B157:B220">IF(C157&lt;&gt;" ",INT(C156/12)+1," ")</f>
        <v>11</v>
      </c>
      <c r="C157" s="51">
        <f t="shared" si="16"/>
        <v>130</v>
      </c>
      <c r="D157" s="72">
        <f aca="true" t="shared" si="18" ref="D157:D220">IF(C157&lt;&gt;" ",PMT($E$10,($E$12)-C156,-G156)," ")</f>
        <v>843.2080674589059</v>
      </c>
      <c r="E157" s="72">
        <f aca="true" t="shared" si="19" ref="E157:E220">IF(C157&lt;&gt;" ",G156*$E$10," ")</f>
        <v>369.5742815396936</v>
      </c>
      <c r="F157" s="72">
        <f t="shared" si="14"/>
        <v>473.63378591921236</v>
      </c>
      <c r="G157" s="94">
        <f aca="true" t="shared" si="20" ref="G157:G220">IF(C157&lt;&gt;" ",G156-F157," ")</f>
        <v>147356.07882995822</v>
      </c>
      <c r="H157" s="72">
        <f t="shared" si="15"/>
        <v>0</v>
      </c>
      <c r="I157" s="51"/>
    </row>
    <row r="158" spans="1:9" ht="12.75">
      <c r="A158" s="51"/>
      <c r="B158" s="51">
        <f t="shared" si="17"/>
        <v>11</v>
      </c>
      <c r="C158" s="51">
        <f t="shared" si="16"/>
        <v>131</v>
      </c>
      <c r="D158" s="72">
        <f t="shared" si="18"/>
        <v>843.2080674589063</v>
      </c>
      <c r="E158" s="72">
        <f t="shared" si="19"/>
        <v>368.3901970748956</v>
      </c>
      <c r="F158" s="72">
        <f t="shared" si="14"/>
        <v>474.8178703840107</v>
      </c>
      <c r="G158" s="94">
        <f t="shared" si="20"/>
        <v>146881.2609595742</v>
      </c>
      <c r="H158" s="72">
        <f t="shared" si="15"/>
        <v>0</v>
      </c>
      <c r="I158" s="51"/>
    </row>
    <row r="159" spans="1:9" ht="12.75">
      <c r="A159" s="51"/>
      <c r="B159" s="51">
        <f t="shared" si="17"/>
        <v>11</v>
      </c>
      <c r="C159" s="51">
        <f t="shared" si="16"/>
        <v>132</v>
      </c>
      <c r="D159" s="72">
        <f t="shared" si="18"/>
        <v>843.2080674589057</v>
      </c>
      <c r="E159" s="72">
        <f t="shared" si="19"/>
        <v>367.2031523989355</v>
      </c>
      <c r="F159" s="72">
        <f t="shared" si="14"/>
        <v>476.0049150599702</v>
      </c>
      <c r="G159" s="94">
        <f t="shared" si="20"/>
        <v>146405.25604451422</v>
      </c>
      <c r="H159" s="72">
        <f t="shared" si="15"/>
        <v>0</v>
      </c>
      <c r="I159" s="51"/>
    </row>
    <row r="160" spans="1:9" ht="12.75">
      <c r="A160" s="51"/>
      <c r="B160" s="51">
        <f t="shared" si="17"/>
        <v>12</v>
      </c>
      <c r="C160" s="51">
        <f t="shared" si="16"/>
        <v>133</v>
      </c>
      <c r="D160" s="72">
        <f t="shared" si="18"/>
        <v>843.2080674589057</v>
      </c>
      <c r="E160" s="72">
        <f t="shared" si="19"/>
        <v>366.01314011128557</v>
      </c>
      <c r="F160" s="72">
        <f t="shared" si="14"/>
        <v>477.19492734762014</v>
      </c>
      <c r="G160" s="94">
        <f t="shared" si="20"/>
        <v>145928.0611171666</v>
      </c>
      <c r="H160" s="72">
        <f t="shared" si="15"/>
        <v>0</v>
      </c>
      <c r="I160" s="51"/>
    </row>
    <row r="161" spans="1:9" ht="12.75">
      <c r="A161" s="51"/>
      <c r="B161" s="51">
        <f t="shared" si="17"/>
        <v>12</v>
      </c>
      <c r="C161" s="51">
        <f t="shared" si="16"/>
        <v>134</v>
      </c>
      <c r="D161" s="72">
        <f t="shared" si="18"/>
        <v>843.2080674589059</v>
      </c>
      <c r="E161" s="72">
        <f t="shared" si="19"/>
        <v>364.8201527929165</v>
      </c>
      <c r="F161" s="72">
        <f t="shared" si="14"/>
        <v>478.38791466598946</v>
      </c>
      <c r="G161" s="94">
        <f t="shared" si="20"/>
        <v>145449.6732025006</v>
      </c>
      <c r="H161" s="72">
        <f t="shared" si="15"/>
        <v>0</v>
      </c>
      <c r="I161" s="51"/>
    </row>
    <row r="162" spans="1:9" ht="12.75">
      <c r="A162" s="51"/>
      <c r="B162" s="51">
        <f t="shared" si="17"/>
        <v>12</v>
      </c>
      <c r="C162" s="51">
        <f t="shared" si="16"/>
        <v>135</v>
      </c>
      <c r="D162" s="72">
        <f t="shared" si="18"/>
        <v>843.2080674589057</v>
      </c>
      <c r="E162" s="72">
        <f t="shared" si="19"/>
        <v>363.6241830062515</v>
      </c>
      <c r="F162" s="72">
        <f t="shared" si="14"/>
        <v>479.5838844526542</v>
      </c>
      <c r="G162" s="94">
        <f t="shared" si="20"/>
        <v>144970.08931804795</v>
      </c>
      <c r="H162" s="72">
        <f t="shared" si="15"/>
        <v>0</v>
      </c>
      <c r="I162" s="51"/>
    </row>
    <row r="163" spans="1:9" ht="12.75">
      <c r="A163" s="51"/>
      <c r="B163" s="51">
        <f t="shared" si="17"/>
        <v>12</v>
      </c>
      <c r="C163" s="51">
        <f t="shared" si="16"/>
        <v>136</v>
      </c>
      <c r="D163" s="72">
        <f t="shared" si="18"/>
        <v>843.2080674589056</v>
      </c>
      <c r="E163" s="72">
        <f t="shared" si="19"/>
        <v>362.42522329511985</v>
      </c>
      <c r="F163" s="72">
        <f t="shared" si="14"/>
        <v>480.78284416378574</v>
      </c>
      <c r="G163" s="94">
        <f t="shared" si="20"/>
        <v>144489.30647388415</v>
      </c>
      <c r="H163" s="72">
        <f t="shared" si="15"/>
        <v>0</v>
      </c>
      <c r="I163" s="51"/>
    </row>
    <row r="164" spans="1:9" ht="12.75">
      <c r="A164" s="51"/>
      <c r="B164" s="51">
        <f t="shared" si="17"/>
        <v>12</v>
      </c>
      <c r="C164" s="51">
        <f t="shared" si="16"/>
        <v>137</v>
      </c>
      <c r="D164" s="72">
        <f t="shared" si="18"/>
        <v>843.2080674589056</v>
      </c>
      <c r="E164" s="72">
        <f t="shared" si="19"/>
        <v>361.2232661847104</v>
      </c>
      <c r="F164" s="72">
        <f t="shared" si="14"/>
        <v>481.9848012741952</v>
      </c>
      <c r="G164" s="94">
        <f t="shared" si="20"/>
        <v>144007.32167260995</v>
      </c>
      <c r="H164" s="72">
        <f t="shared" si="15"/>
        <v>0</v>
      </c>
      <c r="I164" s="51"/>
    </row>
    <row r="165" spans="1:9" ht="12.75">
      <c r="A165" s="51"/>
      <c r="B165" s="51">
        <f t="shared" si="17"/>
        <v>12</v>
      </c>
      <c r="C165" s="51">
        <f t="shared" si="16"/>
        <v>138</v>
      </c>
      <c r="D165" s="72">
        <f t="shared" si="18"/>
        <v>843.2080674589057</v>
      </c>
      <c r="E165" s="72">
        <f t="shared" si="19"/>
        <v>360.01830418152485</v>
      </c>
      <c r="F165" s="72">
        <f t="shared" si="14"/>
        <v>483.18976327738085</v>
      </c>
      <c r="G165" s="94">
        <f t="shared" si="20"/>
        <v>143524.13190933256</v>
      </c>
      <c r="H165" s="72">
        <f t="shared" si="15"/>
        <v>0</v>
      </c>
      <c r="I165" s="51"/>
    </row>
    <row r="166" spans="1:9" ht="12.75">
      <c r="A166" s="51"/>
      <c r="B166" s="51">
        <f t="shared" si="17"/>
        <v>12</v>
      </c>
      <c r="C166" s="51">
        <f t="shared" si="16"/>
        <v>139</v>
      </c>
      <c r="D166" s="72">
        <f t="shared" si="18"/>
        <v>843.2080674589055</v>
      </c>
      <c r="E166" s="72">
        <f t="shared" si="19"/>
        <v>358.8103297733314</v>
      </c>
      <c r="F166" s="72">
        <f t="shared" si="14"/>
        <v>484.3977376855741</v>
      </c>
      <c r="G166" s="94">
        <f t="shared" si="20"/>
        <v>143039.734171647</v>
      </c>
      <c r="H166" s="72">
        <f t="shared" si="15"/>
        <v>0</v>
      </c>
      <c r="I166" s="51"/>
    </row>
    <row r="167" spans="1:9" ht="12.75">
      <c r="A167" s="51"/>
      <c r="B167" s="51">
        <f t="shared" si="17"/>
        <v>12</v>
      </c>
      <c r="C167" s="51">
        <f t="shared" si="16"/>
        <v>140</v>
      </c>
      <c r="D167" s="72">
        <f t="shared" si="18"/>
        <v>843.2080674589051</v>
      </c>
      <c r="E167" s="72">
        <f t="shared" si="19"/>
        <v>357.5993354291175</v>
      </c>
      <c r="F167" s="72">
        <f t="shared" si="14"/>
        <v>485.60873202978763</v>
      </c>
      <c r="G167" s="94">
        <f t="shared" si="20"/>
        <v>142554.1254396172</v>
      </c>
      <c r="H167" s="72">
        <f t="shared" si="15"/>
        <v>0</v>
      </c>
      <c r="I167" s="51"/>
    </row>
    <row r="168" spans="1:9" ht="12.75">
      <c r="A168" s="51"/>
      <c r="B168" s="51">
        <f t="shared" si="17"/>
        <v>12</v>
      </c>
      <c r="C168" s="51">
        <f t="shared" si="16"/>
        <v>141</v>
      </c>
      <c r="D168" s="72">
        <f t="shared" si="18"/>
        <v>843.2080674589054</v>
      </c>
      <c r="E168" s="72">
        <f t="shared" si="19"/>
        <v>356.385313599043</v>
      </c>
      <c r="F168" s="72">
        <f t="shared" si="14"/>
        <v>486.82275385986236</v>
      </c>
      <c r="G168" s="94">
        <f t="shared" si="20"/>
        <v>142067.30268575734</v>
      </c>
      <c r="H168" s="72">
        <f t="shared" si="15"/>
        <v>0</v>
      </c>
      <c r="I168" s="51"/>
    </row>
    <row r="169" spans="1:9" ht="12.75">
      <c r="A169" s="51"/>
      <c r="B169" s="51">
        <f t="shared" si="17"/>
        <v>12</v>
      </c>
      <c r="C169" s="51">
        <f t="shared" si="16"/>
        <v>142</v>
      </c>
      <c r="D169" s="72">
        <f t="shared" si="18"/>
        <v>843.2080674589054</v>
      </c>
      <c r="E169" s="72">
        <f t="shared" si="19"/>
        <v>355.16825671439335</v>
      </c>
      <c r="F169" s="72">
        <f t="shared" si="14"/>
        <v>488.039810744512</v>
      </c>
      <c r="G169" s="94">
        <f t="shared" si="20"/>
        <v>141579.26287501282</v>
      </c>
      <c r="H169" s="72">
        <f t="shared" si="15"/>
        <v>0</v>
      </c>
      <c r="I169" s="51"/>
    </row>
    <row r="170" spans="1:9" ht="12.75">
      <c r="A170" s="51"/>
      <c r="B170" s="51">
        <f t="shared" si="17"/>
        <v>12</v>
      </c>
      <c r="C170" s="51">
        <f t="shared" si="16"/>
        <v>143</v>
      </c>
      <c r="D170" s="72">
        <f t="shared" si="18"/>
        <v>843.208067458905</v>
      </c>
      <c r="E170" s="72">
        <f t="shared" si="19"/>
        <v>353.94815718753205</v>
      </c>
      <c r="F170" s="72">
        <f t="shared" si="14"/>
        <v>489.259910271373</v>
      </c>
      <c r="G170" s="94">
        <f t="shared" si="20"/>
        <v>141090.00296474143</v>
      </c>
      <c r="H170" s="72">
        <f t="shared" si="15"/>
        <v>0</v>
      </c>
      <c r="I170" s="51"/>
    </row>
    <row r="171" spans="1:9" ht="12.75">
      <c r="A171" s="51"/>
      <c r="B171" s="51">
        <f t="shared" si="17"/>
        <v>12</v>
      </c>
      <c r="C171" s="51">
        <f t="shared" si="16"/>
        <v>144</v>
      </c>
      <c r="D171" s="72">
        <f t="shared" si="18"/>
        <v>843.2080674589049</v>
      </c>
      <c r="E171" s="72">
        <f t="shared" si="19"/>
        <v>352.7250074118536</v>
      </c>
      <c r="F171" s="72">
        <f aca="true" t="shared" si="21" ref="F171:F234">IF(C171&lt;&gt;" ",D171-E171+H171," ")</f>
        <v>490.4830600470513</v>
      </c>
      <c r="G171" s="94">
        <f t="shared" si="20"/>
        <v>140599.51990469437</v>
      </c>
      <c r="H171" s="72">
        <f t="shared" si="15"/>
        <v>0</v>
      </c>
      <c r="I171" s="51"/>
    </row>
    <row r="172" spans="1:9" ht="12.75">
      <c r="A172" s="51"/>
      <c r="B172" s="51">
        <f t="shared" si="17"/>
        <v>13</v>
      </c>
      <c r="C172" s="51">
        <f t="shared" si="16"/>
        <v>145</v>
      </c>
      <c r="D172" s="72">
        <f t="shared" si="18"/>
        <v>843.208067458905</v>
      </c>
      <c r="E172" s="72">
        <f t="shared" si="19"/>
        <v>351.49879976173594</v>
      </c>
      <c r="F172" s="72">
        <f t="shared" si="21"/>
        <v>491.7092676971691</v>
      </c>
      <c r="G172" s="94">
        <f t="shared" si="20"/>
        <v>140107.8106369972</v>
      </c>
      <c r="H172" s="72">
        <f t="shared" si="15"/>
        <v>0</v>
      </c>
      <c r="I172" s="51"/>
    </row>
    <row r="173" spans="1:9" ht="12.75">
      <c r="A173" s="51"/>
      <c r="B173" s="51">
        <f t="shared" si="17"/>
        <v>13</v>
      </c>
      <c r="C173" s="51">
        <f t="shared" si="16"/>
        <v>146</v>
      </c>
      <c r="D173" s="72">
        <f t="shared" si="18"/>
        <v>843.2080674589048</v>
      </c>
      <c r="E173" s="72">
        <f t="shared" si="19"/>
        <v>350.269526592493</v>
      </c>
      <c r="F173" s="72">
        <f t="shared" si="21"/>
        <v>492.9385408664118</v>
      </c>
      <c r="G173" s="94">
        <f t="shared" si="20"/>
        <v>139614.87209613077</v>
      </c>
      <c r="H173" s="72">
        <f t="shared" si="15"/>
        <v>0</v>
      </c>
      <c r="I173" s="51"/>
    </row>
    <row r="174" spans="1:9" ht="12.75">
      <c r="A174" s="51"/>
      <c r="B174" s="51">
        <f t="shared" si="17"/>
        <v>13</v>
      </c>
      <c r="C174" s="51">
        <f t="shared" si="16"/>
        <v>147</v>
      </c>
      <c r="D174" s="72">
        <f t="shared" si="18"/>
        <v>843.2080674589049</v>
      </c>
      <c r="E174" s="72">
        <f t="shared" si="19"/>
        <v>349.0371802403269</v>
      </c>
      <c r="F174" s="72">
        <f t="shared" si="21"/>
        <v>494.170887218578</v>
      </c>
      <c r="G174" s="94">
        <f t="shared" si="20"/>
        <v>139120.70120891219</v>
      </c>
      <c r="H174" s="72">
        <f t="shared" si="15"/>
        <v>0</v>
      </c>
      <c r="I174" s="51"/>
    </row>
    <row r="175" spans="1:9" ht="12.75">
      <c r="A175" s="51"/>
      <c r="B175" s="51">
        <f t="shared" si="17"/>
        <v>13</v>
      </c>
      <c r="C175" s="51">
        <f t="shared" si="16"/>
        <v>148</v>
      </c>
      <c r="D175" s="72">
        <f t="shared" si="18"/>
        <v>843.2080674589046</v>
      </c>
      <c r="E175" s="72">
        <f t="shared" si="19"/>
        <v>347.8017530222805</v>
      </c>
      <c r="F175" s="72">
        <f t="shared" si="21"/>
        <v>495.4063144366241</v>
      </c>
      <c r="G175" s="94">
        <f t="shared" si="20"/>
        <v>138625.29489447555</v>
      </c>
      <c r="H175" s="72">
        <f t="shared" si="15"/>
        <v>0</v>
      </c>
      <c r="I175" s="51"/>
    </row>
    <row r="176" spans="1:9" ht="12.75">
      <c r="A176" s="51"/>
      <c r="B176" s="51">
        <f t="shared" si="17"/>
        <v>13</v>
      </c>
      <c r="C176" s="51">
        <f t="shared" si="16"/>
        <v>149</v>
      </c>
      <c r="D176" s="72">
        <f t="shared" si="18"/>
        <v>843.2080674589045</v>
      </c>
      <c r="E176" s="72">
        <f t="shared" si="19"/>
        <v>346.56323723618885</v>
      </c>
      <c r="F176" s="72">
        <f t="shared" si="21"/>
        <v>496.6448302227156</v>
      </c>
      <c r="G176" s="94">
        <f t="shared" si="20"/>
        <v>138128.65006425284</v>
      </c>
      <c r="H176" s="72">
        <f t="shared" si="15"/>
        <v>0</v>
      </c>
      <c r="I176" s="51"/>
    </row>
    <row r="177" spans="1:9" ht="12.75">
      <c r="A177" s="51"/>
      <c r="B177" s="51">
        <f t="shared" si="17"/>
        <v>13</v>
      </c>
      <c r="C177" s="51">
        <f t="shared" si="16"/>
        <v>150</v>
      </c>
      <c r="D177" s="72">
        <f t="shared" si="18"/>
        <v>843.2080674589046</v>
      </c>
      <c r="E177" s="72">
        <f t="shared" si="19"/>
        <v>345.3216251606321</v>
      </c>
      <c r="F177" s="72">
        <f t="shared" si="21"/>
        <v>497.88644229827247</v>
      </c>
      <c r="G177" s="94">
        <f t="shared" si="20"/>
        <v>137630.76362195457</v>
      </c>
      <c r="H177" s="72">
        <f t="shared" si="15"/>
        <v>0</v>
      </c>
      <c r="I177" s="51"/>
    </row>
    <row r="178" spans="1:9" ht="12.75">
      <c r="A178" s="51"/>
      <c r="B178" s="51">
        <f t="shared" si="17"/>
        <v>13</v>
      </c>
      <c r="C178" s="51">
        <f t="shared" si="16"/>
        <v>151</v>
      </c>
      <c r="D178" s="72">
        <f t="shared" si="18"/>
        <v>843.2080674589041</v>
      </c>
      <c r="E178" s="72">
        <f t="shared" si="19"/>
        <v>344.0769090548864</v>
      </c>
      <c r="F178" s="72">
        <f t="shared" si="21"/>
        <v>499.1311584040177</v>
      </c>
      <c r="G178" s="94">
        <f t="shared" si="20"/>
        <v>137131.63246355054</v>
      </c>
      <c r="H178" s="72">
        <f t="shared" si="15"/>
        <v>0</v>
      </c>
      <c r="I178" s="51"/>
    </row>
    <row r="179" spans="1:9" ht="12.75">
      <c r="A179" s="51"/>
      <c r="B179" s="51">
        <f t="shared" si="17"/>
        <v>13</v>
      </c>
      <c r="C179" s="51">
        <f t="shared" si="16"/>
        <v>152</v>
      </c>
      <c r="D179" s="72">
        <f t="shared" si="18"/>
        <v>843.2080674589045</v>
      </c>
      <c r="E179" s="72">
        <f t="shared" si="19"/>
        <v>342.82908115887636</v>
      </c>
      <c r="F179" s="72">
        <f t="shared" si="21"/>
        <v>500.3789863000281</v>
      </c>
      <c r="G179" s="94">
        <f t="shared" si="20"/>
        <v>136631.25347725052</v>
      </c>
      <c r="H179" s="72">
        <f t="shared" si="15"/>
        <v>0</v>
      </c>
      <c r="I179" s="51"/>
    </row>
    <row r="180" spans="1:9" ht="12.75">
      <c r="A180" s="51"/>
      <c r="B180" s="51">
        <f t="shared" si="17"/>
        <v>13</v>
      </c>
      <c r="C180" s="51">
        <f t="shared" si="16"/>
        <v>153</v>
      </c>
      <c r="D180" s="72">
        <f t="shared" si="18"/>
        <v>843.2080674589042</v>
      </c>
      <c r="E180" s="72">
        <f t="shared" si="19"/>
        <v>341.5781336931263</v>
      </c>
      <c r="F180" s="72">
        <f t="shared" si="21"/>
        <v>501.62993376577793</v>
      </c>
      <c r="G180" s="94">
        <f t="shared" si="20"/>
        <v>136129.62354348475</v>
      </c>
      <c r="H180" s="72">
        <f t="shared" si="15"/>
        <v>0</v>
      </c>
      <c r="I180" s="51"/>
    </row>
    <row r="181" spans="1:9" ht="12.75">
      <c r="A181" s="51"/>
      <c r="B181" s="51">
        <f t="shared" si="17"/>
        <v>13</v>
      </c>
      <c r="C181" s="51">
        <f t="shared" si="16"/>
        <v>154</v>
      </c>
      <c r="D181" s="72">
        <f t="shared" si="18"/>
        <v>843.2080674589045</v>
      </c>
      <c r="E181" s="72">
        <f t="shared" si="19"/>
        <v>340.32405885871185</v>
      </c>
      <c r="F181" s="72">
        <f t="shared" si="21"/>
        <v>502.8840086001926</v>
      </c>
      <c r="G181" s="94">
        <f t="shared" si="20"/>
        <v>135626.73953488455</v>
      </c>
      <c r="H181" s="72">
        <f t="shared" si="15"/>
        <v>0</v>
      </c>
      <c r="I181" s="51"/>
    </row>
    <row r="182" spans="1:9" ht="12.75">
      <c r="A182" s="51"/>
      <c r="B182" s="51">
        <f t="shared" si="17"/>
        <v>13</v>
      </c>
      <c r="C182" s="51">
        <f t="shared" si="16"/>
        <v>155</v>
      </c>
      <c r="D182" s="72">
        <f t="shared" si="18"/>
        <v>843.2080674589042</v>
      </c>
      <c r="E182" s="72">
        <f t="shared" si="19"/>
        <v>339.06684883721135</v>
      </c>
      <c r="F182" s="72">
        <f t="shared" si="21"/>
        <v>504.1412186216929</v>
      </c>
      <c r="G182" s="94">
        <f t="shared" si="20"/>
        <v>135122.59831626285</v>
      </c>
      <c r="H182" s="72">
        <f t="shared" si="15"/>
        <v>0</v>
      </c>
      <c r="I182" s="51"/>
    </row>
    <row r="183" spans="1:9" ht="12.75">
      <c r="A183" s="51"/>
      <c r="B183" s="51">
        <f t="shared" si="17"/>
        <v>13</v>
      </c>
      <c r="C183" s="51">
        <f t="shared" si="16"/>
        <v>156</v>
      </c>
      <c r="D183" s="72">
        <f t="shared" si="18"/>
        <v>843.2080674589039</v>
      </c>
      <c r="E183" s="72">
        <f t="shared" si="19"/>
        <v>337.80649579065715</v>
      </c>
      <c r="F183" s="72">
        <f t="shared" si="21"/>
        <v>505.40157166824673</v>
      </c>
      <c r="G183" s="94">
        <f t="shared" si="20"/>
        <v>134617.1967445946</v>
      </c>
      <c r="H183" s="72">
        <f t="shared" si="15"/>
        <v>0</v>
      </c>
      <c r="I183" s="51"/>
    </row>
    <row r="184" spans="1:9" ht="12.75">
      <c r="A184" s="51"/>
      <c r="B184" s="51">
        <f t="shared" si="17"/>
        <v>14</v>
      </c>
      <c r="C184" s="51">
        <f t="shared" si="16"/>
        <v>157</v>
      </c>
      <c r="D184" s="72">
        <f t="shared" si="18"/>
        <v>843.2080674589041</v>
      </c>
      <c r="E184" s="72">
        <f t="shared" si="19"/>
        <v>336.54299186148654</v>
      </c>
      <c r="F184" s="72">
        <f t="shared" si="21"/>
        <v>506.66507559741757</v>
      </c>
      <c r="G184" s="94">
        <f t="shared" si="20"/>
        <v>134110.5316689972</v>
      </c>
      <c r="H184" s="72">
        <f t="shared" si="15"/>
        <v>0</v>
      </c>
      <c r="I184" s="51"/>
    </row>
    <row r="185" spans="1:9" ht="12.75">
      <c r="A185" s="51"/>
      <c r="B185" s="51">
        <f t="shared" si="17"/>
        <v>14</v>
      </c>
      <c r="C185" s="51">
        <f t="shared" si="16"/>
        <v>158</v>
      </c>
      <c r="D185" s="72">
        <f t="shared" si="18"/>
        <v>843.2080674589043</v>
      </c>
      <c r="E185" s="72">
        <f t="shared" si="19"/>
        <v>335.276329172493</v>
      </c>
      <c r="F185" s="72">
        <f t="shared" si="21"/>
        <v>507.93173828641136</v>
      </c>
      <c r="G185" s="94">
        <f t="shared" si="20"/>
        <v>133602.59993071077</v>
      </c>
      <c r="H185" s="72">
        <f t="shared" si="15"/>
        <v>0</v>
      </c>
      <c r="I185" s="51"/>
    </row>
    <row r="186" spans="1:9" ht="12.75">
      <c r="A186" s="51"/>
      <c r="B186" s="51">
        <f t="shared" si="17"/>
        <v>14</v>
      </c>
      <c r="C186" s="51">
        <f t="shared" si="16"/>
        <v>159</v>
      </c>
      <c r="D186" s="72">
        <f t="shared" si="18"/>
        <v>843.2080674589039</v>
      </c>
      <c r="E186" s="72">
        <f t="shared" si="19"/>
        <v>334.0064998267769</v>
      </c>
      <c r="F186" s="72">
        <f t="shared" si="21"/>
        <v>509.20156763212697</v>
      </c>
      <c r="G186" s="94">
        <f t="shared" si="20"/>
        <v>133093.39836307865</v>
      </c>
      <c r="H186" s="72">
        <f t="shared" si="15"/>
        <v>0</v>
      </c>
      <c r="I186" s="51"/>
    </row>
    <row r="187" spans="1:9" ht="12.75">
      <c r="A187" s="51"/>
      <c r="B187" s="51">
        <f t="shared" si="17"/>
        <v>14</v>
      </c>
      <c r="C187" s="51">
        <f t="shared" si="16"/>
        <v>160</v>
      </c>
      <c r="D187" s="72">
        <f t="shared" si="18"/>
        <v>843.2080674589039</v>
      </c>
      <c r="E187" s="72">
        <f t="shared" si="19"/>
        <v>332.73349590769664</v>
      </c>
      <c r="F187" s="72">
        <f t="shared" si="21"/>
        <v>510.47457155120725</v>
      </c>
      <c r="G187" s="94">
        <f t="shared" si="20"/>
        <v>132582.92379152746</v>
      </c>
      <c r="H187" s="72">
        <f t="shared" si="15"/>
        <v>0</v>
      </c>
      <c r="I187" s="51"/>
    </row>
    <row r="188" spans="1:9" ht="12.75">
      <c r="A188" s="51"/>
      <c r="B188" s="51">
        <f t="shared" si="17"/>
        <v>14</v>
      </c>
      <c r="C188" s="51">
        <f t="shared" si="16"/>
        <v>161</v>
      </c>
      <c r="D188" s="72">
        <f t="shared" si="18"/>
        <v>843.208067458904</v>
      </c>
      <c r="E188" s="72">
        <f t="shared" si="19"/>
        <v>331.4573094788187</v>
      </c>
      <c r="F188" s="72">
        <f t="shared" si="21"/>
        <v>511.7507579800853</v>
      </c>
      <c r="G188" s="94">
        <f t="shared" si="20"/>
        <v>132071.17303354738</v>
      </c>
      <c r="H188" s="72">
        <f t="shared" si="15"/>
        <v>0</v>
      </c>
      <c r="I188" s="51"/>
    </row>
    <row r="189" spans="1:9" ht="12.75">
      <c r="A189" s="51"/>
      <c r="B189" s="51">
        <f t="shared" si="17"/>
        <v>14</v>
      </c>
      <c r="C189" s="51">
        <f t="shared" si="16"/>
        <v>162</v>
      </c>
      <c r="D189" s="72">
        <f t="shared" si="18"/>
        <v>843.208067458904</v>
      </c>
      <c r="E189" s="72">
        <f t="shared" si="19"/>
        <v>330.1779325838685</v>
      </c>
      <c r="F189" s="72">
        <f t="shared" si="21"/>
        <v>513.0301348750355</v>
      </c>
      <c r="G189" s="94">
        <f t="shared" si="20"/>
        <v>131558.14289867235</v>
      </c>
      <c r="H189" s="72">
        <f t="shared" si="15"/>
        <v>0</v>
      </c>
      <c r="I189" s="51"/>
    </row>
    <row r="190" spans="1:9" ht="12.75">
      <c r="A190" s="51"/>
      <c r="B190" s="51">
        <f t="shared" si="17"/>
        <v>14</v>
      </c>
      <c r="C190" s="51">
        <f t="shared" si="16"/>
        <v>163</v>
      </c>
      <c r="D190" s="72">
        <f t="shared" si="18"/>
        <v>843.2080674589041</v>
      </c>
      <c r="E190" s="72">
        <f t="shared" si="19"/>
        <v>328.8953572466809</v>
      </c>
      <c r="F190" s="72">
        <f t="shared" si="21"/>
        <v>514.3127102122232</v>
      </c>
      <c r="G190" s="94">
        <f t="shared" si="20"/>
        <v>131043.83018846012</v>
      </c>
      <c r="H190" s="72">
        <f t="shared" si="15"/>
        <v>0</v>
      </c>
      <c r="I190" s="51"/>
    </row>
    <row r="191" spans="1:9" ht="12.75">
      <c r="A191" s="51"/>
      <c r="B191" s="51">
        <f t="shared" si="17"/>
        <v>14</v>
      </c>
      <c r="C191" s="51">
        <f t="shared" si="16"/>
        <v>164</v>
      </c>
      <c r="D191" s="72">
        <f t="shared" si="18"/>
        <v>843.2080674589037</v>
      </c>
      <c r="E191" s="72">
        <f t="shared" si="19"/>
        <v>327.6095754711503</v>
      </c>
      <c r="F191" s="72">
        <f t="shared" si="21"/>
        <v>515.5984919877533</v>
      </c>
      <c r="G191" s="94">
        <f t="shared" si="20"/>
        <v>130528.23169647237</v>
      </c>
      <c r="H191" s="72">
        <f t="shared" si="15"/>
        <v>0</v>
      </c>
      <c r="I191" s="51"/>
    </row>
    <row r="192" spans="1:9" ht="12.75">
      <c r="A192" s="51"/>
      <c r="B192" s="51">
        <f t="shared" si="17"/>
        <v>14</v>
      </c>
      <c r="C192" s="51">
        <f t="shared" si="16"/>
        <v>165</v>
      </c>
      <c r="D192" s="72">
        <f t="shared" si="18"/>
        <v>843.2080674589037</v>
      </c>
      <c r="E192" s="72">
        <f t="shared" si="19"/>
        <v>326.32057924118095</v>
      </c>
      <c r="F192" s="72">
        <f t="shared" si="21"/>
        <v>516.8874882177226</v>
      </c>
      <c r="G192" s="94">
        <f t="shared" si="20"/>
        <v>130011.34420825465</v>
      </c>
      <c r="H192" s="72">
        <f t="shared" si="15"/>
        <v>0</v>
      </c>
      <c r="I192" s="51"/>
    </row>
    <row r="193" spans="1:9" ht="12.75">
      <c r="A193" s="51"/>
      <c r="B193" s="51">
        <f t="shared" si="17"/>
        <v>14</v>
      </c>
      <c r="C193" s="51">
        <f t="shared" si="16"/>
        <v>166</v>
      </c>
      <c r="D193" s="72">
        <f t="shared" si="18"/>
        <v>843.2080674589037</v>
      </c>
      <c r="E193" s="72">
        <f t="shared" si="19"/>
        <v>325.0283605206366</v>
      </c>
      <c r="F193" s="72">
        <f t="shared" si="21"/>
        <v>518.179706938267</v>
      </c>
      <c r="G193" s="94">
        <f t="shared" si="20"/>
        <v>129493.16450131638</v>
      </c>
      <c r="H193" s="72">
        <f t="shared" si="15"/>
        <v>0</v>
      </c>
      <c r="I193" s="51"/>
    </row>
    <row r="194" spans="1:9" ht="12.75">
      <c r="A194" s="51"/>
      <c r="B194" s="51">
        <f t="shared" si="17"/>
        <v>14</v>
      </c>
      <c r="C194" s="51">
        <f t="shared" si="16"/>
        <v>167</v>
      </c>
      <c r="D194" s="72">
        <f t="shared" si="18"/>
        <v>843.2080674589037</v>
      </c>
      <c r="E194" s="72">
        <f t="shared" si="19"/>
        <v>323.732911253291</v>
      </c>
      <c r="F194" s="72">
        <f t="shared" si="21"/>
        <v>519.4751562056126</v>
      </c>
      <c r="G194" s="94">
        <f t="shared" si="20"/>
        <v>128973.68934511076</v>
      </c>
      <c r="H194" s="72">
        <f t="shared" si="15"/>
        <v>0</v>
      </c>
      <c r="I194" s="51"/>
    </row>
    <row r="195" spans="1:9" ht="12.75">
      <c r="A195" s="51"/>
      <c r="B195" s="51">
        <f t="shared" si="17"/>
        <v>14</v>
      </c>
      <c r="C195" s="51">
        <f t="shared" si="16"/>
        <v>168</v>
      </c>
      <c r="D195" s="72">
        <f t="shared" si="18"/>
        <v>843.2080674589033</v>
      </c>
      <c r="E195" s="72">
        <f t="shared" si="19"/>
        <v>322.4342233627769</v>
      </c>
      <c r="F195" s="72">
        <f t="shared" si="21"/>
        <v>520.7738440961264</v>
      </c>
      <c r="G195" s="94">
        <f t="shared" si="20"/>
        <v>128452.91550101464</v>
      </c>
      <c r="H195" s="72">
        <f t="shared" si="15"/>
        <v>0</v>
      </c>
      <c r="I195" s="51"/>
    </row>
    <row r="196" spans="1:9" ht="12.75">
      <c r="A196" s="51"/>
      <c r="B196" s="51">
        <f t="shared" si="17"/>
        <v>15</v>
      </c>
      <c r="C196" s="51">
        <f t="shared" si="16"/>
        <v>169</v>
      </c>
      <c r="D196" s="72">
        <f t="shared" si="18"/>
        <v>843.2080674589034</v>
      </c>
      <c r="E196" s="72">
        <f t="shared" si="19"/>
        <v>321.13228875253657</v>
      </c>
      <c r="F196" s="72">
        <f t="shared" si="21"/>
        <v>522.0757787063669</v>
      </c>
      <c r="G196" s="94">
        <f t="shared" si="20"/>
        <v>127930.83972230827</v>
      </c>
      <c r="H196" s="72">
        <f t="shared" si="15"/>
        <v>0</v>
      </c>
      <c r="I196" s="51"/>
    </row>
    <row r="197" spans="1:9" ht="12.75">
      <c r="A197" s="51"/>
      <c r="B197" s="51">
        <f t="shared" si="17"/>
        <v>15</v>
      </c>
      <c r="C197" s="51">
        <f t="shared" si="16"/>
        <v>170</v>
      </c>
      <c r="D197" s="72">
        <f t="shared" si="18"/>
        <v>843.2080674589038</v>
      </c>
      <c r="E197" s="72">
        <f t="shared" si="19"/>
        <v>319.8270993057707</v>
      </c>
      <c r="F197" s="72">
        <f t="shared" si="21"/>
        <v>523.3809681531332</v>
      </c>
      <c r="G197" s="94">
        <f t="shared" si="20"/>
        <v>127407.45875415514</v>
      </c>
      <c r="H197" s="72">
        <f t="shared" si="15"/>
        <v>0</v>
      </c>
      <c r="I197" s="51"/>
    </row>
    <row r="198" spans="1:9" ht="12.75">
      <c r="A198" s="51"/>
      <c r="B198" s="51">
        <f t="shared" si="17"/>
        <v>15</v>
      </c>
      <c r="C198" s="51">
        <f t="shared" si="16"/>
        <v>171</v>
      </c>
      <c r="D198" s="72">
        <f t="shared" si="18"/>
        <v>843.2080674589034</v>
      </c>
      <c r="E198" s="72">
        <f t="shared" si="19"/>
        <v>318.51864688538785</v>
      </c>
      <c r="F198" s="72">
        <f t="shared" si="21"/>
        <v>524.6894205735156</v>
      </c>
      <c r="G198" s="94">
        <f t="shared" si="20"/>
        <v>126882.76933358163</v>
      </c>
      <c r="H198" s="72">
        <f t="shared" si="15"/>
        <v>0</v>
      </c>
      <c r="I198" s="51"/>
    </row>
    <row r="199" spans="1:9" ht="12.75">
      <c r="A199" s="51"/>
      <c r="B199" s="51">
        <f t="shared" si="17"/>
        <v>15</v>
      </c>
      <c r="C199" s="51">
        <f t="shared" si="16"/>
        <v>172</v>
      </c>
      <c r="D199" s="72">
        <f t="shared" si="18"/>
        <v>843.2080674589031</v>
      </c>
      <c r="E199" s="72">
        <f t="shared" si="19"/>
        <v>317.2069233339541</v>
      </c>
      <c r="F199" s="72">
        <f t="shared" si="21"/>
        <v>526.001144124949</v>
      </c>
      <c r="G199" s="94">
        <f t="shared" si="20"/>
        <v>126356.76818945668</v>
      </c>
      <c r="H199" s="72">
        <f t="shared" si="15"/>
        <v>0</v>
      </c>
      <c r="I199" s="51"/>
    </row>
    <row r="200" spans="1:9" ht="12.75">
      <c r="A200" s="51"/>
      <c r="B200" s="51">
        <f t="shared" si="17"/>
        <v>15</v>
      </c>
      <c r="C200" s="51">
        <f t="shared" si="16"/>
        <v>173</v>
      </c>
      <c r="D200" s="72">
        <f t="shared" si="18"/>
        <v>843.2080674589031</v>
      </c>
      <c r="E200" s="72">
        <f t="shared" si="19"/>
        <v>315.8919204736417</v>
      </c>
      <c r="F200" s="72">
        <f t="shared" si="21"/>
        <v>527.3161469852614</v>
      </c>
      <c r="G200" s="94">
        <f t="shared" si="20"/>
        <v>125829.45204247141</v>
      </c>
      <c r="H200" s="72">
        <f t="shared" si="15"/>
        <v>0</v>
      </c>
      <c r="I200" s="51"/>
    </row>
    <row r="201" spans="1:9" ht="12.75">
      <c r="A201" s="51"/>
      <c r="B201" s="51">
        <f t="shared" si="17"/>
        <v>15</v>
      </c>
      <c r="C201" s="51">
        <f t="shared" si="16"/>
        <v>174</v>
      </c>
      <c r="D201" s="72">
        <f t="shared" si="18"/>
        <v>843.2080674589032</v>
      </c>
      <c r="E201" s="72">
        <f t="shared" si="19"/>
        <v>314.57363010617854</v>
      </c>
      <c r="F201" s="72">
        <f t="shared" si="21"/>
        <v>528.6344373527247</v>
      </c>
      <c r="G201" s="94">
        <f t="shared" si="20"/>
        <v>125300.81760511869</v>
      </c>
      <c r="H201" s="72">
        <f t="shared" si="15"/>
        <v>0</v>
      </c>
      <c r="I201" s="51"/>
    </row>
    <row r="202" spans="1:9" ht="12.75">
      <c r="A202" s="51"/>
      <c r="B202" s="51">
        <f t="shared" si="17"/>
        <v>15</v>
      </c>
      <c r="C202" s="51">
        <f t="shared" si="16"/>
        <v>175</v>
      </c>
      <c r="D202" s="72">
        <f t="shared" si="18"/>
        <v>843.2080674589031</v>
      </c>
      <c r="E202" s="72">
        <f t="shared" si="19"/>
        <v>313.2520440127967</v>
      </c>
      <c r="F202" s="72">
        <f t="shared" si="21"/>
        <v>529.9560234461064</v>
      </c>
      <c r="G202" s="94">
        <f t="shared" si="20"/>
        <v>124770.86158167258</v>
      </c>
      <c r="H202" s="72">
        <f t="shared" si="15"/>
        <v>0</v>
      </c>
      <c r="I202" s="51"/>
    </row>
    <row r="203" spans="1:9" ht="12.75">
      <c r="A203" s="51"/>
      <c r="B203" s="51">
        <f t="shared" si="17"/>
        <v>15</v>
      </c>
      <c r="C203" s="51">
        <f t="shared" si="16"/>
        <v>176</v>
      </c>
      <c r="D203" s="72">
        <f t="shared" si="18"/>
        <v>843.2080674589029</v>
      </c>
      <c r="E203" s="72">
        <f t="shared" si="19"/>
        <v>311.92715395418145</v>
      </c>
      <c r="F203" s="72">
        <f t="shared" si="21"/>
        <v>531.2809135047214</v>
      </c>
      <c r="G203" s="94">
        <f t="shared" si="20"/>
        <v>124239.58066816785</v>
      </c>
      <c r="H203" s="72">
        <f t="shared" si="15"/>
        <v>0</v>
      </c>
      <c r="I203" s="51"/>
    </row>
    <row r="204" spans="1:9" ht="12.75">
      <c r="A204" s="51"/>
      <c r="B204" s="51">
        <f t="shared" si="17"/>
        <v>15</v>
      </c>
      <c r="C204" s="51">
        <f t="shared" si="16"/>
        <v>177</v>
      </c>
      <c r="D204" s="72">
        <f t="shared" si="18"/>
        <v>843.2080674589031</v>
      </c>
      <c r="E204" s="72">
        <f t="shared" si="19"/>
        <v>310.59895167041964</v>
      </c>
      <c r="F204" s="72">
        <f t="shared" si="21"/>
        <v>532.6091157884835</v>
      </c>
      <c r="G204" s="94">
        <f t="shared" si="20"/>
        <v>123706.97155237937</v>
      </c>
      <c r="H204" s="72">
        <f t="shared" si="15"/>
        <v>0</v>
      </c>
      <c r="I204" s="51"/>
    </row>
    <row r="205" spans="1:9" ht="12.75">
      <c r="A205" s="51"/>
      <c r="B205" s="51">
        <f t="shared" si="17"/>
        <v>15</v>
      </c>
      <c r="C205" s="51">
        <f t="shared" si="16"/>
        <v>178</v>
      </c>
      <c r="D205" s="72">
        <f t="shared" si="18"/>
        <v>843.2080674589029</v>
      </c>
      <c r="E205" s="72">
        <f t="shared" si="19"/>
        <v>309.26742888094844</v>
      </c>
      <c r="F205" s="72">
        <f t="shared" si="21"/>
        <v>533.9406385779544</v>
      </c>
      <c r="G205" s="94">
        <f t="shared" si="20"/>
        <v>123173.03091380141</v>
      </c>
      <c r="H205" s="72">
        <f t="shared" si="15"/>
        <v>0</v>
      </c>
      <c r="I205" s="51"/>
    </row>
    <row r="206" spans="1:9" ht="12.75">
      <c r="A206" s="51"/>
      <c r="B206" s="51">
        <f t="shared" si="17"/>
        <v>15</v>
      </c>
      <c r="C206" s="51">
        <f t="shared" si="16"/>
        <v>179</v>
      </c>
      <c r="D206" s="72">
        <f t="shared" si="18"/>
        <v>843.208067458903</v>
      </c>
      <c r="E206" s="72">
        <f t="shared" si="19"/>
        <v>307.93257728450357</v>
      </c>
      <c r="F206" s="72">
        <f t="shared" si="21"/>
        <v>535.2754901743995</v>
      </c>
      <c r="G206" s="94">
        <f t="shared" si="20"/>
        <v>122637.75542362701</v>
      </c>
      <c r="H206" s="72">
        <f t="shared" si="15"/>
        <v>0</v>
      </c>
      <c r="I206" s="51"/>
    </row>
    <row r="207" spans="1:9" ht="12.75">
      <c r="A207" s="51"/>
      <c r="B207" s="51">
        <f t="shared" si="17"/>
        <v>15</v>
      </c>
      <c r="C207" s="51">
        <f t="shared" si="16"/>
        <v>180</v>
      </c>
      <c r="D207" s="72">
        <f t="shared" si="18"/>
        <v>843.2080674589026</v>
      </c>
      <c r="E207" s="72">
        <f t="shared" si="19"/>
        <v>306.5943885590675</v>
      </c>
      <c r="F207" s="72">
        <f t="shared" si="21"/>
        <v>536.6136788998351</v>
      </c>
      <c r="G207" s="94">
        <f t="shared" si="20"/>
        <v>122101.14174472717</v>
      </c>
      <c r="H207" s="72">
        <f t="shared" si="15"/>
        <v>0</v>
      </c>
      <c r="I207" s="51"/>
    </row>
    <row r="208" spans="1:9" ht="12.75">
      <c r="A208" s="51"/>
      <c r="B208" s="51">
        <f t="shared" si="17"/>
        <v>16</v>
      </c>
      <c r="C208" s="51">
        <f t="shared" si="16"/>
        <v>181</v>
      </c>
      <c r="D208" s="72">
        <f t="shared" si="18"/>
        <v>843.2080674589025</v>
      </c>
      <c r="E208" s="72">
        <f t="shared" si="19"/>
        <v>305.2528543618179</v>
      </c>
      <c r="F208" s="72">
        <f t="shared" si="21"/>
        <v>537.9552130970847</v>
      </c>
      <c r="G208" s="94">
        <f t="shared" si="20"/>
        <v>121563.18653163008</v>
      </c>
      <c r="H208" s="72">
        <f t="shared" si="15"/>
        <v>0</v>
      </c>
      <c r="I208" s="51"/>
    </row>
    <row r="209" spans="1:9" ht="12.75">
      <c r="A209" s="51"/>
      <c r="B209" s="51">
        <f t="shared" si="17"/>
        <v>16</v>
      </c>
      <c r="C209" s="51">
        <f t="shared" si="16"/>
        <v>182</v>
      </c>
      <c r="D209" s="72">
        <f t="shared" si="18"/>
        <v>843.2080674589025</v>
      </c>
      <c r="E209" s="72">
        <f t="shared" si="19"/>
        <v>303.90796632907524</v>
      </c>
      <c r="F209" s="72">
        <f t="shared" si="21"/>
        <v>539.3001011298272</v>
      </c>
      <c r="G209" s="94">
        <f t="shared" si="20"/>
        <v>121023.88643050025</v>
      </c>
      <c r="H209" s="72">
        <f t="shared" si="15"/>
        <v>0</v>
      </c>
      <c r="I209" s="51"/>
    </row>
    <row r="210" spans="1:9" ht="12.75">
      <c r="A210" s="51"/>
      <c r="B210" s="51">
        <f t="shared" si="17"/>
        <v>16</v>
      </c>
      <c r="C210" s="51">
        <f t="shared" si="16"/>
        <v>183</v>
      </c>
      <c r="D210" s="72">
        <f t="shared" si="18"/>
        <v>843.2080674589021</v>
      </c>
      <c r="E210" s="72">
        <f t="shared" si="19"/>
        <v>302.55971607625065</v>
      </c>
      <c r="F210" s="72">
        <f t="shared" si="21"/>
        <v>540.6483513826514</v>
      </c>
      <c r="G210" s="94">
        <f t="shared" si="20"/>
        <v>120483.2380791176</v>
      </c>
      <c r="H210" s="72">
        <f t="shared" si="15"/>
        <v>0</v>
      </c>
      <c r="I210" s="51"/>
    </row>
    <row r="211" spans="1:9" ht="12.75">
      <c r="A211" s="51"/>
      <c r="B211" s="51">
        <f t="shared" si="17"/>
        <v>16</v>
      </c>
      <c r="C211" s="51">
        <f t="shared" si="16"/>
        <v>184</v>
      </c>
      <c r="D211" s="72">
        <f t="shared" si="18"/>
        <v>843.2080674589025</v>
      </c>
      <c r="E211" s="72">
        <f t="shared" si="19"/>
        <v>301.208095197794</v>
      </c>
      <c r="F211" s="72">
        <f t="shared" si="21"/>
        <v>541.9999722611085</v>
      </c>
      <c r="G211" s="94">
        <f t="shared" si="20"/>
        <v>119941.23810685649</v>
      </c>
      <c r="H211" s="72">
        <f t="shared" si="15"/>
        <v>0</v>
      </c>
      <c r="I211" s="51"/>
    </row>
    <row r="212" spans="1:9" ht="12.75">
      <c r="A212" s="51"/>
      <c r="B212" s="51">
        <f t="shared" si="17"/>
        <v>16</v>
      </c>
      <c r="C212" s="51">
        <f t="shared" si="16"/>
        <v>185</v>
      </c>
      <c r="D212" s="72">
        <f t="shared" si="18"/>
        <v>843.2080674589021</v>
      </c>
      <c r="E212" s="72">
        <f t="shared" si="19"/>
        <v>299.8530952671412</v>
      </c>
      <c r="F212" s="72">
        <f t="shared" si="21"/>
        <v>543.3549721917609</v>
      </c>
      <c r="G212" s="94">
        <f t="shared" si="20"/>
        <v>119397.88313466472</v>
      </c>
      <c r="H212" s="72">
        <f t="shared" si="15"/>
        <v>0</v>
      </c>
      <c r="I212" s="51"/>
    </row>
    <row r="213" spans="1:9" ht="12.75">
      <c r="A213" s="51"/>
      <c r="B213" s="51">
        <f t="shared" si="17"/>
        <v>16</v>
      </c>
      <c r="C213" s="51">
        <f t="shared" si="16"/>
        <v>186</v>
      </c>
      <c r="D213" s="72">
        <f t="shared" si="18"/>
        <v>843.2080674589022</v>
      </c>
      <c r="E213" s="72">
        <f t="shared" si="19"/>
        <v>298.4947078366618</v>
      </c>
      <c r="F213" s="72">
        <f t="shared" si="21"/>
        <v>544.7133596222404</v>
      </c>
      <c r="G213" s="94">
        <f t="shared" si="20"/>
        <v>118853.16977504248</v>
      </c>
      <c r="H213" s="72">
        <f t="shared" si="15"/>
        <v>0</v>
      </c>
      <c r="I213" s="51"/>
    </row>
    <row r="214" spans="1:9" ht="12.75">
      <c r="A214" s="51"/>
      <c r="B214" s="51">
        <f t="shared" si="17"/>
        <v>16</v>
      </c>
      <c r="C214" s="51">
        <f t="shared" si="16"/>
        <v>187</v>
      </c>
      <c r="D214" s="72">
        <f t="shared" si="18"/>
        <v>843.2080674589023</v>
      </c>
      <c r="E214" s="72">
        <f t="shared" si="19"/>
        <v>297.1329244376062</v>
      </c>
      <c r="F214" s="72">
        <f t="shared" si="21"/>
        <v>546.0751430212961</v>
      </c>
      <c r="G214" s="94">
        <f t="shared" si="20"/>
        <v>118307.09463202118</v>
      </c>
      <c r="H214" s="72">
        <f t="shared" si="15"/>
        <v>0</v>
      </c>
      <c r="I214" s="51"/>
    </row>
    <row r="215" spans="1:9" ht="12.75">
      <c r="A215" s="51"/>
      <c r="B215" s="51">
        <f t="shared" si="17"/>
        <v>16</v>
      </c>
      <c r="C215" s="51">
        <f t="shared" si="16"/>
        <v>188</v>
      </c>
      <c r="D215" s="72">
        <f t="shared" si="18"/>
        <v>843.2080674589017</v>
      </c>
      <c r="E215" s="72">
        <f t="shared" si="19"/>
        <v>295.76773658005294</v>
      </c>
      <c r="F215" s="72">
        <f t="shared" si="21"/>
        <v>547.4403308788487</v>
      </c>
      <c r="G215" s="94">
        <f t="shared" si="20"/>
        <v>117759.65430114233</v>
      </c>
      <c r="H215" s="72">
        <f t="shared" si="15"/>
        <v>0</v>
      </c>
      <c r="I215" s="51"/>
    </row>
    <row r="216" spans="1:9" ht="12.75">
      <c r="A216" s="51"/>
      <c r="B216" s="51">
        <f t="shared" si="17"/>
        <v>16</v>
      </c>
      <c r="C216" s="51">
        <f t="shared" si="16"/>
        <v>189</v>
      </c>
      <c r="D216" s="72">
        <f t="shared" si="18"/>
        <v>843.208067458902</v>
      </c>
      <c r="E216" s="72">
        <f t="shared" si="19"/>
        <v>294.39913575285584</v>
      </c>
      <c r="F216" s="72">
        <f t="shared" si="21"/>
        <v>548.8089317060461</v>
      </c>
      <c r="G216" s="94">
        <f t="shared" si="20"/>
        <v>117210.84536943628</v>
      </c>
      <c r="H216" s="72">
        <f t="shared" si="15"/>
        <v>0</v>
      </c>
      <c r="I216" s="51"/>
    </row>
    <row r="217" spans="1:9" ht="12.75">
      <c r="A217" s="51"/>
      <c r="B217" s="51">
        <f t="shared" si="17"/>
        <v>16</v>
      </c>
      <c r="C217" s="51">
        <f t="shared" si="16"/>
        <v>190</v>
      </c>
      <c r="D217" s="72">
        <f t="shared" si="18"/>
        <v>843.2080674589021</v>
      </c>
      <c r="E217" s="72">
        <f t="shared" si="19"/>
        <v>293.0271134235907</v>
      </c>
      <c r="F217" s="72">
        <f t="shared" si="21"/>
        <v>550.1809540353113</v>
      </c>
      <c r="G217" s="94">
        <f t="shared" si="20"/>
        <v>116660.66441540097</v>
      </c>
      <c r="H217" s="72">
        <f t="shared" si="15"/>
        <v>0</v>
      </c>
      <c r="I217" s="51"/>
    </row>
    <row r="218" spans="1:9" ht="12.75">
      <c r="A218" s="51"/>
      <c r="B218" s="51">
        <f t="shared" si="17"/>
        <v>16</v>
      </c>
      <c r="C218" s="51">
        <f t="shared" si="16"/>
        <v>191</v>
      </c>
      <c r="D218" s="72">
        <f t="shared" si="18"/>
        <v>843.2080674589017</v>
      </c>
      <c r="E218" s="72">
        <f t="shared" si="19"/>
        <v>291.6516610385024</v>
      </c>
      <c r="F218" s="72">
        <f t="shared" si="21"/>
        <v>551.5564064203993</v>
      </c>
      <c r="G218" s="94">
        <f t="shared" si="20"/>
        <v>116109.10800898058</v>
      </c>
      <c r="H218" s="72">
        <f t="shared" si="15"/>
        <v>0</v>
      </c>
      <c r="I218" s="51"/>
    </row>
    <row r="219" spans="1:9" ht="12.75">
      <c r="A219" s="51"/>
      <c r="B219" s="51">
        <f t="shared" si="17"/>
        <v>16</v>
      </c>
      <c r="C219" s="51">
        <f t="shared" si="16"/>
        <v>192</v>
      </c>
      <c r="D219" s="72">
        <f t="shared" si="18"/>
        <v>843.2080674589017</v>
      </c>
      <c r="E219" s="72">
        <f t="shared" si="19"/>
        <v>290.2727700224514</v>
      </c>
      <c r="F219" s="72">
        <f t="shared" si="21"/>
        <v>552.9352974364504</v>
      </c>
      <c r="G219" s="94">
        <f t="shared" si="20"/>
        <v>115556.17271154413</v>
      </c>
      <c r="H219" s="72">
        <f aca="true" t="shared" si="22" ref="H219:H282">IF(C219&lt;&gt;" ",IF(AND($E$18=B219,$E$19=C219-(B219-1)*12),$E$17,0)," ")</f>
        <v>0</v>
      </c>
      <c r="I219" s="51"/>
    </row>
    <row r="220" spans="1:9" ht="12.75">
      <c r="A220" s="51"/>
      <c r="B220" s="51">
        <f t="shared" si="17"/>
        <v>17</v>
      </c>
      <c r="C220" s="51">
        <f aca="true" t="shared" si="23" ref="C220:C283">IF(CODE(C219)=32," ",IF(C219+1&gt;$E$12," ",+C219+1))</f>
        <v>193</v>
      </c>
      <c r="D220" s="72">
        <f t="shared" si="18"/>
        <v>843.2080674589015</v>
      </c>
      <c r="E220" s="72">
        <f t="shared" si="19"/>
        <v>288.8904317788603</v>
      </c>
      <c r="F220" s="72">
        <f t="shared" si="21"/>
        <v>554.3176356800411</v>
      </c>
      <c r="G220" s="94">
        <f t="shared" si="20"/>
        <v>115001.85507586409</v>
      </c>
      <c r="H220" s="72">
        <f t="shared" si="22"/>
        <v>0</v>
      </c>
      <c r="I220" s="51"/>
    </row>
    <row r="221" spans="1:9" ht="12.75">
      <c r="A221" s="51"/>
      <c r="B221" s="51">
        <f aca="true" t="shared" si="24" ref="B221:B284">IF(C221&lt;&gt;" ",INT(C220/12)+1," ")</f>
        <v>17</v>
      </c>
      <c r="C221" s="51">
        <f t="shared" si="23"/>
        <v>194</v>
      </c>
      <c r="D221" s="72">
        <f aca="true" t="shared" si="25" ref="D221:D284">IF(C221&lt;&gt;" ",PMT($E$10,($E$12)-C220,-G220)," ")</f>
        <v>843.2080674589015</v>
      </c>
      <c r="E221" s="72">
        <f aca="true" t="shared" si="26" ref="E221:E284">IF(C221&lt;&gt;" ",G220*$E$10," ")</f>
        <v>287.5046376896602</v>
      </c>
      <c r="F221" s="72">
        <f t="shared" si="21"/>
        <v>555.7034297692412</v>
      </c>
      <c r="G221" s="94">
        <f aca="true" t="shared" si="27" ref="G221:G284">IF(C221&lt;&gt;" ",G220-F221," ")</f>
        <v>114446.15164609485</v>
      </c>
      <c r="H221" s="72">
        <f t="shared" si="22"/>
        <v>0</v>
      </c>
      <c r="I221" s="51"/>
    </row>
    <row r="222" spans="1:9" ht="12.75">
      <c r="A222" s="51"/>
      <c r="B222" s="51">
        <f t="shared" si="24"/>
        <v>17</v>
      </c>
      <c r="C222" s="51">
        <f t="shared" si="23"/>
        <v>195</v>
      </c>
      <c r="D222" s="72">
        <f t="shared" si="25"/>
        <v>843.2080674589016</v>
      </c>
      <c r="E222" s="72">
        <f t="shared" si="26"/>
        <v>286.11537911523715</v>
      </c>
      <c r="F222" s="72">
        <f t="shared" si="21"/>
        <v>557.0926883436645</v>
      </c>
      <c r="G222" s="94">
        <f t="shared" si="27"/>
        <v>113889.05895775119</v>
      </c>
      <c r="H222" s="72">
        <f t="shared" si="22"/>
        <v>0</v>
      </c>
      <c r="I222" s="51"/>
    </row>
    <row r="223" spans="1:9" ht="12.75">
      <c r="A223" s="51"/>
      <c r="B223" s="51">
        <f t="shared" si="24"/>
        <v>17</v>
      </c>
      <c r="C223" s="51">
        <f t="shared" si="23"/>
        <v>196</v>
      </c>
      <c r="D223" s="72">
        <f t="shared" si="25"/>
        <v>843.2080674589012</v>
      </c>
      <c r="E223" s="72">
        <f t="shared" si="26"/>
        <v>284.722647394378</v>
      </c>
      <c r="F223" s="72">
        <f t="shared" si="21"/>
        <v>558.4854200645232</v>
      </c>
      <c r="G223" s="94">
        <f t="shared" si="27"/>
        <v>113330.57353768667</v>
      </c>
      <c r="H223" s="72">
        <f t="shared" si="22"/>
        <v>0</v>
      </c>
      <c r="I223" s="51"/>
    </row>
    <row r="224" spans="1:9" ht="12.75">
      <c r="A224" s="51"/>
      <c r="B224" s="51">
        <f t="shared" si="24"/>
        <v>17</v>
      </c>
      <c r="C224" s="51">
        <f t="shared" si="23"/>
        <v>197</v>
      </c>
      <c r="D224" s="72">
        <f t="shared" si="25"/>
        <v>843.208067458901</v>
      </c>
      <c r="E224" s="72">
        <f t="shared" si="26"/>
        <v>283.3264338442167</v>
      </c>
      <c r="F224" s="72">
        <f t="shared" si="21"/>
        <v>559.8816336146843</v>
      </c>
      <c r="G224" s="94">
        <f t="shared" si="27"/>
        <v>112770.69190407198</v>
      </c>
      <c r="H224" s="72">
        <f t="shared" si="22"/>
        <v>0</v>
      </c>
      <c r="I224" s="51"/>
    </row>
    <row r="225" spans="1:9" ht="12.75">
      <c r="A225" s="51"/>
      <c r="B225" s="51">
        <f t="shared" si="24"/>
        <v>17</v>
      </c>
      <c r="C225" s="51">
        <f t="shared" si="23"/>
        <v>198</v>
      </c>
      <c r="D225" s="72">
        <f t="shared" si="25"/>
        <v>843.2080674589015</v>
      </c>
      <c r="E225" s="72">
        <f t="shared" si="26"/>
        <v>281.92672976017997</v>
      </c>
      <c r="F225" s="72">
        <f t="shared" si="21"/>
        <v>561.2813376987215</v>
      </c>
      <c r="G225" s="94">
        <f t="shared" si="27"/>
        <v>112209.41056637326</v>
      </c>
      <c r="H225" s="72">
        <f t="shared" si="22"/>
        <v>0</v>
      </c>
      <c r="I225" s="51"/>
    </row>
    <row r="226" spans="1:9" ht="12.75">
      <c r="A226" s="51"/>
      <c r="B226" s="51">
        <f t="shared" si="24"/>
        <v>17</v>
      </c>
      <c r="C226" s="51">
        <f t="shared" si="23"/>
        <v>199</v>
      </c>
      <c r="D226" s="72">
        <f t="shared" si="25"/>
        <v>843.2080674589013</v>
      </c>
      <c r="E226" s="72">
        <f t="shared" si="26"/>
        <v>280.5235264159332</v>
      </c>
      <c r="F226" s="72">
        <f t="shared" si="21"/>
        <v>562.684541042968</v>
      </c>
      <c r="G226" s="94">
        <f t="shared" si="27"/>
        <v>111646.7260253303</v>
      </c>
      <c r="H226" s="72">
        <f t="shared" si="22"/>
        <v>0</v>
      </c>
      <c r="I226" s="51"/>
    </row>
    <row r="227" spans="1:9" ht="12.75">
      <c r="A227" s="51"/>
      <c r="B227" s="51">
        <f t="shared" si="24"/>
        <v>17</v>
      </c>
      <c r="C227" s="51">
        <f t="shared" si="23"/>
        <v>200</v>
      </c>
      <c r="D227" s="72">
        <f t="shared" si="25"/>
        <v>843.2080674589009</v>
      </c>
      <c r="E227" s="72">
        <f t="shared" si="26"/>
        <v>279.11681506332576</v>
      </c>
      <c r="F227" s="72">
        <f t="shared" si="21"/>
        <v>564.0912523955751</v>
      </c>
      <c r="G227" s="94">
        <f t="shared" si="27"/>
        <v>111082.63477293472</v>
      </c>
      <c r="H227" s="72">
        <f t="shared" si="22"/>
        <v>0</v>
      </c>
      <c r="I227" s="51"/>
    </row>
    <row r="228" spans="1:9" ht="12.75">
      <c r="A228" s="51"/>
      <c r="B228" s="51">
        <f t="shared" si="24"/>
        <v>17</v>
      </c>
      <c r="C228" s="51">
        <f t="shared" si="23"/>
        <v>201</v>
      </c>
      <c r="D228" s="72">
        <f t="shared" si="25"/>
        <v>843.208067458901</v>
      </c>
      <c r="E228" s="72">
        <f t="shared" si="26"/>
        <v>277.7065869323368</v>
      </c>
      <c r="F228" s="72">
        <f t="shared" si="21"/>
        <v>565.5014805265643</v>
      </c>
      <c r="G228" s="94">
        <f t="shared" si="27"/>
        <v>110517.13329240815</v>
      </c>
      <c r="H228" s="72">
        <f t="shared" si="22"/>
        <v>0</v>
      </c>
      <c r="I228" s="51"/>
    </row>
    <row r="229" spans="1:9" ht="12.75">
      <c r="A229" s="51"/>
      <c r="B229" s="51">
        <f t="shared" si="24"/>
        <v>17</v>
      </c>
      <c r="C229" s="51">
        <f t="shared" si="23"/>
        <v>202</v>
      </c>
      <c r="D229" s="72">
        <f t="shared" si="25"/>
        <v>843.2080674589012</v>
      </c>
      <c r="E229" s="72">
        <f t="shared" si="26"/>
        <v>276.2928332310204</v>
      </c>
      <c r="F229" s="72">
        <f t="shared" si="21"/>
        <v>566.9152342278808</v>
      </c>
      <c r="G229" s="94">
        <f t="shared" si="27"/>
        <v>109950.21805818027</v>
      </c>
      <c r="H229" s="72">
        <f t="shared" si="22"/>
        <v>0</v>
      </c>
      <c r="I229" s="51"/>
    </row>
    <row r="230" spans="1:9" ht="12.75">
      <c r="A230" s="51"/>
      <c r="B230" s="51">
        <f t="shared" si="24"/>
        <v>17</v>
      </c>
      <c r="C230" s="51">
        <f t="shared" si="23"/>
        <v>203</v>
      </c>
      <c r="D230" s="72">
        <f t="shared" si="25"/>
        <v>843.2080674589009</v>
      </c>
      <c r="E230" s="72">
        <f t="shared" si="26"/>
        <v>274.8755451454507</v>
      </c>
      <c r="F230" s="72">
        <f t="shared" si="21"/>
        <v>568.3325223134502</v>
      </c>
      <c r="G230" s="94">
        <f t="shared" si="27"/>
        <v>109381.88553586682</v>
      </c>
      <c r="H230" s="72">
        <f t="shared" si="22"/>
        <v>0</v>
      </c>
      <c r="I230" s="51"/>
    </row>
    <row r="231" spans="1:9" ht="12.75">
      <c r="A231" s="51"/>
      <c r="B231" s="51">
        <f t="shared" si="24"/>
        <v>17</v>
      </c>
      <c r="C231" s="51">
        <f t="shared" si="23"/>
        <v>204</v>
      </c>
      <c r="D231" s="72">
        <f t="shared" si="25"/>
        <v>843.2080674589007</v>
      </c>
      <c r="E231" s="72">
        <f t="shared" si="26"/>
        <v>273.4547138396671</v>
      </c>
      <c r="F231" s="72">
        <f t="shared" si="21"/>
        <v>569.7533536192336</v>
      </c>
      <c r="G231" s="94">
        <f t="shared" si="27"/>
        <v>108812.13218224759</v>
      </c>
      <c r="H231" s="72">
        <f t="shared" si="22"/>
        <v>0</v>
      </c>
      <c r="I231" s="51"/>
    </row>
    <row r="232" spans="1:9" ht="12.75">
      <c r="A232" s="51"/>
      <c r="B232" s="51">
        <f t="shared" si="24"/>
        <v>18</v>
      </c>
      <c r="C232" s="51">
        <f t="shared" si="23"/>
        <v>205</v>
      </c>
      <c r="D232" s="72">
        <f t="shared" si="25"/>
        <v>843.2080674589009</v>
      </c>
      <c r="E232" s="72">
        <f t="shared" si="26"/>
        <v>272.030330455619</v>
      </c>
      <c r="F232" s="72">
        <f t="shared" si="21"/>
        <v>571.1777370032819</v>
      </c>
      <c r="G232" s="94">
        <f t="shared" si="27"/>
        <v>108240.95444524431</v>
      </c>
      <c r="H232" s="72">
        <f t="shared" si="22"/>
        <v>0</v>
      </c>
      <c r="I232" s="51"/>
    </row>
    <row r="233" spans="1:9" ht="12.75">
      <c r="A233" s="51"/>
      <c r="B233" s="51">
        <f t="shared" si="24"/>
        <v>18</v>
      </c>
      <c r="C233" s="51">
        <f t="shared" si="23"/>
        <v>206</v>
      </c>
      <c r="D233" s="72">
        <f t="shared" si="25"/>
        <v>843.2080674589006</v>
      </c>
      <c r="E233" s="72">
        <f t="shared" si="26"/>
        <v>270.60238611311075</v>
      </c>
      <c r="F233" s="72">
        <f t="shared" si="21"/>
        <v>572.6056813457899</v>
      </c>
      <c r="G233" s="94">
        <f t="shared" si="27"/>
        <v>107668.34876389852</v>
      </c>
      <c r="H233" s="72">
        <f t="shared" si="22"/>
        <v>0</v>
      </c>
      <c r="I233" s="51"/>
    </row>
    <row r="234" spans="1:9" ht="12.75">
      <c r="A234" s="51"/>
      <c r="B234" s="51">
        <f t="shared" si="24"/>
        <v>18</v>
      </c>
      <c r="C234" s="51">
        <f t="shared" si="23"/>
        <v>207</v>
      </c>
      <c r="D234" s="72">
        <f t="shared" si="25"/>
        <v>843.2080674589007</v>
      </c>
      <c r="E234" s="72">
        <f t="shared" si="26"/>
        <v>269.1708719097463</v>
      </c>
      <c r="F234" s="72">
        <f t="shared" si="21"/>
        <v>574.0371955491544</v>
      </c>
      <c r="G234" s="94">
        <f t="shared" si="27"/>
        <v>107094.31156834937</v>
      </c>
      <c r="H234" s="72">
        <f t="shared" si="22"/>
        <v>0</v>
      </c>
      <c r="I234" s="51"/>
    </row>
    <row r="235" spans="1:9" ht="12.75">
      <c r="A235" s="51"/>
      <c r="B235" s="51">
        <f t="shared" si="24"/>
        <v>18</v>
      </c>
      <c r="C235" s="51">
        <f t="shared" si="23"/>
        <v>208</v>
      </c>
      <c r="D235" s="72">
        <f t="shared" si="25"/>
        <v>843.2080674589005</v>
      </c>
      <c r="E235" s="72">
        <f t="shared" si="26"/>
        <v>267.73577892087343</v>
      </c>
      <c r="F235" s="72">
        <f aca="true" t="shared" si="28" ref="F235:F298">IF(C235&lt;&gt;" ",D235-E235+H235," ")</f>
        <v>575.472288538027</v>
      </c>
      <c r="G235" s="94">
        <f t="shared" si="27"/>
        <v>106518.83927981133</v>
      </c>
      <c r="H235" s="72">
        <f t="shared" si="22"/>
        <v>0</v>
      </c>
      <c r="I235" s="51"/>
    </row>
    <row r="236" spans="1:9" ht="12.75">
      <c r="A236" s="51"/>
      <c r="B236" s="51">
        <f t="shared" si="24"/>
        <v>18</v>
      </c>
      <c r="C236" s="51">
        <f t="shared" si="23"/>
        <v>209</v>
      </c>
      <c r="D236" s="72">
        <f t="shared" si="25"/>
        <v>843.2080674589008</v>
      </c>
      <c r="E236" s="72">
        <f t="shared" si="26"/>
        <v>266.29709819952836</v>
      </c>
      <c r="F236" s="72">
        <f t="shared" si="28"/>
        <v>576.9109692593725</v>
      </c>
      <c r="G236" s="94">
        <f t="shared" si="27"/>
        <v>105941.92831055196</v>
      </c>
      <c r="H236" s="72">
        <f t="shared" si="22"/>
        <v>0</v>
      </c>
      <c r="I236" s="51"/>
    </row>
    <row r="237" spans="1:9" ht="12.75">
      <c r="A237" s="51"/>
      <c r="B237" s="51">
        <f t="shared" si="24"/>
        <v>18</v>
      </c>
      <c r="C237" s="51">
        <f t="shared" si="23"/>
        <v>210</v>
      </c>
      <c r="D237" s="72">
        <f t="shared" si="25"/>
        <v>843.2080674589005</v>
      </c>
      <c r="E237" s="72">
        <f t="shared" si="26"/>
        <v>264.8548207763799</v>
      </c>
      <c r="F237" s="72">
        <f t="shared" si="28"/>
        <v>578.3532466825206</v>
      </c>
      <c r="G237" s="94">
        <f t="shared" si="27"/>
        <v>105363.57506386943</v>
      </c>
      <c r="H237" s="72">
        <f t="shared" si="22"/>
        <v>0</v>
      </c>
      <c r="I237" s="51"/>
    </row>
    <row r="238" spans="1:9" ht="12.75">
      <c r="A238" s="51"/>
      <c r="B238" s="51">
        <f t="shared" si="24"/>
        <v>18</v>
      </c>
      <c r="C238" s="51">
        <f t="shared" si="23"/>
        <v>211</v>
      </c>
      <c r="D238" s="72">
        <f t="shared" si="25"/>
        <v>843.2080674589007</v>
      </c>
      <c r="E238" s="72">
        <f t="shared" si="26"/>
        <v>263.4089376596736</v>
      </c>
      <c r="F238" s="72">
        <f t="shared" si="28"/>
        <v>579.7991297992271</v>
      </c>
      <c r="G238" s="94">
        <f t="shared" si="27"/>
        <v>104783.7759340702</v>
      </c>
      <c r="H238" s="72">
        <f t="shared" si="22"/>
        <v>0</v>
      </c>
      <c r="I238" s="51"/>
    </row>
    <row r="239" spans="1:9" ht="12.75">
      <c r="A239" s="51"/>
      <c r="B239" s="51">
        <f t="shared" si="24"/>
        <v>18</v>
      </c>
      <c r="C239" s="51">
        <f t="shared" si="23"/>
        <v>212</v>
      </c>
      <c r="D239" s="72">
        <f t="shared" si="25"/>
        <v>843.2080674589002</v>
      </c>
      <c r="E239" s="72">
        <f t="shared" si="26"/>
        <v>261.9594398351755</v>
      </c>
      <c r="F239" s="72">
        <f t="shared" si="28"/>
        <v>581.2486276237248</v>
      </c>
      <c r="G239" s="94">
        <f t="shared" si="27"/>
        <v>104202.52730644649</v>
      </c>
      <c r="H239" s="72">
        <f t="shared" si="22"/>
        <v>0</v>
      </c>
      <c r="I239" s="51"/>
    </row>
    <row r="240" spans="1:9" ht="12.75">
      <c r="A240" s="51"/>
      <c r="B240" s="51">
        <f t="shared" si="24"/>
        <v>18</v>
      </c>
      <c r="C240" s="51">
        <f t="shared" si="23"/>
        <v>213</v>
      </c>
      <c r="D240" s="72">
        <f t="shared" si="25"/>
        <v>843.2080674588998</v>
      </c>
      <c r="E240" s="72">
        <f t="shared" si="26"/>
        <v>260.50631826611624</v>
      </c>
      <c r="F240" s="72">
        <f t="shared" si="28"/>
        <v>582.7017491927836</v>
      </c>
      <c r="G240" s="94">
        <f t="shared" si="27"/>
        <v>103619.8255572537</v>
      </c>
      <c r="H240" s="72">
        <f t="shared" si="22"/>
        <v>0</v>
      </c>
      <c r="I240" s="51"/>
    </row>
    <row r="241" spans="1:9" ht="12.75">
      <c r="A241" s="51"/>
      <c r="B241" s="51">
        <f t="shared" si="24"/>
        <v>18</v>
      </c>
      <c r="C241" s="51">
        <f t="shared" si="23"/>
        <v>214</v>
      </c>
      <c r="D241" s="72">
        <f t="shared" si="25"/>
        <v>843.2080674589</v>
      </c>
      <c r="E241" s="72">
        <f t="shared" si="26"/>
        <v>259.04956389313423</v>
      </c>
      <c r="F241" s="72">
        <f t="shared" si="28"/>
        <v>584.1585035657658</v>
      </c>
      <c r="G241" s="94">
        <f t="shared" si="27"/>
        <v>103035.66705368794</v>
      </c>
      <c r="H241" s="72">
        <f t="shared" si="22"/>
        <v>0</v>
      </c>
      <c r="I241" s="51"/>
    </row>
    <row r="242" spans="1:9" ht="12.75">
      <c r="A242" s="51"/>
      <c r="B242" s="51">
        <f t="shared" si="24"/>
        <v>18</v>
      </c>
      <c r="C242" s="51">
        <f t="shared" si="23"/>
        <v>215</v>
      </c>
      <c r="D242" s="72">
        <f t="shared" si="25"/>
        <v>843.2080674588998</v>
      </c>
      <c r="E242" s="72">
        <f t="shared" si="26"/>
        <v>257.58916763421985</v>
      </c>
      <c r="F242" s="72">
        <f t="shared" si="28"/>
        <v>585.6188998246799</v>
      </c>
      <c r="G242" s="94">
        <f t="shared" si="27"/>
        <v>102450.04815386326</v>
      </c>
      <c r="H242" s="72">
        <f t="shared" si="22"/>
        <v>0</v>
      </c>
      <c r="I242" s="51"/>
    </row>
    <row r="243" spans="1:9" ht="12.75">
      <c r="A243" s="51"/>
      <c r="B243" s="51">
        <f t="shared" si="24"/>
        <v>18</v>
      </c>
      <c r="C243" s="51">
        <f t="shared" si="23"/>
        <v>216</v>
      </c>
      <c r="D243" s="72">
        <f t="shared" si="25"/>
        <v>843.2080674589</v>
      </c>
      <c r="E243" s="72">
        <f t="shared" si="26"/>
        <v>256.12512038465815</v>
      </c>
      <c r="F243" s="72">
        <f t="shared" si="28"/>
        <v>587.0829470742419</v>
      </c>
      <c r="G243" s="94">
        <f t="shared" si="27"/>
        <v>101862.96520678901</v>
      </c>
      <c r="H243" s="72">
        <f t="shared" si="22"/>
        <v>0</v>
      </c>
      <c r="I243" s="51"/>
    </row>
    <row r="244" spans="1:9" ht="12.75">
      <c r="A244" s="51"/>
      <c r="B244" s="51">
        <f t="shared" si="24"/>
        <v>19</v>
      </c>
      <c r="C244" s="51">
        <f t="shared" si="23"/>
        <v>217</v>
      </c>
      <c r="D244" s="72">
        <f t="shared" si="25"/>
        <v>843.2080674588997</v>
      </c>
      <c r="E244" s="72">
        <f t="shared" si="26"/>
        <v>254.65741301697253</v>
      </c>
      <c r="F244" s="72">
        <f t="shared" si="28"/>
        <v>588.5506544419271</v>
      </c>
      <c r="G244" s="94">
        <f t="shared" si="27"/>
        <v>101274.41455234708</v>
      </c>
      <c r="H244" s="72">
        <f t="shared" si="22"/>
        <v>0</v>
      </c>
      <c r="I244" s="51"/>
    </row>
    <row r="245" spans="1:9" ht="12.75">
      <c r="A245" s="51"/>
      <c r="B245" s="51">
        <f t="shared" si="24"/>
        <v>19</v>
      </c>
      <c r="C245" s="51">
        <f t="shared" si="23"/>
        <v>218</v>
      </c>
      <c r="D245" s="72">
        <f t="shared" si="25"/>
        <v>843.2080674588999</v>
      </c>
      <c r="E245" s="72">
        <f t="shared" si="26"/>
        <v>253.1860363808677</v>
      </c>
      <c r="F245" s="72">
        <f t="shared" si="28"/>
        <v>590.0220310780322</v>
      </c>
      <c r="G245" s="94">
        <f t="shared" si="27"/>
        <v>100684.39252126905</v>
      </c>
      <c r="H245" s="72">
        <f t="shared" si="22"/>
        <v>0</v>
      </c>
      <c r="I245" s="51"/>
    </row>
    <row r="246" spans="1:9" ht="12.75">
      <c r="A246" s="51"/>
      <c r="B246" s="51">
        <f t="shared" si="24"/>
        <v>19</v>
      </c>
      <c r="C246" s="51">
        <f t="shared" si="23"/>
        <v>219</v>
      </c>
      <c r="D246" s="72">
        <f t="shared" si="25"/>
        <v>843.2080674588999</v>
      </c>
      <c r="E246" s="72">
        <f t="shared" si="26"/>
        <v>251.71098130317264</v>
      </c>
      <c r="F246" s="72">
        <f t="shared" si="28"/>
        <v>591.4970861557273</v>
      </c>
      <c r="G246" s="94">
        <f t="shared" si="27"/>
        <v>100092.89543511333</v>
      </c>
      <c r="H246" s="72">
        <f t="shared" si="22"/>
        <v>0</v>
      </c>
      <c r="I246" s="51"/>
    </row>
    <row r="247" spans="1:9" ht="12.75">
      <c r="A247" s="51"/>
      <c r="B247" s="51">
        <f t="shared" si="24"/>
        <v>19</v>
      </c>
      <c r="C247" s="51">
        <f t="shared" si="23"/>
        <v>220</v>
      </c>
      <c r="D247" s="72">
        <f t="shared" si="25"/>
        <v>843.2080674588991</v>
      </c>
      <c r="E247" s="72">
        <f t="shared" si="26"/>
        <v>250.2322385877833</v>
      </c>
      <c r="F247" s="72">
        <f t="shared" si="28"/>
        <v>592.9758288711158</v>
      </c>
      <c r="G247" s="94">
        <f t="shared" si="27"/>
        <v>99499.91960624221</v>
      </c>
      <c r="H247" s="72">
        <f t="shared" si="22"/>
        <v>0</v>
      </c>
      <c r="I247" s="51"/>
    </row>
    <row r="248" spans="1:9" ht="12.75">
      <c r="A248" s="51"/>
      <c r="B248" s="51">
        <f t="shared" si="24"/>
        <v>19</v>
      </c>
      <c r="C248" s="51">
        <f t="shared" si="23"/>
        <v>221</v>
      </c>
      <c r="D248" s="72">
        <f t="shared" si="25"/>
        <v>843.2080674588992</v>
      </c>
      <c r="E248" s="72">
        <f t="shared" si="26"/>
        <v>248.74979901560553</v>
      </c>
      <c r="F248" s="72">
        <f t="shared" si="28"/>
        <v>594.4582684432937</v>
      </c>
      <c r="G248" s="94">
        <f t="shared" si="27"/>
        <v>98905.46133779892</v>
      </c>
      <c r="H248" s="72">
        <f t="shared" si="22"/>
        <v>0</v>
      </c>
      <c r="I248" s="51"/>
    </row>
    <row r="249" spans="1:9" ht="12.75">
      <c r="A249" s="51"/>
      <c r="B249" s="51">
        <f t="shared" si="24"/>
        <v>19</v>
      </c>
      <c r="C249" s="51">
        <f t="shared" si="23"/>
        <v>222</v>
      </c>
      <c r="D249" s="72">
        <f t="shared" si="25"/>
        <v>843.2080674588997</v>
      </c>
      <c r="E249" s="72">
        <f t="shared" si="26"/>
        <v>247.2636533444973</v>
      </c>
      <c r="F249" s="72">
        <f t="shared" si="28"/>
        <v>595.9444141144024</v>
      </c>
      <c r="G249" s="94">
        <f t="shared" si="27"/>
        <v>98309.51692368451</v>
      </c>
      <c r="H249" s="72">
        <f t="shared" si="22"/>
        <v>0</v>
      </c>
      <c r="I249" s="51"/>
    </row>
    <row r="250" spans="1:9" ht="12.75">
      <c r="A250" s="51"/>
      <c r="B250" s="51">
        <f t="shared" si="24"/>
        <v>19</v>
      </c>
      <c r="C250" s="51">
        <f t="shared" si="23"/>
        <v>223</v>
      </c>
      <c r="D250" s="72">
        <f t="shared" si="25"/>
        <v>843.208067458899</v>
      </c>
      <c r="E250" s="72">
        <f t="shared" si="26"/>
        <v>245.77379230921127</v>
      </c>
      <c r="F250" s="72">
        <f t="shared" si="28"/>
        <v>597.4342751496877</v>
      </c>
      <c r="G250" s="94">
        <f t="shared" si="27"/>
        <v>97712.08264853482</v>
      </c>
      <c r="H250" s="72">
        <f t="shared" si="22"/>
        <v>0</v>
      </c>
      <c r="I250" s="51"/>
    </row>
    <row r="251" spans="1:9" ht="12.75">
      <c r="A251" s="51"/>
      <c r="B251" s="51">
        <f t="shared" si="24"/>
        <v>19</v>
      </c>
      <c r="C251" s="51">
        <f t="shared" si="23"/>
        <v>224</v>
      </c>
      <c r="D251" s="72">
        <f t="shared" si="25"/>
        <v>843.2080674588989</v>
      </c>
      <c r="E251" s="72">
        <f t="shared" si="26"/>
        <v>244.28020662133707</v>
      </c>
      <c r="F251" s="72">
        <f t="shared" si="28"/>
        <v>598.9278608375619</v>
      </c>
      <c r="G251" s="94">
        <f t="shared" si="27"/>
        <v>97113.15478769726</v>
      </c>
      <c r="H251" s="72">
        <f t="shared" si="22"/>
        <v>0</v>
      </c>
      <c r="I251" s="51"/>
    </row>
    <row r="252" spans="1:9" ht="12.75">
      <c r="A252" s="51"/>
      <c r="B252" s="51">
        <f t="shared" si="24"/>
        <v>19</v>
      </c>
      <c r="C252" s="51">
        <f t="shared" si="23"/>
        <v>225</v>
      </c>
      <c r="D252" s="72">
        <f t="shared" si="25"/>
        <v>843.2080674588989</v>
      </c>
      <c r="E252" s="72">
        <f t="shared" si="26"/>
        <v>242.78288696924315</v>
      </c>
      <c r="F252" s="72">
        <f t="shared" si="28"/>
        <v>600.4251804896558</v>
      </c>
      <c r="G252" s="94">
        <f t="shared" si="27"/>
        <v>96512.72960720761</v>
      </c>
      <c r="H252" s="72">
        <f t="shared" si="22"/>
        <v>0</v>
      </c>
      <c r="I252" s="51"/>
    </row>
    <row r="253" spans="1:9" ht="12.75">
      <c r="A253" s="51"/>
      <c r="B253" s="51">
        <f t="shared" si="24"/>
        <v>19</v>
      </c>
      <c r="C253" s="51">
        <f t="shared" si="23"/>
        <v>226</v>
      </c>
      <c r="D253" s="72">
        <f t="shared" si="25"/>
        <v>843.208067458899</v>
      </c>
      <c r="E253" s="72">
        <f t="shared" si="26"/>
        <v>241.28182401801905</v>
      </c>
      <c r="F253" s="72">
        <f t="shared" si="28"/>
        <v>601.92624344088</v>
      </c>
      <c r="G253" s="94">
        <f t="shared" si="27"/>
        <v>95910.80336376674</v>
      </c>
      <c r="H253" s="72">
        <f t="shared" si="22"/>
        <v>0</v>
      </c>
      <c r="I253" s="51"/>
    </row>
    <row r="254" spans="1:9" ht="12.75">
      <c r="A254" s="51"/>
      <c r="B254" s="51">
        <f t="shared" si="24"/>
        <v>19</v>
      </c>
      <c r="C254" s="51">
        <f t="shared" si="23"/>
        <v>227</v>
      </c>
      <c r="D254" s="72">
        <f t="shared" si="25"/>
        <v>843.2080674588992</v>
      </c>
      <c r="E254" s="72">
        <f t="shared" si="26"/>
        <v>239.77700840941685</v>
      </c>
      <c r="F254" s="72">
        <f t="shared" si="28"/>
        <v>603.4310590494824</v>
      </c>
      <c r="G254" s="94">
        <f t="shared" si="27"/>
        <v>95307.37230471725</v>
      </c>
      <c r="H254" s="72">
        <f t="shared" si="22"/>
        <v>0</v>
      </c>
      <c r="I254" s="51"/>
    </row>
    <row r="255" spans="1:9" ht="12.75">
      <c r="A255" s="51"/>
      <c r="B255" s="51">
        <f t="shared" si="24"/>
        <v>19</v>
      </c>
      <c r="C255" s="51">
        <f t="shared" si="23"/>
        <v>228</v>
      </c>
      <c r="D255" s="72">
        <f t="shared" si="25"/>
        <v>843.2080674588987</v>
      </c>
      <c r="E255" s="72">
        <f t="shared" si="26"/>
        <v>238.26843076179313</v>
      </c>
      <c r="F255" s="72">
        <f t="shared" si="28"/>
        <v>604.9396366971055</v>
      </c>
      <c r="G255" s="94">
        <f t="shared" si="27"/>
        <v>94702.43266802015</v>
      </c>
      <c r="H255" s="72">
        <f t="shared" si="22"/>
        <v>0</v>
      </c>
      <c r="I255" s="51"/>
    </row>
    <row r="256" spans="1:9" ht="12.75">
      <c r="A256" s="51"/>
      <c r="B256" s="51">
        <f t="shared" si="24"/>
        <v>20</v>
      </c>
      <c r="C256" s="51">
        <f t="shared" si="23"/>
        <v>229</v>
      </c>
      <c r="D256" s="72">
        <f t="shared" si="25"/>
        <v>843.2080674588987</v>
      </c>
      <c r="E256" s="72">
        <f t="shared" si="26"/>
        <v>236.75608167005038</v>
      </c>
      <c r="F256" s="72">
        <f t="shared" si="28"/>
        <v>606.4519857888483</v>
      </c>
      <c r="G256" s="94">
        <f t="shared" si="27"/>
        <v>94095.9806822313</v>
      </c>
      <c r="H256" s="72">
        <f t="shared" si="22"/>
        <v>0</v>
      </c>
      <c r="I256" s="51"/>
    </row>
    <row r="257" spans="1:9" ht="12.75">
      <c r="A257" s="51"/>
      <c r="B257" s="51">
        <f t="shared" si="24"/>
        <v>20</v>
      </c>
      <c r="C257" s="51">
        <f t="shared" si="23"/>
        <v>230</v>
      </c>
      <c r="D257" s="72">
        <f t="shared" si="25"/>
        <v>843.2080674588985</v>
      </c>
      <c r="E257" s="72">
        <f t="shared" si="26"/>
        <v>235.23995170557825</v>
      </c>
      <c r="F257" s="72">
        <f t="shared" si="28"/>
        <v>607.9681157533203</v>
      </c>
      <c r="G257" s="94">
        <f t="shared" si="27"/>
        <v>93488.01256647798</v>
      </c>
      <c r="H257" s="72">
        <f t="shared" si="22"/>
        <v>0</v>
      </c>
      <c r="I257" s="51"/>
    </row>
    <row r="258" spans="1:9" ht="12.75">
      <c r="A258" s="51"/>
      <c r="B258" s="51">
        <f t="shared" si="24"/>
        <v>20</v>
      </c>
      <c r="C258" s="51">
        <f t="shared" si="23"/>
        <v>231</v>
      </c>
      <c r="D258" s="72">
        <f t="shared" si="25"/>
        <v>843.2080674588984</v>
      </c>
      <c r="E258" s="72">
        <f t="shared" si="26"/>
        <v>233.72003141619496</v>
      </c>
      <c r="F258" s="72">
        <f t="shared" si="28"/>
        <v>609.4880360427035</v>
      </c>
      <c r="G258" s="94">
        <f t="shared" si="27"/>
        <v>92878.52453043527</v>
      </c>
      <c r="H258" s="72">
        <f t="shared" si="22"/>
        <v>0</v>
      </c>
      <c r="I258" s="51"/>
    </row>
    <row r="259" spans="1:9" ht="12.75">
      <c r="A259" s="51"/>
      <c r="B259" s="51">
        <f t="shared" si="24"/>
        <v>20</v>
      </c>
      <c r="C259" s="51">
        <f t="shared" si="23"/>
        <v>232</v>
      </c>
      <c r="D259" s="72">
        <f t="shared" si="25"/>
        <v>843.208067458898</v>
      </c>
      <c r="E259" s="72">
        <f t="shared" si="26"/>
        <v>232.1963113260882</v>
      </c>
      <c r="F259" s="72">
        <f t="shared" si="28"/>
        <v>611.0117561328098</v>
      </c>
      <c r="G259" s="94">
        <f t="shared" si="27"/>
        <v>92267.51277430246</v>
      </c>
      <c r="H259" s="72">
        <f t="shared" si="22"/>
        <v>0</v>
      </c>
      <c r="I259" s="51"/>
    </row>
    <row r="260" spans="1:9" ht="12.75">
      <c r="A260" s="51"/>
      <c r="B260" s="51">
        <f t="shared" si="24"/>
        <v>20</v>
      </c>
      <c r="C260" s="51">
        <f t="shared" si="23"/>
        <v>233</v>
      </c>
      <c r="D260" s="72">
        <f t="shared" si="25"/>
        <v>843.2080674588982</v>
      </c>
      <c r="E260" s="72">
        <f t="shared" si="26"/>
        <v>230.66878193575616</v>
      </c>
      <c r="F260" s="72">
        <f t="shared" si="28"/>
        <v>612.5392855231421</v>
      </c>
      <c r="G260" s="94">
        <f t="shared" si="27"/>
        <v>91654.97348877932</v>
      </c>
      <c r="H260" s="72">
        <f t="shared" si="22"/>
        <v>0</v>
      </c>
      <c r="I260" s="51"/>
    </row>
    <row r="261" spans="1:9" ht="12.75">
      <c r="A261" s="51"/>
      <c r="B261" s="51">
        <f t="shared" si="24"/>
        <v>20</v>
      </c>
      <c r="C261" s="51">
        <f t="shared" si="23"/>
        <v>234</v>
      </c>
      <c r="D261" s="72">
        <f t="shared" si="25"/>
        <v>843.2080674588985</v>
      </c>
      <c r="E261" s="72">
        <f t="shared" si="26"/>
        <v>229.1374337219483</v>
      </c>
      <c r="F261" s="72">
        <f t="shared" si="28"/>
        <v>614.0706337369502</v>
      </c>
      <c r="G261" s="94">
        <f t="shared" si="27"/>
        <v>91040.90285504237</v>
      </c>
      <c r="H261" s="72">
        <f t="shared" si="22"/>
        <v>0</v>
      </c>
      <c r="I261" s="51"/>
    </row>
    <row r="262" spans="1:9" ht="12.75">
      <c r="A262" s="51"/>
      <c r="B262" s="51">
        <f t="shared" si="24"/>
        <v>20</v>
      </c>
      <c r="C262" s="51">
        <f t="shared" si="23"/>
        <v>235</v>
      </c>
      <c r="D262" s="72">
        <f t="shared" si="25"/>
        <v>843.208067458898</v>
      </c>
      <c r="E262" s="72">
        <f t="shared" si="26"/>
        <v>227.60225713760593</v>
      </c>
      <c r="F262" s="72">
        <f t="shared" si="28"/>
        <v>615.605810321292</v>
      </c>
      <c r="G262" s="94">
        <f t="shared" si="27"/>
        <v>90425.29704472108</v>
      </c>
      <c r="H262" s="72">
        <f t="shared" si="22"/>
        <v>0</v>
      </c>
      <c r="I262" s="51"/>
    </row>
    <row r="263" spans="1:9" ht="12.75">
      <c r="A263" s="51"/>
      <c r="B263" s="51">
        <f t="shared" si="24"/>
        <v>20</v>
      </c>
      <c r="C263" s="51">
        <f t="shared" si="23"/>
        <v>236</v>
      </c>
      <c r="D263" s="72">
        <f t="shared" si="25"/>
        <v>843.2080674588974</v>
      </c>
      <c r="E263" s="72">
        <f t="shared" si="26"/>
        <v>226.0632426118027</v>
      </c>
      <c r="F263" s="72">
        <f t="shared" si="28"/>
        <v>617.1448248470947</v>
      </c>
      <c r="G263" s="94">
        <f t="shared" si="27"/>
        <v>89808.15221987398</v>
      </c>
      <c r="H263" s="72">
        <f t="shared" si="22"/>
        <v>0</v>
      </c>
      <c r="I263" s="51"/>
    </row>
    <row r="264" spans="1:9" ht="12.75">
      <c r="A264" s="51"/>
      <c r="B264" s="51">
        <f t="shared" si="24"/>
        <v>20</v>
      </c>
      <c r="C264" s="51">
        <f t="shared" si="23"/>
        <v>237</v>
      </c>
      <c r="D264" s="72">
        <f t="shared" si="25"/>
        <v>843.2080674588977</v>
      </c>
      <c r="E264" s="72">
        <f t="shared" si="26"/>
        <v>224.52038054968497</v>
      </c>
      <c r="F264" s="72">
        <f t="shared" si="28"/>
        <v>618.6876869092127</v>
      </c>
      <c r="G264" s="94">
        <f t="shared" si="27"/>
        <v>89189.46453296478</v>
      </c>
      <c r="H264" s="72">
        <f t="shared" si="22"/>
        <v>0</v>
      </c>
      <c r="I264" s="51"/>
    </row>
    <row r="265" spans="1:9" ht="12.75">
      <c r="A265" s="51"/>
      <c r="B265" s="51">
        <f t="shared" si="24"/>
        <v>20</v>
      </c>
      <c r="C265" s="51">
        <f t="shared" si="23"/>
        <v>238</v>
      </c>
      <c r="D265" s="72">
        <f t="shared" si="25"/>
        <v>843.2080674588975</v>
      </c>
      <c r="E265" s="72">
        <f t="shared" si="26"/>
        <v>222.97366133241195</v>
      </c>
      <c r="F265" s="72">
        <f t="shared" si="28"/>
        <v>620.2344061264855</v>
      </c>
      <c r="G265" s="94">
        <f t="shared" si="27"/>
        <v>88569.23012683829</v>
      </c>
      <c r="H265" s="72">
        <f t="shared" si="22"/>
        <v>0</v>
      </c>
      <c r="I265" s="51"/>
    </row>
    <row r="266" spans="1:9" ht="12.75">
      <c r="A266" s="51"/>
      <c r="B266" s="51">
        <f t="shared" si="24"/>
        <v>20</v>
      </c>
      <c r="C266" s="51">
        <f t="shared" si="23"/>
        <v>239</v>
      </c>
      <c r="D266" s="72">
        <f t="shared" si="25"/>
        <v>843.2080674588976</v>
      </c>
      <c r="E266" s="72">
        <f t="shared" si="26"/>
        <v>221.4230753170957</v>
      </c>
      <c r="F266" s="72">
        <f t="shared" si="28"/>
        <v>621.7849921418019</v>
      </c>
      <c r="G266" s="94">
        <f t="shared" si="27"/>
        <v>87947.44513469649</v>
      </c>
      <c r="H266" s="72">
        <f t="shared" si="22"/>
        <v>0</v>
      </c>
      <c r="I266" s="51"/>
    </row>
    <row r="267" spans="1:9" ht="12.75">
      <c r="A267" s="51"/>
      <c r="B267" s="51">
        <f t="shared" si="24"/>
        <v>20</v>
      </c>
      <c r="C267" s="51">
        <f t="shared" si="23"/>
        <v>240</v>
      </c>
      <c r="D267" s="72">
        <f t="shared" si="25"/>
        <v>843.2080674588977</v>
      </c>
      <c r="E267" s="72">
        <f t="shared" si="26"/>
        <v>219.86861283674125</v>
      </c>
      <c r="F267" s="72">
        <f t="shared" si="28"/>
        <v>623.3394546221565</v>
      </c>
      <c r="G267" s="94">
        <f t="shared" si="27"/>
        <v>87324.10568007434</v>
      </c>
      <c r="H267" s="72">
        <f t="shared" si="22"/>
        <v>0</v>
      </c>
      <c r="I267" s="51"/>
    </row>
    <row r="268" spans="1:9" ht="12.75">
      <c r="A268" s="51"/>
      <c r="B268" s="51">
        <f t="shared" si="24"/>
        <v>21</v>
      </c>
      <c r="C268" s="51">
        <f t="shared" si="23"/>
        <v>241</v>
      </c>
      <c r="D268" s="72">
        <f t="shared" si="25"/>
        <v>843.2080674588981</v>
      </c>
      <c r="E268" s="72">
        <f t="shared" si="26"/>
        <v>218.31026420018586</v>
      </c>
      <c r="F268" s="72">
        <f t="shared" si="28"/>
        <v>624.8978032587122</v>
      </c>
      <c r="G268" s="94">
        <f t="shared" si="27"/>
        <v>86699.20787681562</v>
      </c>
      <c r="H268" s="72">
        <f t="shared" si="22"/>
        <v>0</v>
      </c>
      <c r="I268" s="51"/>
    </row>
    <row r="269" spans="1:9" ht="12.75">
      <c r="A269" s="51"/>
      <c r="B269" s="51">
        <f t="shared" si="24"/>
        <v>21</v>
      </c>
      <c r="C269" s="51">
        <f t="shared" si="23"/>
        <v>242</v>
      </c>
      <c r="D269" s="72">
        <f t="shared" si="25"/>
        <v>843.2080674588976</v>
      </c>
      <c r="E269" s="72">
        <f t="shared" si="26"/>
        <v>216.74801969203907</v>
      </c>
      <c r="F269" s="72">
        <f t="shared" si="28"/>
        <v>626.4600477668586</v>
      </c>
      <c r="G269" s="94">
        <f t="shared" si="27"/>
        <v>86072.74782904876</v>
      </c>
      <c r="H269" s="72">
        <f t="shared" si="22"/>
        <v>0</v>
      </c>
      <c r="I269" s="51"/>
    </row>
    <row r="270" spans="1:9" ht="12.75">
      <c r="A270" s="51"/>
      <c r="B270" s="51">
        <f t="shared" si="24"/>
        <v>21</v>
      </c>
      <c r="C270" s="51">
        <f t="shared" si="23"/>
        <v>243</v>
      </c>
      <c r="D270" s="72">
        <f t="shared" si="25"/>
        <v>843.2080674588974</v>
      </c>
      <c r="E270" s="72">
        <f t="shared" si="26"/>
        <v>215.1818695726219</v>
      </c>
      <c r="F270" s="72">
        <f t="shared" si="28"/>
        <v>628.0261978862754</v>
      </c>
      <c r="G270" s="94">
        <f t="shared" si="27"/>
        <v>85444.7216311625</v>
      </c>
      <c r="H270" s="72">
        <f t="shared" si="22"/>
        <v>0</v>
      </c>
      <c r="I270" s="51"/>
    </row>
    <row r="271" spans="1:9" ht="12.75">
      <c r="A271" s="51"/>
      <c r="B271" s="51">
        <f t="shared" si="24"/>
        <v>21</v>
      </c>
      <c r="C271" s="51">
        <f t="shared" si="23"/>
        <v>244</v>
      </c>
      <c r="D271" s="72">
        <f t="shared" si="25"/>
        <v>843.2080674588971</v>
      </c>
      <c r="E271" s="72">
        <f t="shared" si="26"/>
        <v>213.61180407790624</v>
      </c>
      <c r="F271" s="72">
        <f t="shared" si="28"/>
        <v>629.5962633809909</v>
      </c>
      <c r="G271" s="94">
        <f t="shared" si="27"/>
        <v>84815.1253677815</v>
      </c>
      <c r="H271" s="72">
        <f t="shared" si="22"/>
        <v>0</v>
      </c>
      <c r="I271" s="51"/>
    </row>
    <row r="272" spans="1:9" ht="12.75">
      <c r="A272" s="51"/>
      <c r="B272" s="51">
        <f t="shared" si="24"/>
        <v>21</v>
      </c>
      <c r="C272" s="51">
        <f t="shared" si="23"/>
        <v>245</v>
      </c>
      <c r="D272" s="72">
        <f t="shared" si="25"/>
        <v>843.2080674588968</v>
      </c>
      <c r="E272" s="72">
        <f t="shared" si="26"/>
        <v>212.03781341945376</v>
      </c>
      <c r="F272" s="72">
        <f t="shared" si="28"/>
        <v>631.1702540394431</v>
      </c>
      <c r="G272" s="94">
        <f t="shared" si="27"/>
        <v>84183.95511374205</v>
      </c>
      <c r="H272" s="72">
        <f t="shared" si="22"/>
        <v>0</v>
      </c>
      <c r="I272" s="51"/>
    </row>
    <row r="273" spans="1:9" ht="12.75">
      <c r="A273" s="51"/>
      <c r="B273" s="51">
        <f t="shared" si="24"/>
        <v>21</v>
      </c>
      <c r="C273" s="51">
        <f t="shared" si="23"/>
        <v>246</v>
      </c>
      <c r="D273" s="72">
        <f t="shared" si="25"/>
        <v>843.208067458897</v>
      </c>
      <c r="E273" s="72">
        <f t="shared" si="26"/>
        <v>210.45988778435512</v>
      </c>
      <c r="F273" s="72">
        <f t="shared" si="28"/>
        <v>632.7481796745418</v>
      </c>
      <c r="G273" s="94">
        <f t="shared" si="27"/>
        <v>83551.20693406751</v>
      </c>
      <c r="H273" s="72">
        <f t="shared" si="22"/>
        <v>0</v>
      </c>
      <c r="I273" s="51"/>
    </row>
    <row r="274" spans="1:9" ht="12.75">
      <c r="A274" s="51"/>
      <c r="B274" s="51">
        <f t="shared" si="24"/>
        <v>21</v>
      </c>
      <c r="C274" s="51">
        <f t="shared" si="23"/>
        <v>247</v>
      </c>
      <c r="D274" s="72">
        <f t="shared" si="25"/>
        <v>843.2080674588963</v>
      </c>
      <c r="E274" s="72">
        <f t="shared" si="26"/>
        <v>208.87801733516878</v>
      </c>
      <c r="F274" s="72">
        <f t="shared" si="28"/>
        <v>634.3300501237275</v>
      </c>
      <c r="G274" s="94">
        <f t="shared" si="27"/>
        <v>82916.87688394378</v>
      </c>
      <c r="H274" s="72">
        <f t="shared" si="22"/>
        <v>0</v>
      </c>
      <c r="I274" s="51"/>
    </row>
    <row r="275" spans="1:9" ht="12.75">
      <c r="A275" s="51"/>
      <c r="B275" s="51">
        <f t="shared" si="24"/>
        <v>21</v>
      </c>
      <c r="C275" s="51">
        <f t="shared" si="23"/>
        <v>248</v>
      </c>
      <c r="D275" s="72">
        <f t="shared" si="25"/>
        <v>843.2080674588968</v>
      </c>
      <c r="E275" s="72">
        <f t="shared" si="26"/>
        <v>207.29219220985945</v>
      </c>
      <c r="F275" s="72">
        <f t="shared" si="28"/>
        <v>635.9158752490374</v>
      </c>
      <c r="G275" s="94">
        <f t="shared" si="27"/>
        <v>82280.96100869475</v>
      </c>
      <c r="H275" s="72">
        <f t="shared" si="22"/>
        <v>0</v>
      </c>
      <c r="I275" s="51"/>
    </row>
    <row r="276" spans="1:9" ht="12.75">
      <c r="A276" s="51"/>
      <c r="B276" s="51">
        <f t="shared" si="24"/>
        <v>21</v>
      </c>
      <c r="C276" s="51">
        <f t="shared" si="23"/>
        <v>249</v>
      </c>
      <c r="D276" s="72">
        <f t="shared" si="25"/>
        <v>843.208067458896</v>
      </c>
      <c r="E276" s="72">
        <f t="shared" si="26"/>
        <v>205.70240252173687</v>
      </c>
      <c r="F276" s="72">
        <f t="shared" si="28"/>
        <v>637.5056649371592</v>
      </c>
      <c r="G276" s="94">
        <f t="shared" si="27"/>
        <v>81643.4553437576</v>
      </c>
      <c r="H276" s="72">
        <f t="shared" si="22"/>
        <v>0</v>
      </c>
      <c r="I276" s="51"/>
    </row>
    <row r="277" spans="1:9" ht="12.75">
      <c r="A277" s="51"/>
      <c r="B277" s="51">
        <f t="shared" si="24"/>
        <v>21</v>
      </c>
      <c r="C277" s="51">
        <f t="shared" si="23"/>
        <v>250</v>
      </c>
      <c r="D277" s="72">
        <f t="shared" si="25"/>
        <v>843.2080674588968</v>
      </c>
      <c r="E277" s="72">
        <f t="shared" si="26"/>
        <v>204.108638359394</v>
      </c>
      <c r="F277" s="72">
        <f t="shared" si="28"/>
        <v>639.0994290995028</v>
      </c>
      <c r="G277" s="94">
        <f t="shared" si="27"/>
        <v>81004.3559146581</v>
      </c>
      <c r="H277" s="72">
        <f t="shared" si="22"/>
        <v>0</v>
      </c>
      <c r="I277" s="51"/>
    </row>
    <row r="278" spans="1:9" ht="12.75">
      <c r="A278" s="51"/>
      <c r="B278" s="51">
        <f t="shared" si="24"/>
        <v>21</v>
      </c>
      <c r="C278" s="51">
        <f t="shared" si="23"/>
        <v>251</v>
      </c>
      <c r="D278" s="72">
        <f t="shared" si="25"/>
        <v>843.208067458897</v>
      </c>
      <c r="E278" s="72">
        <f t="shared" si="26"/>
        <v>202.51088978664524</v>
      </c>
      <c r="F278" s="72">
        <f t="shared" si="28"/>
        <v>640.6971776722517</v>
      </c>
      <c r="G278" s="94">
        <f t="shared" si="27"/>
        <v>80363.65873698585</v>
      </c>
      <c r="H278" s="72">
        <f t="shared" si="22"/>
        <v>0</v>
      </c>
      <c r="I278" s="51"/>
    </row>
    <row r="279" spans="1:9" ht="12.75">
      <c r="A279" s="51"/>
      <c r="B279" s="51">
        <f t="shared" si="24"/>
        <v>21</v>
      </c>
      <c r="C279" s="51">
        <f t="shared" si="23"/>
        <v>252</v>
      </c>
      <c r="D279" s="72">
        <f t="shared" si="25"/>
        <v>843.2080674588959</v>
      </c>
      <c r="E279" s="72">
        <f t="shared" si="26"/>
        <v>200.90914684246462</v>
      </c>
      <c r="F279" s="72">
        <f t="shared" si="28"/>
        <v>642.2989206164314</v>
      </c>
      <c r="G279" s="94">
        <f t="shared" si="27"/>
        <v>79721.35981636941</v>
      </c>
      <c r="H279" s="72">
        <f t="shared" si="22"/>
        <v>0</v>
      </c>
      <c r="I279" s="51"/>
    </row>
    <row r="280" spans="1:9" ht="12.75">
      <c r="A280" s="51"/>
      <c r="B280" s="51">
        <f t="shared" si="24"/>
        <v>22</v>
      </c>
      <c r="C280" s="51">
        <f t="shared" si="23"/>
        <v>253</v>
      </c>
      <c r="D280" s="72">
        <f t="shared" si="25"/>
        <v>843.2080674588963</v>
      </c>
      <c r="E280" s="72">
        <f t="shared" si="26"/>
        <v>199.30339954092352</v>
      </c>
      <c r="F280" s="72">
        <f t="shared" si="28"/>
        <v>643.9046679179728</v>
      </c>
      <c r="G280" s="94">
        <f t="shared" si="27"/>
        <v>79077.45514845144</v>
      </c>
      <c r="H280" s="72">
        <f t="shared" si="22"/>
        <v>0</v>
      </c>
      <c r="I280" s="51"/>
    </row>
    <row r="281" spans="1:9" ht="12.75">
      <c r="A281" s="51"/>
      <c r="B281" s="51">
        <f t="shared" si="24"/>
        <v>22</v>
      </c>
      <c r="C281" s="51">
        <f t="shared" si="23"/>
        <v>254</v>
      </c>
      <c r="D281" s="72">
        <f t="shared" si="25"/>
        <v>843.208067458896</v>
      </c>
      <c r="E281" s="72">
        <f t="shared" si="26"/>
        <v>197.6936378711286</v>
      </c>
      <c r="F281" s="72">
        <f t="shared" si="28"/>
        <v>645.5144295877674</v>
      </c>
      <c r="G281" s="94">
        <f t="shared" si="27"/>
        <v>78431.94071886367</v>
      </c>
      <c r="H281" s="72">
        <f t="shared" si="22"/>
        <v>0</v>
      </c>
      <c r="I281" s="51"/>
    </row>
    <row r="282" spans="1:9" ht="12.75">
      <c r="A282" s="51"/>
      <c r="B282" s="51">
        <f t="shared" si="24"/>
        <v>22</v>
      </c>
      <c r="C282" s="51">
        <f t="shared" si="23"/>
        <v>255</v>
      </c>
      <c r="D282" s="72">
        <f t="shared" si="25"/>
        <v>843.2080674588959</v>
      </c>
      <c r="E282" s="72">
        <f t="shared" si="26"/>
        <v>196.07985179715917</v>
      </c>
      <c r="F282" s="72">
        <f t="shared" si="28"/>
        <v>647.1282156617367</v>
      </c>
      <c r="G282" s="94">
        <f t="shared" si="27"/>
        <v>77784.81250320193</v>
      </c>
      <c r="H282" s="72">
        <f t="shared" si="22"/>
        <v>0</v>
      </c>
      <c r="I282" s="51"/>
    </row>
    <row r="283" spans="1:9" ht="12.75">
      <c r="A283" s="51"/>
      <c r="B283" s="51">
        <f t="shared" si="24"/>
        <v>22</v>
      </c>
      <c r="C283" s="51">
        <f t="shared" si="23"/>
        <v>256</v>
      </c>
      <c r="D283" s="72">
        <f t="shared" si="25"/>
        <v>843.2080674588956</v>
      </c>
      <c r="E283" s="72">
        <f t="shared" si="26"/>
        <v>194.46203125800483</v>
      </c>
      <c r="F283" s="72">
        <f t="shared" si="28"/>
        <v>648.7460362008908</v>
      </c>
      <c r="G283" s="94">
        <f t="shared" si="27"/>
        <v>77136.06646700104</v>
      </c>
      <c r="H283" s="72">
        <f aca="true" t="shared" si="29" ref="H283:H346">IF(C283&lt;&gt;" ",IF(AND($E$18=B283,$E$19=C283-(B283-1)*12),$E$17,0)," ")</f>
        <v>0</v>
      </c>
      <c r="I283" s="51"/>
    </row>
    <row r="284" spans="1:9" ht="12.75">
      <c r="A284" s="51"/>
      <c r="B284" s="51">
        <f t="shared" si="24"/>
        <v>22</v>
      </c>
      <c r="C284" s="51">
        <f aca="true" t="shared" si="30" ref="C284:C347">IF(CODE(C283)=32," ",IF(C283+1&gt;$E$12," ",+C283+1))</f>
        <v>257</v>
      </c>
      <c r="D284" s="72">
        <f t="shared" si="25"/>
        <v>843.2080674588952</v>
      </c>
      <c r="E284" s="72">
        <f t="shared" si="26"/>
        <v>192.84016616750262</v>
      </c>
      <c r="F284" s="72">
        <f t="shared" si="28"/>
        <v>650.3679012913926</v>
      </c>
      <c r="G284" s="94">
        <f t="shared" si="27"/>
        <v>76485.69856570965</v>
      </c>
      <c r="H284" s="72">
        <f t="shared" si="29"/>
        <v>0</v>
      </c>
      <c r="I284" s="51"/>
    </row>
    <row r="285" spans="1:9" ht="12.75">
      <c r="A285" s="51"/>
      <c r="B285" s="51">
        <f aca="true" t="shared" si="31" ref="B285:B348">IF(C285&lt;&gt;" ",INT(C284/12)+1," ")</f>
        <v>22</v>
      </c>
      <c r="C285" s="51">
        <f t="shared" si="30"/>
        <v>258</v>
      </c>
      <c r="D285" s="72">
        <f aca="true" t="shared" si="32" ref="D285:D348">IF(C285&lt;&gt;" ",PMT($E$10,($E$12)-C284,-G284)," ")</f>
        <v>843.2080674588952</v>
      </c>
      <c r="E285" s="72">
        <f aca="true" t="shared" si="33" ref="E285:E348">IF(C285&lt;&gt;" ",G284*$E$10," ")</f>
        <v>191.21424641427413</v>
      </c>
      <c r="F285" s="72">
        <f t="shared" si="28"/>
        <v>651.9938210446211</v>
      </c>
      <c r="G285" s="94">
        <f aca="true" t="shared" si="34" ref="G285:G348">IF(C285&lt;&gt;" ",G284-F285," ")</f>
        <v>75833.70474466502</v>
      </c>
      <c r="H285" s="72">
        <f t="shared" si="29"/>
        <v>0</v>
      </c>
      <c r="I285" s="51"/>
    </row>
    <row r="286" spans="1:9" ht="12.75">
      <c r="A286" s="51"/>
      <c r="B286" s="51">
        <f t="shared" si="31"/>
        <v>22</v>
      </c>
      <c r="C286" s="51">
        <f t="shared" si="30"/>
        <v>259</v>
      </c>
      <c r="D286" s="72">
        <f t="shared" si="32"/>
        <v>843.2080674588957</v>
      </c>
      <c r="E286" s="72">
        <f t="shared" si="33"/>
        <v>189.58426186166255</v>
      </c>
      <c r="F286" s="72">
        <f t="shared" si="28"/>
        <v>653.6238055972332</v>
      </c>
      <c r="G286" s="94">
        <f t="shared" si="34"/>
        <v>75180.08093906779</v>
      </c>
      <c r="H286" s="72">
        <f t="shared" si="29"/>
        <v>0</v>
      </c>
      <c r="I286" s="51"/>
    </row>
    <row r="287" spans="1:9" ht="12.75">
      <c r="A287" s="51"/>
      <c r="B287" s="51">
        <f t="shared" si="31"/>
        <v>22</v>
      </c>
      <c r="C287" s="51">
        <f t="shared" si="30"/>
        <v>260</v>
      </c>
      <c r="D287" s="72">
        <f t="shared" si="32"/>
        <v>843.2080674588944</v>
      </c>
      <c r="E287" s="72">
        <f t="shared" si="33"/>
        <v>187.9502023476695</v>
      </c>
      <c r="F287" s="72">
        <f t="shared" si="28"/>
        <v>655.257865111225</v>
      </c>
      <c r="G287" s="94">
        <f t="shared" si="34"/>
        <v>74524.82307395656</v>
      </c>
      <c r="H287" s="72">
        <f t="shared" si="29"/>
        <v>0</v>
      </c>
      <c r="I287" s="51"/>
    </row>
    <row r="288" spans="1:9" ht="12.75">
      <c r="A288" s="51"/>
      <c r="B288" s="51">
        <f t="shared" si="31"/>
        <v>22</v>
      </c>
      <c r="C288" s="51">
        <f t="shared" si="30"/>
        <v>261</v>
      </c>
      <c r="D288" s="72">
        <f t="shared" si="32"/>
        <v>843.2080674588944</v>
      </c>
      <c r="E288" s="72">
        <f t="shared" si="33"/>
        <v>186.3120576848914</v>
      </c>
      <c r="F288" s="72">
        <f t="shared" si="28"/>
        <v>656.896009774003</v>
      </c>
      <c r="G288" s="94">
        <f t="shared" si="34"/>
        <v>73867.92706418256</v>
      </c>
      <c r="H288" s="72">
        <f t="shared" si="29"/>
        <v>0</v>
      </c>
      <c r="I288" s="51"/>
    </row>
    <row r="289" spans="1:9" ht="12.75">
      <c r="A289" s="51"/>
      <c r="B289" s="51">
        <f t="shared" si="31"/>
        <v>22</v>
      </c>
      <c r="C289" s="51">
        <f t="shared" si="30"/>
        <v>262</v>
      </c>
      <c r="D289" s="72">
        <f t="shared" si="32"/>
        <v>843.208067458895</v>
      </c>
      <c r="E289" s="72">
        <f t="shared" si="33"/>
        <v>184.6698176604564</v>
      </c>
      <c r="F289" s="72">
        <f t="shared" si="28"/>
        <v>658.5382497984386</v>
      </c>
      <c r="G289" s="94">
        <f t="shared" si="34"/>
        <v>73209.38881438412</v>
      </c>
      <c r="H289" s="72">
        <f t="shared" si="29"/>
        <v>0</v>
      </c>
      <c r="I289" s="51"/>
    </row>
    <row r="290" spans="1:9" ht="12.75">
      <c r="A290" s="51"/>
      <c r="B290" s="51">
        <f t="shared" si="31"/>
        <v>22</v>
      </c>
      <c r="C290" s="51">
        <f t="shared" si="30"/>
        <v>263</v>
      </c>
      <c r="D290" s="72">
        <f t="shared" si="32"/>
        <v>843.2080674588949</v>
      </c>
      <c r="E290" s="72">
        <f t="shared" si="33"/>
        <v>183.0234720359603</v>
      </c>
      <c r="F290" s="72">
        <f t="shared" si="28"/>
        <v>660.1845954229345</v>
      </c>
      <c r="G290" s="94">
        <f t="shared" si="34"/>
        <v>72549.20421896118</v>
      </c>
      <c r="H290" s="72">
        <f t="shared" si="29"/>
        <v>0</v>
      </c>
      <c r="I290" s="51"/>
    </row>
    <row r="291" spans="1:9" ht="12.75">
      <c r="A291" s="51"/>
      <c r="B291" s="51">
        <f t="shared" si="31"/>
        <v>22</v>
      </c>
      <c r="C291" s="51">
        <f t="shared" si="30"/>
        <v>264</v>
      </c>
      <c r="D291" s="72">
        <f t="shared" si="32"/>
        <v>843.208067458894</v>
      </c>
      <c r="E291" s="72">
        <f t="shared" si="33"/>
        <v>181.37301054740297</v>
      </c>
      <c r="F291" s="72">
        <f t="shared" si="28"/>
        <v>661.835056911491</v>
      </c>
      <c r="G291" s="94">
        <f t="shared" si="34"/>
        <v>71887.3691620497</v>
      </c>
      <c r="H291" s="72">
        <f t="shared" si="29"/>
        <v>0</v>
      </c>
      <c r="I291" s="51"/>
    </row>
    <row r="292" spans="1:9" ht="12.75">
      <c r="A292" s="51"/>
      <c r="B292" s="51">
        <f t="shared" si="31"/>
        <v>23</v>
      </c>
      <c r="C292" s="51">
        <f t="shared" si="30"/>
        <v>265</v>
      </c>
      <c r="D292" s="72">
        <f t="shared" si="32"/>
        <v>843.2080674588942</v>
      </c>
      <c r="E292" s="72">
        <f t="shared" si="33"/>
        <v>179.71842290512424</v>
      </c>
      <c r="F292" s="72">
        <f t="shared" si="28"/>
        <v>663.48964455377</v>
      </c>
      <c r="G292" s="94">
        <f t="shared" si="34"/>
        <v>71223.87951749592</v>
      </c>
      <c r="H292" s="72">
        <f t="shared" si="29"/>
        <v>0</v>
      </c>
      <c r="I292" s="51"/>
    </row>
    <row r="293" spans="1:9" ht="12.75">
      <c r="A293" s="51"/>
      <c r="B293" s="51">
        <f t="shared" si="31"/>
        <v>23</v>
      </c>
      <c r="C293" s="51">
        <f t="shared" si="30"/>
        <v>266</v>
      </c>
      <c r="D293" s="72">
        <f t="shared" si="32"/>
        <v>843.2080674588947</v>
      </c>
      <c r="E293" s="72">
        <f t="shared" si="33"/>
        <v>178.0596987937398</v>
      </c>
      <c r="F293" s="72">
        <f t="shared" si="28"/>
        <v>665.1483686651549</v>
      </c>
      <c r="G293" s="94">
        <f t="shared" si="34"/>
        <v>70558.73114883078</v>
      </c>
      <c r="H293" s="72">
        <f t="shared" si="29"/>
        <v>0</v>
      </c>
      <c r="I293" s="51"/>
    </row>
    <row r="294" spans="1:9" ht="12.75">
      <c r="A294" s="51"/>
      <c r="B294" s="51">
        <f t="shared" si="31"/>
        <v>23</v>
      </c>
      <c r="C294" s="51">
        <f t="shared" si="30"/>
        <v>267</v>
      </c>
      <c r="D294" s="72">
        <f t="shared" si="32"/>
        <v>843.2080674588943</v>
      </c>
      <c r="E294" s="72">
        <f t="shared" si="33"/>
        <v>176.39682787207695</v>
      </c>
      <c r="F294" s="72">
        <f t="shared" si="28"/>
        <v>666.8112395868174</v>
      </c>
      <c r="G294" s="94">
        <f t="shared" si="34"/>
        <v>69891.91990924395</v>
      </c>
      <c r="H294" s="72">
        <f t="shared" si="29"/>
        <v>0</v>
      </c>
      <c r="I294" s="51"/>
    </row>
    <row r="295" spans="1:9" ht="12.75">
      <c r="A295" s="51"/>
      <c r="B295" s="51">
        <f t="shared" si="31"/>
        <v>23</v>
      </c>
      <c r="C295" s="51">
        <f t="shared" si="30"/>
        <v>268</v>
      </c>
      <c r="D295" s="72">
        <f t="shared" si="32"/>
        <v>843.2080674588931</v>
      </c>
      <c r="E295" s="72">
        <f t="shared" si="33"/>
        <v>174.72979977310987</v>
      </c>
      <c r="F295" s="72">
        <f t="shared" si="28"/>
        <v>668.4782676857832</v>
      </c>
      <c r="G295" s="94">
        <f t="shared" si="34"/>
        <v>69223.44164155817</v>
      </c>
      <c r="H295" s="72">
        <f t="shared" si="29"/>
        <v>0</v>
      </c>
      <c r="I295" s="51"/>
    </row>
    <row r="296" spans="1:9" ht="12.75">
      <c r="A296" s="51"/>
      <c r="B296" s="51">
        <f t="shared" si="31"/>
        <v>23</v>
      </c>
      <c r="C296" s="51">
        <f t="shared" si="30"/>
        <v>269</v>
      </c>
      <c r="D296" s="72">
        <f t="shared" si="32"/>
        <v>843.2080674588942</v>
      </c>
      <c r="E296" s="72">
        <f t="shared" si="33"/>
        <v>173.05860410389542</v>
      </c>
      <c r="F296" s="72">
        <f t="shared" si="28"/>
        <v>670.1494633549988</v>
      </c>
      <c r="G296" s="94">
        <f t="shared" si="34"/>
        <v>68553.29217820316</v>
      </c>
      <c r="H296" s="72">
        <f t="shared" si="29"/>
        <v>0</v>
      </c>
      <c r="I296" s="51"/>
    </row>
    <row r="297" spans="1:9" ht="12.75">
      <c r="A297" s="51"/>
      <c r="B297" s="51">
        <f t="shared" si="31"/>
        <v>23</v>
      </c>
      <c r="C297" s="51">
        <f t="shared" si="30"/>
        <v>270</v>
      </c>
      <c r="D297" s="72">
        <f t="shared" si="32"/>
        <v>843.2080674588937</v>
      </c>
      <c r="E297" s="72">
        <f t="shared" si="33"/>
        <v>171.3832304455079</v>
      </c>
      <c r="F297" s="72">
        <f t="shared" si="28"/>
        <v>671.8248370133857</v>
      </c>
      <c r="G297" s="94">
        <f t="shared" si="34"/>
        <v>67881.46734118978</v>
      </c>
      <c r="H297" s="72">
        <f t="shared" si="29"/>
        <v>0</v>
      </c>
      <c r="I297" s="51"/>
    </row>
    <row r="298" spans="1:9" ht="12.75">
      <c r="A298" s="51"/>
      <c r="B298" s="51">
        <f t="shared" si="31"/>
        <v>23</v>
      </c>
      <c r="C298" s="51">
        <f t="shared" si="30"/>
        <v>271</v>
      </c>
      <c r="D298" s="72">
        <f t="shared" si="32"/>
        <v>843.2080674588931</v>
      </c>
      <c r="E298" s="72">
        <f t="shared" si="33"/>
        <v>169.70366835297446</v>
      </c>
      <c r="F298" s="72">
        <f t="shared" si="28"/>
        <v>673.5043991059187</v>
      </c>
      <c r="G298" s="94">
        <f t="shared" si="34"/>
        <v>67207.96294208386</v>
      </c>
      <c r="H298" s="72">
        <f t="shared" si="29"/>
        <v>0</v>
      </c>
      <c r="I298" s="51"/>
    </row>
    <row r="299" spans="1:9" ht="12.75">
      <c r="A299" s="51"/>
      <c r="B299" s="51">
        <f t="shared" si="31"/>
        <v>23</v>
      </c>
      <c r="C299" s="51">
        <f t="shared" si="30"/>
        <v>272</v>
      </c>
      <c r="D299" s="72">
        <f t="shared" si="32"/>
        <v>843.2080674588932</v>
      </c>
      <c r="E299" s="72">
        <f t="shared" si="33"/>
        <v>168.01990735520965</v>
      </c>
      <c r="F299" s="72">
        <f aca="true" t="shared" si="35" ref="F299:F362">IF(C299&lt;&gt;" ",D299-E299+H299," ")</f>
        <v>675.1881601036836</v>
      </c>
      <c r="G299" s="94">
        <f t="shared" si="34"/>
        <v>66532.77478198017</v>
      </c>
      <c r="H299" s="72">
        <f t="shared" si="29"/>
        <v>0</v>
      </c>
      <c r="I299" s="51"/>
    </row>
    <row r="300" spans="1:9" ht="12.75">
      <c r="A300" s="51"/>
      <c r="B300" s="51">
        <f t="shared" si="31"/>
        <v>23</v>
      </c>
      <c r="C300" s="51">
        <f t="shared" si="30"/>
        <v>273</v>
      </c>
      <c r="D300" s="72">
        <f t="shared" si="32"/>
        <v>843.2080674588935</v>
      </c>
      <c r="E300" s="72">
        <f t="shared" si="33"/>
        <v>166.33193695495044</v>
      </c>
      <c r="F300" s="72">
        <f t="shared" si="35"/>
        <v>676.8761305039432</v>
      </c>
      <c r="G300" s="94">
        <f t="shared" si="34"/>
        <v>65855.89865147624</v>
      </c>
      <c r="H300" s="72">
        <f t="shared" si="29"/>
        <v>0</v>
      </c>
      <c r="I300" s="51"/>
    </row>
    <row r="301" spans="1:9" ht="12.75">
      <c r="A301" s="51"/>
      <c r="B301" s="51">
        <f t="shared" si="31"/>
        <v>23</v>
      </c>
      <c r="C301" s="51">
        <f t="shared" si="30"/>
        <v>274</v>
      </c>
      <c r="D301" s="72">
        <f t="shared" si="32"/>
        <v>843.2080674588933</v>
      </c>
      <c r="E301" s="72">
        <f t="shared" si="33"/>
        <v>164.6397466286906</v>
      </c>
      <c r="F301" s="72">
        <f t="shared" si="35"/>
        <v>678.5683208302028</v>
      </c>
      <c r="G301" s="94">
        <f t="shared" si="34"/>
        <v>65177.33033064604</v>
      </c>
      <c r="H301" s="72">
        <f t="shared" si="29"/>
        <v>0</v>
      </c>
      <c r="I301" s="51"/>
    </row>
    <row r="302" spans="1:9" ht="12.75">
      <c r="A302" s="51"/>
      <c r="B302" s="51">
        <f t="shared" si="31"/>
        <v>23</v>
      </c>
      <c r="C302" s="51">
        <f t="shared" si="30"/>
        <v>275</v>
      </c>
      <c r="D302" s="72">
        <f t="shared" si="32"/>
        <v>843.2080674588937</v>
      </c>
      <c r="E302" s="72">
        <f t="shared" si="33"/>
        <v>162.9433258266151</v>
      </c>
      <c r="F302" s="72">
        <f t="shared" si="35"/>
        <v>680.2647416322785</v>
      </c>
      <c r="G302" s="94">
        <f t="shared" si="34"/>
        <v>64497.06558901376</v>
      </c>
      <c r="H302" s="72">
        <f t="shared" si="29"/>
        <v>0</v>
      </c>
      <c r="I302" s="51"/>
    </row>
    <row r="303" spans="1:9" ht="12.75">
      <c r="A303" s="51"/>
      <c r="B303" s="51">
        <f t="shared" si="31"/>
        <v>23</v>
      </c>
      <c r="C303" s="51">
        <f t="shared" si="30"/>
        <v>276</v>
      </c>
      <c r="D303" s="72">
        <f t="shared" si="32"/>
        <v>843.2080674588923</v>
      </c>
      <c r="E303" s="72">
        <f t="shared" si="33"/>
        <v>161.2426639725344</v>
      </c>
      <c r="F303" s="72">
        <f t="shared" si="35"/>
        <v>681.9654034863579</v>
      </c>
      <c r="G303" s="94">
        <f t="shared" si="34"/>
        <v>63815.1001855274</v>
      </c>
      <c r="H303" s="72">
        <f t="shared" si="29"/>
        <v>0</v>
      </c>
      <c r="I303" s="51"/>
    </row>
    <row r="304" spans="1:9" ht="12.75">
      <c r="A304" s="51"/>
      <c r="B304" s="51">
        <f t="shared" si="31"/>
        <v>24</v>
      </c>
      <c r="C304" s="51">
        <f t="shared" si="30"/>
        <v>277</v>
      </c>
      <c r="D304" s="72">
        <f t="shared" si="32"/>
        <v>843.2080674588925</v>
      </c>
      <c r="E304" s="72">
        <f t="shared" si="33"/>
        <v>159.5377504638185</v>
      </c>
      <c r="F304" s="72">
        <f t="shared" si="35"/>
        <v>683.670316995074</v>
      </c>
      <c r="G304" s="94">
        <f t="shared" si="34"/>
        <v>63131.42986853233</v>
      </c>
      <c r="H304" s="72">
        <f t="shared" si="29"/>
        <v>0</v>
      </c>
      <c r="I304" s="51"/>
    </row>
    <row r="305" spans="1:9" ht="12.75">
      <c r="A305" s="51"/>
      <c r="B305" s="51">
        <f t="shared" si="31"/>
        <v>24</v>
      </c>
      <c r="C305" s="51">
        <f t="shared" si="30"/>
        <v>278</v>
      </c>
      <c r="D305" s="72">
        <f t="shared" si="32"/>
        <v>843.2080674588924</v>
      </c>
      <c r="E305" s="72">
        <f t="shared" si="33"/>
        <v>157.82857467133084</v>
      </c>
      <c r="F305" s="72">
        <f t="shared" si="35"/>
        <v>685.3794927875615</v>
      </c>
      <c r="G305" s="94">
        <f t="shared" si="34"/>
        <v>62446.050375744766</v>
      </c>
      <c r="H305" s="72">
        <f t="shared" si="29"/>
        <v>0</v>
      </c>
      <c r="I305" s="51"/>
    </row>
    <row r="306" spans="1:9" ht="12.75">
      <c r="A306" s="51"/>
      <c r="B306" s="51">
        <f t="shared" si="31"/>
        <v>24</v>
      </c>
      <c r="C306" s="51">
        <f t="shared" si="30"/>
        <v>279</v>
      </c>
      <c r="D306" s="72">
        <f t="shared" si="32"/>
        <v>843.2080674588917</v>
      </c>
      <c r="E306" s="72">
        <f t="shared" si="33"/>
        <v>156.11512593936192</v>
      </c>
      <c r="F306" s="72">
        <f t="shared" si="35"/>
        <v>687.0929415195299</v>
      </c>
      <c r="G306" s="94">
        <f t="shared" si="34"/>
        <v>61758.95743422524</v>
      </c>
      <c r="H306" s="72">
        <f t="shared" si="29"/>
        <v>0</v>
      </c>
      <c r="I306" s="51"/>
    </row>
    <row r="307" spans="1:9" ht="12.75">
      <c r="A307" s="51"/>
      <c r="B307" s="51">
        <f t="shared" si="31"/>
        <v>24</v>
      </c>
      <c r="C307" s="51">
        <f t="shared" si="30"/>
        <v>280</v>
      </c>
      <c r="D307" s="72">
        <f t="shared" si="32"/>
        <v>843.2080674588926</v>
      </c>
      <c r="E307" s="72">
        <f t="shared" si="33"/>
        <v>154.3973935855631</v>
      </c>
      <c r="F307" s="72">
        <f t="shared" si="35"/>
        <v>688.8106738733295</v>
      </c>
      <c r="G307" s="94">
        <f t="shared" si="34"/>
        <v>61070.14676035191</v>
      </c>
      <c r="H307" s="72">
        <f t="shared" si="29"/>
        <v>0</v>
      </c>
      <c r="I307" s="51"/>
    </row>
    <row r="308" spans="1:9" ht="12.75">
      <c r="A308" s="51"/>
      <c r="B308" s="51">
        <f t="shared" si="31"/>
        <v>24</v>
      </c>
      <c r="C308" s="51">
        <f t="shared" si="30"/>
        <v>281</v>
      </c>
      <c r="D308" s="72">
        <f t="shared" si="32"/>
        <v>843.2080674588918</v>
      </c>
      <c r="E308" s="72">
        <f t="shared" si="33"/>
        <v>152.6753669008798</v>
      </c>
      <c r="F308" s="72">
        <f t="shared" si="35"/>
        <v>690.532700558012</v>
      </c>
      <c r="G308" s="94">
        <f t="shared" si="34"/>
        <v>60379.6140597939</v>
      </c>
      <c r="H308" s="72">
        <f t="shared" si="29"/>
        <v>0</v>
      </c>
      <c r="I308" s="51"/>
    </row>
    <row r="309" spans="1:9" ht="12.75">
      <c r="A309" s="51"/>
      <c r="B309" s="51">
        <f t="shared" si="31"/>
        <v>24</v>
      </c>
      <c r="C309" s="51">
        <f t="shared" si="30"/>
        <v>282</v>
      </c>
      <c r="D309" s="72">
        <f t="shared" si="32"/>
        <v>843.2080674588926</v>
      </c>
      <c r="E309" s="72">
        <f t="shared" si="33"/>
        <v>150.94903514948476</v>
      </c>
      <c r="F309" s="72">
        <f t="shared" si="35"/>
        <v>692.2590323094079</v>
      </c>
      <c r="G309" s="94">
        <f t="shared" si="34"/>
        <v>59687.3550274845</v>
      </c>
      <c r="H309" s="72">
        <f t="shared" si="29"/>
        <v>0</v>
      </c>
      <c r="I309" s="51"/>
    </row>
    <row r="310" spans="1:9" ht="12.75">
      <c r="A310" s="51"/>
      <c r="B310" s="51">
        <f t="shared" si="31"/>
        <v>24</v>
      </c>
      <c r="C310" s="51">
        <f t="shared" si="30"/>
        <v>283</v>
      </c>
      <c r="D310" s="72">
        <f t="shared" si="32"/>
        <v>843.2080674588923</v>
      </c>
      <c r="E310" s="72">
        <f t="shared" si="33"/>
        <v>149.21838756871125</v>
      </c>
      <c r="F310" s="72">
        <f t="shared" si="35"/>
        <v>693.989679890181</v>
      </c>
      <c r="G310" s="94">
        <f t="shared" si="34"/>
        <v>58993.365347594314</v>
      </c>
      <c r="H310" s="72">
        <f t="shared" si="29"/>
        <v>0</v>
      </c>
      <c r="I310" s="51"/>
    </row>
    <row r="311" spans="1:9" ht="12.75">
      <c r="A311" s="51"/>
      <c r="B311" s="51">
        <f t="shared" si="31"/>
        <v>24</v>
      </c>
      <c r="C311" s="51">
        <f t="shared" si="30"/>
        <v>284</v>
      </c>
      <c r="D311" s="72">
        <f t="shared" si="32"/>
        <v>843.2080674588908</v>
      </c>
      <c r="E311" s="72">
        <f t="shared" si="33"/>
        <v>147.4834133689858</v>
      </c>
      <c r="F311" s="72">
        <f t="shared" si="35"/>
        <v>695.724654089905</v>
      </c>
      <c r="G311" s="94">
        <f t="shared" si="34"/>
        <v>58297.64069350441</v>
      </c>
      <c r="H311" s="72">
        <f t="shared" si="29"/>
        <v>0</v>
      </c>
      <c r="I311" s="51"/>
    </row>
    <row r="312" spans="1:9" ht="12.75">
      <c r="A312" s="51"/>
      <c r="B312" s="51">
        <f t="shared" si="31"/>
        <v>24</v>
      </c>
      <c r="C312" s="51">
        <f t="shared" si="30"/>
        <v>285</v>
      </c>
      <c r="D312" s="72">
        <f t="shared" si="32"/>
        <v>843.2080674588916</v>
      </c>
      <c r="E312" s="72">
        <f t="shared" si="33"/>
        <v>145.74410173376103</v>
      </c>
      <c r="F312" s="72">
        <f t="shared" si="35"/>
        <v>697.4639657251306</v>
      </c>
      <c r="G312" s="94">
        <f t="shared" si="34"/>
        <v>57600.176727779275</v>
      </c>
      <c r="H312" s="72">
        <f t="shared" si="29"/>
        <v>0</v>
      </c>
      <c r="I312" s="51"/>
    </row>
    <row r="313" spans="1:9" ht="12.75">
      <c r="A313" s="51"/>
      <c r="B313" s="51">
        <f t="shared" si="31"/>
        <v>24</v>
      </c>
      <c r="C313" s="51">
        <f t="shared" si="30"/>
        <v>286</v>
      </c>
      <c r="D313" s="72">
        <f t="shared" si="32"/>
        <v>843.2080674588918</v>
      </c>
      <c r="E313" s="72">
        <f t="shared" si="33"/>
        <v>144.00044181944818</v>
      </c>
      <c r="F313" s="72">
        <f t="shared" si="35"/>
        <v>699.2076256394437</v>
      </c>
      <c r="G313" s="94">
        <f t="shared" si="34"/>
        <v>56900.96910213983</v>
      </c>
      <c r="H313" s="72">
        <f t="shared" si="29"/>
        <v>0</v>
      </c>
      <c r="I313" s="51"/>
    </row>
    <row r="314" spans="1:9" ht="12.75">
      <c r="A314" s="51"/>
      <c r="B314" s="51">
        <f t="shared" si="31"/>
        <v>24</v>
      </c>
      <c r="C314" s="51">
        <f t="shared" si="30"/>
        <v>287</v>
      </c>
      <c r="D314" s="72">
        <f t="shared" si="32"/>
        <v>843.208067458891</v>
      </c>
      <c r="E314" s="72">
        <f t="shared" si="33"/>
        <v>142.25242275534958</v>
      </c>
      <c r="F314" s="72">
        <f t="shared" si="35"/>
        <v>700.9556447035415</v>
      </c>
      <c r="G314" s="94">
        <f t="shared" si="34"/>
        <v>56200.01345743629</v>
      </c>
      <c r="H314" s="72">
        <f t="shared" si="29"/>
        <v>0</v>
      </c>
      <c r="I314" s="51"/>
    </row>
    <row r="315" spans="1:9" ht="12.75">
      <c r="A315" s="51"/>
      <c r="B315" s="51">
        <f t="shared" si="31"/>
        <v>24</v>
      </c>
      <c r="C315" s="51">
        <f t="shared" si="30"/>
        <v>288</v>
      </c>
      <c r="D315" s="72">
        <f t="shared" si="32"/>
        <v>843.2080674588907</v>
      </c>
      <c r="E315" s="72">
        <f t="shared" si="33"/>
        <v>140.50003364359074</v>
      </c>
      <c r="F315" s="72">
        <f t="shared" si="35"/>
        <v>702.7080338152999</v>
      </c>
      <c r="G315" s="94">
        <f t="shared" si="34"/>
        <v>55497.30542362099</v>
      </c>
      <c r="H315" s="72">
        <f t="shared" si="29"/>
        <v>0</v>
      </c>
      <c r="I315" s="51"/>
    </row>
    <row r="316" spans="1:9" ht="12.75">
      <c r="A316" s="51"/>
      <c r="B316" s="51">
        <f t="shared" si="31"/>
        <v>25</v>
      </c>
      <c r="C316" s="51">
        <f t="shared" si="30"/>
        <v>289</v>
      </c>
      <c r="D316" s="72">
        <f t="shared" si="32"/>
        <v>843.2080674588909</v>
      </c>
      <c r="E316" s="72">
        <f t="shared" si="33"/>
        <v>138.74326355905248</v>
      </c>
      <c r="F316" s="72">
        <f t="shared" si="35"/>
        <v>704.4648038998384</v>
      </c>
      <c r="G316" s="94">
        <f t="shared" si="34"/>
        <v>54792.840619721144</v>
      </c>
      <c r="H316" s="72">
        <f t="shared" si="29"/>
        <v>0</v>
      </c>
      <c r="I316" s="51"/>
    </row>
    <row r="317" spans="1:9" ht="12.75">
      <c r="A317" s="51"/>
      <c r="B317" s="51">
        <f t="shared" si="31"/>
        <v>25</v>
      </c>
      <c r="C317" s="51">
        <f t="shared" si="30"/>
        <v>290</v>
      </c>
      <c r="D317" s="72">
        <f t="shared" si="32"/>
        <v>843.2080674588907</v>
      </c>
      <c r="E317" s="72">
        <f t="shared" si="33"/>
        <v>136.98210154930285</v>
      </c>
      <c r="F317" s="72">
        <f t="shared" si="35"/>
        <v>706.2259659095878</v>
      </c>
      <c r="G317" s="94">
        <f t="shared" si="34"/>
        <v>54086.61465381156</v>
      </c>
      <c r="H317" s="72">
        <f t="shared" si="29"/>
        <v>0</v>
      </c>
      <c r="I317" s="51"/>
    </row>
    <row r="318" spans="1:9" ht="12.75">
      <c r="A318" s="51"/>
      <c r="B318" s="51">
        <f t="shared" si="31"/>
        <v>25</v>
      </c>
      <c r="C318" s="51">
        <f t="shared" si="30"/>
        <v>291</v>
      </c>
      <c r="D318" s="72">
        <f t="shared" si="32"/>
        <v>843.2080674588902</v>
      </c>
      <c r="E318" s="72">
        <f t="shared" si="33"/>
        <v>135.2165366345289</v>
      </c>
      <c r="F318" s="72">
        <f t="shared" si="35"/>
        <v>707.9915308243613</v>
      </c>
      <c r="G318" s="94">
        <f t="shared" si="34"/>
        <v>53378.6231229872</v>
      </c>
      <c r="H318" s="72">
        <f t="shared" si="29"/>
        <v>0</v>
      </c>
      <c r="I318" s="51"/>
    </row>
    <row r="319" spans="1:9" ht="12.75">
      <c r="A319" s="51"/>
      <c r="B319" s="51">
        <f t="shared" si="31"/>
        <v>25</v>
      </c>
      <c r="C319" s="51">
        <f t="shared" si="30"/>
        <v>292</v>
      </c>
      <c r="D319" s="72">
        <f t="shared" si="32"/>
        <v>843.2080674588896</v>
      </c>
      <c r="E319" s="72">
        <f t="shared" si="33"/>
        <v>133.446557807468</v>
      </c>
      <c r="F319" s="72">
        <f t="shared" si="35"/>
        <v>709.7615096514215</v>
      </c>
      <c r="G319" s="94">
        <f t="shared" si="34"/>
        <v>52668.86161333578</v>
      </c>
      <c r="H319" s="72">
        <f t="shared" si="29"/>
        <v>0</v>
      </c>
      <c r="I319" s="51"/>
    </row>
    <row r="320" spans="1:9" ht="12.75">
      <c r="A320" s="51"/>
      <c r="B320" s="51">
        <f t="shared" si="31"/>
        <v>25</v>
      </c>
      <c r="C320" s="51">
        <f t="shared" si="30"/>
        <v>293</v>
      </c>
      <c r="D320" s="72">
        <f t="shared" si="32"/>
        <v>843.2080674588893</v>
      </c>
      <c r="E320" s="72">
        <f t="shared" si="33"/>
        <v>131.67215403333944</v>
      </c>
      <c r="F320" s="72">
        <f t="shared" si="35"/>
        <v>711.5359134255499</v>
      </c>
      <c r="G320" s="94">
        <f t="shared" si="34"/>
        <v>51957.32569991023</v>
      </c>
      <c r="H320" s="72">
        <f t="shared" si="29"/>
        <v>0</v>
      </c>
      <c r="I320" s="51"/>
    </row>
    <row r="321" spans="1:9" ht="12.75">
      <c r="A321" s="51"/>
      <c r="B321" s="51">
        <f t="shared" si="31"/>
        <v>25</v>
      </c>
      <c r="C321" s="51">
        <f t="shared" si="30"/>
        <v>294</v>
      </c>
      <c r="D321" s="72">
        <f t="shared" si="32"/>
        <v>843.2080674588897</v>
      </c>
      <c r="E321" s="72">
        <f t="shared" si="33"/>
        <v>129.89331424977559</v>
      </c>
      <c r="F321" s="72">
        <f t="shared" si="35"/>
        <v>713.3147532091141</v>
      </c>
      <c r="G321" s="94">
        <f t="shared" si="34"/>
        <v>51244.01094670111</v>
      </c>
      <c r="H321" s="72">
        <f t="shared" si="29"/>
        <v>0</v>
      </c>
      <c r="I321" s="51"/>
    </row>
    <row r="322" spans="1:9" ht="12.75">
      <c r="A322" s="51"/>
      <c r="B322" s="51">
        <f t="shared" si="31"/>
        <v>25</v>
      </c>
      <c r="C322" s="51">
        <f t="shared" si="30"/>
        <v>295</v>
      </c>
      <c r="D322" s="72">
        <f t="shared" si="32"/>
        <v>843.208067458889</v>
      </c>
      <c r="E322" s="72">
        <f t="shared" si="33"/>
        <v>128.11002736675277</v>
      </c>
      <c r="F322" s="72">
        <f t="shared" si="35"/>
        <v>715.0980400921362</v>
      </c>
      <c r="G322" s="94">
        <f t="shared" si="34"/>
        <v>50528.91290660898</v>
      </c>
      <c r="H322" s="72">
        <f t="shared" si="29"/>
        <v>0</v>
      </c>
      <c r="I322" s="51"/>
    </row>
    <row r="323" spans="1:9" ht="12.75">
      <c r="A323" s="51"/>
      <c r="B323" s="51">
        <f t="shared" si="31"/>
        <v>25</v>
      </c>
      <c r="C323" s="51">
        <f t="shared" si="30"/>
        <v>296</v>
      </c>
      <c r="D323" s="72">
        <f t="shared" si="32"/>
        <v>843.2080674588885</v>
      </c>
      <c r="E323" s="72">
        <f t="shared" si="33"/>
        <v>126.32228226652245</v>
      </c>
      <c r="F323" s="72">
        <f t="shared" si="35"/>
        <v>716.885785192366</v>
      </c>
      <c r="G323" s="94">
        <f t="shared" si="34"/>
        <v>49812.02712141661</v>
      </c>
      <c r="H323" s="72">
        <f t="shared" si="29"/>
        <v>0</v>
      </c>
      <c r="I323" s="51"/>
    </row>
    <row r="324" spans="1:9" ht="12.75">
      <c r="A324" s="51"/>
      <c r="B324" s="51">
        <f t="shared" si="31"/>
        <v>25</v>
      </c>
      <c r="C324" s="51">
        <f t="shared" si="30"/>
        <v>297</v>
      </c>
      <c r="D324" s="72">
        <f t="shared" si="32"/>
        <v>843.2080674588886</v>
      </c>
      <c r="E324" s="72">
        <f t="shared" si="33"/>
        <v>124.53006780354154</v>
      </c>
      <c r="F324" s="72">
        <f t="shared" si="35"/>
        <v>718.6779996553471</v>
      </c>
      <c r="G324" s="94">
        <f t="shared" si="34"/>
        <v>49093.34912176127</v>
      </c>
      <c r="H324" s="72">
        <f t="shared" si="29"/>
        <v>0</v>
      </c>
      <c r="I324" s="51"/>
    </row>
    <row r="325" spans="1:9" ht="12.75">
      <c r="A325" s="51"/>
      <c r="B325" s="51">
        <f t="shared" si="31"/>
        <v>25</v>
      </c>
      <c r="C325" s="51">
        <f t="shared" si="30"/>
        <v>298</v>
      </c>
      <c r="D325" s="72">
        <f t="shared" si="32"/>
        <v>843.2080674588898</v>
      </c>
      <c r="E325" s="72">
        <f t="shared" si="33"/>
        <v>122.73337280440317</v>
      </c>
      <c r="F325" s="72">
        <f t="shared" si="35"/>
        <v>720.4746946544866</v>
      </c>
      <c r="G325" s="94">
        <f t="shared" si="34"/>
        <v>48372.874427106784</v>
      </c>
      <c r="H325" s="72">
        <f t="shared" si="29"/>
        <v>0</v>
      </c>
      <c r="I325" s="51"/>
    </row>
    <row r="326" spans="1:9" ht="12.75">
      <c r="A326" s="51"/>
      <c r="B326" s="51">
        <f t="shared" si="31"/>
        <v>25</v>
      </c>
      <c r="C326" s="51">
        <f t="shared" si="30"/>
        <v>299</v>
      </c>
      <c r="D326" s="72">
        <f t="shared" si="32"/>
        <v>843.2080674588888</v>
      </c>
      <c r="E326" s="72">
        <f t="shared" si="33"/>
        <v>120.93218606776696</v>
      </c>
      <c r="F326" s="72">
        <f t="shared" si="35"/>
        <v>722.2758813911219</v>
      </c>
      <c r="G326" s="94">
        <f t="shared" si="34"/>
        <v>47650.598545715664</v>
      </c>
      <c r="H326" s="72">
        <f t="shared" si="29"/>
        <v>0</v>
      </c>
      <c r="I326" s="51"/>
    </row>
    <row r="327" spans="1:9" ht="12.75">
      <c r="A327" s="51"/>
      <c r="B327" s="51">
        <f t="shared" si="31"/>
        <v>25</v>
      </c>
      <c r="C327" s="51">
        <f t="shared" si="30"/>
        <v>300</v>
      </c>
      <c r="D327" s="72">
        <f t="shared" si="32"/>
        <v>843.2080674588873</v>
      </c>
      <c r="E327" s="72">
        <f t="shared" si="33"/>
        <v>119.12649636428917</v>
      </c>
      <c r="F327" s="72">
        <f t="shared" si="35"/>
        <v>724.0815710945981</v>
      </c>
      <c r="G327" s="94">
        <f t="shared" si="34"/>
        <v>46926.51697462107</v>
      </c>
      <c r="H327" s="72">
        <f t="shared" si="29"/>
        <v>0</v>
      </c>
      <c r="I327" s="51"/>
    </row>
    <row r="328" spans="1:9" ht="12.75">
      <c r="A328" s="51"/>
      <c r="B328" s="51">
        <f t="shared" si="31"/>
        <v>26</v>
      </c>
      <c r="C328" s="51">
        <f t="shared" si="30"/>
        <v>301</v>
      </c>
      <c r="D328" s="72">
        <f t="shared" si="32"/>
        <v>843.2080674588883</v>
      </c>
      <c r="E328" s="72">
        <f t="shared" si="33"/>
        <v>117.31629243655267</v>
      </c>
      <c r="F328" s="72">
        <f t="shared" si="35"/>
        <v>725.8917750223357</v>
      </c>
      <c r="G328" s="94">
        <f t="shared" si="34"/>
        <v>46200.62519959873</v>
      </c>
      <c r="H328" s="72">
        <f t="shared" si="29"/>
        <v>0</v>
      </c>
      <c r="I328" s="51"/>
    </row>
    <row r="329" spans="1:9" ht="12.75">
      <c r="A329" s="51"/>
      <c r="B329" s="51">
        <f t="shared" si="31"/>
        <v>26</v>
      </c>
      <c r="C329" s="51">
        <f t="shared" si="30"/>
        <v>302</v>
      </c>
      <c r="D329" s="72">
        <f t="shared" si="32"/>
        <v>843.2080674588876</v>
      </c>
      <c r="E329" s="72">
        <f t="shared" si="33"/>
        <v>115.50156299899683</v>
      </c>
      <c r="F329" s="72">
        <f t="shared" si="35"/>
        <v>727.7065044598908</v>
      </c>
      <c r="G329" s="94">
        <f t="shared" si="34"/>
        <v>45472.91869513884</v>
      </c>
      <c r="H329" s="72">
        <f t="shared" si="29"/>
        <v>0</v>
      </c>
      <c r="I329" s="51"/>
    </row>
    <row r="330" spans="1:9" ht="12.75">
      <c r="A330" s="51"/>
      <c r="B330" s="51">
        <f t="shared" si="31"/>
        <v>26</v>
      </c>
      <c r="C330" s="51">
        <f t="shared" si="30"/>
        <v>303</v>
      </c>
      <c r="D330" s="72">
        <f t="shared" si="32"/>
        <v>843.2080674588875</v>
      </c>
      <c r="E330" s="72">
        <f t="shared" si="33"/>
        <v>113.6822967378471</v>
      </c>
      <c r="F330" s="72">
        <f t="shared" si="35"/>
        <v>729.5257707210404</v>
      </c>
      <c r="G330" s="94">
        <f t="shared" si="34"/>
        <v>44743.3929244178</v>
      </c>
      <c r="H330" s="72">
        <f t="shared" si="29"/>
        <v>0</v>
      </c>
      <c r="I330" s="51"/>
    </row>
    <row r="331" spans="1:9" ht="12.75">
      <c r="A331" s="51"/>
      <c r="B331" s="51">
        <f t="shared" si="31"/>
        <v>26</v>
      </c>
      <c r="C331" s="51">
        <f t="shared" si="30"/>
        <v>304</v>
      </c>
      <c r="D331" s="72">
        <f t="shared" si="32"/>
        <v>843.2080674588874</v>
      </c>
      <c r="E331" s="72">
        <f t="shared" si="33"/>
        <v>111.8584823110445</v>
      </c>
      <c r="F331" s="72">
        <f t="shared" si="35"/>
        <v>731.3495851478428</v>
      </c>
      <c r="G331" s="94">
        <f t="shared" si="34"/>
        <v>44012.043339269956</v>
      </c>
      <c r="H331" s="72">
        <f t="shared" si="29"/>
        <v>0</v>
      </c>
      <c r="I331" s="51"/>
    </row>
    <row r="332" spans="1:9" ht="12.75">
      <c r="A332" s="51"/>
      <c r="B332" s="51">
        <f t="shared" si="31"/>
        <v>26</v>
      </c>
      <c r="C332" s="51">
        <f t="shared" si="30"/>
        <v>305</v>
      </c>
      <c r="D332" s="72">
        <f t="shared" si="32"/>
        <v>843.2080674588881</v>
      </c>
      <c r="E332" s="72">
        <f t="shared" si="33"/>
        <v>110.03010834817489</v>
      </c>
      <c r="F332" s="72">
        <f t="shared" si="35"/>
        <v>733.1779591107132</v>
      </c>
      <c r="G332" s="94">
        <f t="shared" si="34"/>
        <v>43278.865380159245</v>
      </c>
      <c r="H332" s="72">
        <f t="shared" si="29"/>
        <v>0</v>
      </c>
      <c r="I332" s="51"/>
    </row>
    <row r="333" spans="1:9" ht="12.75">
      <c r="A333" s="51"/>
      <c r="B333" s="51">
        <f t="shared" si="31"/>
        <v>26</v>
      </c>
      <c r="C333" s="51">
        <f t="shared" si="30"/>
        <v>306</v>
      </c>
      <c r="D333" s="72">
        <f t="shared" si="32"/>
        <v>843.2080674588872</v>
      </c>
      <c r="E333" s="72">
        <f t="shared" si="33"/>
        <v>108.19716345039811</v>
      </c>
      <c r="F333" s="72">
        <f t="shared" si="35"/>
        <v>735.0109040084891</v>
      </c>
      <c r="G333" s="94">
        <f t="shared" si="34"/>
        <v>42543.85447615076</v>
      </c>
      <c r="H333" s="72">
        <f t="shared" si="29"/>
        <v>0</v>
      </c>
      <c r="I333" s="51"/>
    </row>
    <row r="334" spans="1:9" ht="12.75">
      <c r="A334" s="51"/>
      <c r="B334" s="51">
        <f t="shared" si="31"/>
        <v>26</v>
      </c>
      <c r="C334" s="51">
        <f t="shared" si="30"/>
        <v>307</v>
      </c>
      <c r="D334" s="72">
        <f t="shared" si="32"/>
        <v>843.2080674588873</v>
      </c>
      <c r="E334" s="72">
        <f t="shared" si="33"/>
        <v>106.3596361903769</v>
      </c>
      <c r="F334" s="72">
        <f t="shared" si="35"/>
        <v>736.8484312685104</v>
      </c>
      <c r="G334" s="94">
        <f t="shared" si="34"/>
        <v>41807.00604488225</v>
      </c>
      <c r="H334" s="72">
        <f t="shared" si="29"/>
        <v>0</v>
      </c>
      <c r="I334" s="51"/>
    </row>
    <row r="335" spans="1:9" ht="12.75">
      <c r="A335" s="51"/>
      <c r="B335" s="51">
        <f t="shared" si="31"/>
        <v>26</v>
      </c>
      <c r="C335" s="51">
        <f t="shared" si="30"/>
        <v>308</v>
      </c>
      <c r="D335" s="72">
        <f t="shared" si="32"/>
        <v>843.2080674588863</v>
      </c>
      <c r="E335" s="72">
        <f t="shared" si="33"/>
        <v>104.51751511220561</v>
      </c>
      <c r="F335" s="72">
        <f t="shared" si="35"/>
        <v>738.6905523466806</v>
      </c>
      <c r="G335" s="94">
        <f t="shared" si="34"/>
        <v>41068.31549253557</v>
      </c>
      <c r="H335" s="72">
        <f t="shared" si="29"/>
        <v>0</v>
      </c>
      <c r="I335" s="51"/>
    </row>
    <row r="336" spans="1:9" ht="12.75">
      <c r="A336" s="51"/>
      <c r="B336" s="51">
        <f t="shared" si="31"/>
        <v>26</v>
      </c>
      <c r="C336" s="51">
        <f t="shared" si="30"/>
        <v>309</v>
      </c>
      <c r="D336" s="72">
        <f t="shared" si="32"/>
        <v>843.2080674588856</v>
      </c>
      <c r="E336" s="72">
        <f t="shared" si="33"/>
        <v>102.67078873133893</v>
      </c>
      <c r="F336" s="72">
        <f t="shared" si="35"/>
        <v>740.5372787275467</v>
      </c>
      <c r="G336" s="94">
        <f t="shared" si="34"/>
        <v>40327.77821380802</v>
      </c>
      <c r="H336" s="72">
        <f t="shared" si="29"/>
        <v>0</v>
      </c>
      <c r="I336" s="51"/>
    </row>
    <row r="337" spans="1:9" ht="12.75">
      <c r="A337" s="51"/>
      <c r="B337" s="51">
        <f t="shared" si="31"/>
        <v>26</v>
      </c>
      <c r="C337" s="51">
        <f t="shared" si="30"/>
        <v>310</v>
      </c>
      <c r="D337" s="72">
        <f t="shared" si="32"/>
        <v>843.208067458886</v>
      </c>
      <c r="E337" s="72">
        <f t="shared" si="33"/>
        <v>100.81944553452006</v>
      </c>
      <c r="F337" s="72">
        <f t="shared" si="35"/>
        <v>742.388621924366</v>
      </c>
      <c r="G337" s="94">
        <f t="shared" si="34"/>
        <v>39585.38959188366</v>
      </c>
      <c r="H337" s="72">
        <f t="shared" si="29"/>
        <v>0</v>
      </c>
      <c r="I337" s="51"/>
    </row>
    <row r="338" spans="1:9" ht="12.75">
      <c r="A338" s="51"/>
      <c r="B338" s="51">
        <f t="shared" si="31"/>
        <v>26</v>
      </c>
      <c r="C338" s="51">
        <f t="shared" si="30"/>
        <v>311</v>
      </c>
      <c r="D338" s="72">
        <f t="shared" si="32"/>
        <v>843.2080674588848</v>
      </c>
      <c r="E338" s="72">
        <f t="shared" si="33"/>
        <v>98.96347397970915</v>
      </c>
      <c r="F338" s="72">
        <f t="shared" si="35"/>
        <v>744.2445934791756</v>
      </c>
      <c r="G338" s="94">
        <f t="shared" si="34"/>
        <v>38841.14499840448</v>
      </c>
      <c r="H338" s="72">
        <f t="shared" si="29"/>
        <v>0</v>
      </c>
      <c r="I338" s="51"/>
    </row>
    <row r="339" spans="1:9" ht="12.75">
      <c r="A339" s="51"/>
      <c r="B339" s="51">
        <f t="shared" si="31"/>
        <v>26</v>
      </c>
      <c r="C339" s="51">
        <f t="shared" si="30"/>
        <v>312</v>
      </c>
      <c r="D339" s="72">
        <f t="shared" si="32"/>
        <v>843.208067458886</v>
      </c>
      <c r="E339" s="72">
        <f t="shared" si="33"/>
        <v>97.1028624960112</v>
      </c>
      <c r="F339" s="72">
        <f t="shared" si="35"/>
        <v>746.1052049628748</v>
      </c>
      <c r="G339" s="94">
        <f t="shared" si="34"/>
        <v>38095.0397934416</v>
      </c>
      <c r="H339" s="72">
        <f t="shared" si="29"/>
        <v>0</v>
      </c>
      <c r="I339" s="51"/>
    </row>
    <row r="340" spans="1:9" ht="12.75">
      <c r="A340" s="51"/>
      <c r="B340" s="51">
        <f t="shared" si="31"/>
        <v>27</v>
      </c>
      <c r="C340" s="51">
        <f t="shared" si="30"/>
        <v>313</v>
      </c>
      <c r="D340" s="72">
        <f t="shared" si="32"/>
        <v>843.2080674588842</v>
      </c>
      <c r="E340" s="72">
        <f t="shared" si="33"/>
        <v>95.23759948360401</v>
      </c>
      <c r="F340" s="72">
        <f t="shared" si="35"/>
        <v>747.9704679752801</v>
      </c>
      <c r="G340" s="94">
        <f t="shared" si="34"/>
        <v>37347.06932546632</v>
      </c>
      <c r="H340" s="72">
        <f t="shared" si="29"/>
        <v>0</v>
      </c>
      <c r="I340" s="51"/>
    </row>
    <row r="341" spans="1:9" ht="12.75">
      <c r="A341" s="51"/>
      <c r="B341" s="51">
        <f t="shared" si="31"/>
        <v>27</v>
      </c>
      <c r="C341" s="51">
        <f t="shared" si="30"/>
        <v>314</v>
      </c>
      <c r="D341" s="72">
        <f t="shared" si="32"/>
        <v>843.2080674588858</v>
      </c>
      <c r="E341" s="72">
        <f t="shared" si="33"/>
        <v>93.3676733136658</v>
      </c>
      <c r="F341" s="72">
        <f t="shared" si="35"/>
        <v>749.84039414522</v>
      </c>
      <c r="G341" s="94">
        <f t="shared" si="34"/>
        <v>36597.2289313211</v>
      </c>
      <c r="H341" s="72">
        <f t="shared" si="29"/>
        <v>0</v>
      </c>
      <c r="I341" s="51"/>
    </row>
    <row r="342" spans="1:9" ht="12.75">
      <c r="A342" s="51"/>
      <c r="B342" s="51">
        <f t="shared" si="31"/>
        <v>27</v>
      </c>
      <c r="C342" s="51">
        <f t="shared" si="30"/>
        <v>315</v>
      </c>
      <c r="D342" s="72">
        <f t="shared" si="32"/>
        <v>843.2080674588855</v>
      </c>
      <c r="E342" s="72">
        <f t="shared" si="33"/>
        <v>91.49307232830276</v>
      </c>
      <c r="F342" s="72">
        <f t="shared" si="35"/>
        <v>751.7149951305827</v>
      </c>
      <c r="G342" s="94">
        <f t="shared" si="34"/>
        <v>35845.51393619052</v>
      </c>
      <c r="H342" s="72">
        <f t="shared" si="29"/>
        <v>0</v>
      </c>
      <c r="I342" s="51"/>
    </row>
    <row r="343" spans="1:9" ht="12.75">
      <c r="A343" s="51"/>
      <c r="B343" s="51">
        <f t="shared" si="31"/>
        <v>27</v>
      </c>
      <c r="C343" s="51">
        <f t="shared" si="30"/>
        <v>316</v>
      </c>
      <c r="D343" s="72">
        <f t="shared" si="32"/>
        <v>843.2080674588833</v>
      </c>
      <c r="E343" s="72">
        <f t="shared" si="33"/>
        <v>89.6137848404763</v>
      </c>
      <c r="F343" s="72">
        <f t="shared" si="35"/>
        <v>753.594282618407</v>
      </c>
      <c r="G343" s="94">
        <f t="shared" si="34"/>
        <v>35091.91965357211</v>
      </c>
      <c r="H343" s="72">
        <f t="shared" si="29"/>
        <v>0</v>
      </c>
      <c r="I343" s="51"/>
    </row>
    <row r="344" spans="1:9" ht="12.75">
      <c r="A344" s="51"/>
      <c r="B344" s="51">
        <f t="shared" si="31"/>
        <v>27</v>
      </c>
      <c r="C344" s="51">
        <f t="shared" si="30"/>
        <v>317</v>
      </c>
      <c r="D344" s="72">
        <f t="shared" si="32"/>
        <v>843.2080674588838</v>
      </c>
      <c r="E344" s="72">
        <f t="shared" si="33"/>
        <v>87.72979913393029</v>
      </c>
      <c r="F344" s="72">
        <f t="shared" si="35"/>
        <v>755.4782683249534</v>
      </c>
      <c r="G344" s="94">
        <f t="shared" si="34"/>
        <v>34336.44138524716</v>
      </c>
      <c r="H344" s="72">
        <f t="shared" si="29"/>
        <v>0</v>
      </c>
      <c r="I344" s="51"/>
    </row>
    <row r="345" spans="1:9" ht="12.75">
      <c r="A345" s="51"/>
      <c r="B345" s="51">
        <f t="shared" si="31"/>
        <v>27</v>
      </c>
      <c r="C345" s="51">
        <f t="shared" si="30"/>
        <v>318</v>
      </c>
      <c r="D345" s="72">
        <f t="shared" si="32"/>
        <v>843.2080674588844</v>
      </c>
      <c r="E345" s="72">
        <f t="shared" si="33"/>
        <v>85.8411034631179</v>
      </c>
      <c r="F345" s="72">
        <f t="shared" si="35"/>
        <v>757.3669639957666</v>
      </c>
      <c r="G345" s="94">
        <f t="shared" si="34"/>
        <v>33579.0744212514</v>
      </c>
      <c r="H345" s="72">
        <f t="shared" si="29"/>
        <v>0</v>
      </c>
      <c r="I345" s="51"/>
    </row>
    <row r="346" spans="1:9" ht="12.75">
      <c r="A346" s="51"/>
      <c r="B346" s="51">
        <f t="shared" si="31"/>
        <v>27</v>
      </c>
      <c r="C346" s="51">
        <f t="shared" si="30"/>
        <v>319</v>
      </c>
      <c r="D346" s="72">
        <f t="shared" si="32"/>
        <v>843.2080674588833</v>
      </c>
      <c r="E346" s="72">
        <f t="shared" si="33"/>
        <v>83.94768605312849</v>
      </c>
      <c r="F346" s="72">
        <f t="shared" si="35"/>
        <v>759.2603814057549</v>
      </c>
      <c r="G346" s="94">
        <f t="shared" si="34"/>
        <v>32819.81403984564</v>
      </c>
      <c r="H346" s="72">
        <f t="shared" si="29"/>
        <v>0</v>
      </c>
      <c r="I346" s="51"/>
    </row>
    <row r="347" spans="1:9" ht="12.75">
      <c r="A347" s="51"/>
      <c r="B347" s="51">
        <f t="shared" si="31"/>
        <v>27</v>
      </c>
      <c r="C347" s="51">
        <f t="shared" si="30"/>
        <v>320</v>
      </c>
      <c r="D347" s="72">
        <f t="shared" si="32"/>
        <v>843.2080674588823</v>
      </c>
      <c r="E347" s="72">
        <f t="shared" si="33"/>
        <v>82.04953509961409</v>
      </c>
      <c r="F347" s="72">
        <f t="shared" si="35"/>
        <v>761.1585323592682</v>
      </c>
      <c r="G347" s="94">
        <f t="shared" si="34"/>
        <v>32058.655507486368</v>
      </c>
      <c r="H347" s="72">
        <f aca="true" t="shared" si="36" ref="H347:H364">IF(C347&lt;&gt;" ",IF(AND($E$18=B347,$E$19=C347-(B347-1)*12),$E$17,0)," ")</f>
        <v>0</v>
      </c>
      <c r="I347" s="51"/>
    </row>
    <row r="348" spans="1:9" ht="12.75">
      <c r="A348" s="51"/>
      <c r="B348" s="51">
        <f t="shared" si="31"/>
        <v>27</v>
      </c>
      <c r="C348" s="51">
        <f aca="true" t="shared" si="37" ref="C348:C411">IF(CODE(C347)=32," ",IF(C347+1&gt;$E$12," ",+C347+1))</f>
        <v>321</v>
      </c>
      <c r="D348" s="72">
        <f t="shared" si="32"/>
        <v>843.2080674588817</v>
      </c>
      <c r="E348" s="72">
        <f t="shared" si="33"/>
        <v>80.14663876871592</v>
      </c>
      <c r="F348" s="72">
        <f t="shared" si="35"/>
        <v>763.0614286901658</v>
      </c>
      <c r="G348" s="94">
        <f t="shared" si="34"/>
        <v>31295.594078796203</v>
      </c>
      <c r="H348" s="72">
        <f t="shared" si="36"/>
        <v>0</v>
      </c>
      <c r="I348" s="51"/>
    </row>
    <row r="349" spans="1:9" ht="12.75">
      <c r="A349" s="51"/>
      <c r="B349" s="51">
        <f aca="true" t="shared" si="38" ref="B349:B412">IF(C349&lt;&gt;" ",INT(C348/12)+1," ")</f>
        <v>27</v>
      </c>
      <c r="C349" s="51">
        <f t="shared" si="37"/>
        <v>322</v>
      </c>
      <c r="D349" s="72">
        <f aca="true" t="shared" si="39" ref="D349:D412">IF(C349&lt;&gt;" ",PMT($E$10,($E$12)-C348,-G348)," ")</f>
        <v>843.2080674588819</v>
      </c>
      <c r="E349" s="72">
        <f aca="true" t="shared" si="40" ref="E349:E412">IF(C349&lt;&gt;" ",G348*$E$10," ")</f>
        <v>78.23898519699051</v>
      </c>
      <c r="F349" s="72">
        <f t="shared" si="35"/>
        <v>764.9690822618915</v>
      </c>
      <c r="G349" s="94">
        <f aca="true" t="shared" si="41" ref="G349:G412">IF(C349&lt;&gt;" ",G348-F349," ")</f>
        <v>30530.624996534312</v>
      </c>
      <c r="H349" s="72">
        <f t="shared" si="36"/>
        <v>0</v>
      </c>
      <c r="I349" s="51"/>
    </row>
    <row r="350" spans="1:9" ht="12.75">
      <c r="A350" s="51"/>
      <c r="B350" s="51">
        <f t="shared" si="38"/>
        <v>27</v>
      </c>
      <c r="C350" s="51">
        <f t="shared" si="37"/>
        <v>323</v>
      </c>
      <c r="D350" s="72">
        <f t="shared" si="39"/>
        <v>843.2080674588822</v>
      </c>
      <c r="E350" s="72">
        <f t="shared" si="40"/>
        <v>76.32656249133578</v>
      </c>
      <c r="F350" s="72">
        <f t="shared" si="35"/>
        <v>766.8815049675463</v>
      </c>
      <c r="G350" s="94">
        <f t="shared" si="41"/>
        <v>29763.743491566765</v>
      </c>
      <c r="H350" s="72">
        <f t="shared" si="36"/>
        <v>0</v>
      </c>
      <c r="I350" s="51"/>
    </row>
    <row r="351" spans="1:9" ht="12.75">
      <c r="A351" s="51"/>
      <c r="B351" s="51">
        <f t="shared" si="38"/>
        <v>27</v>
      </c>
      <c r="C351" s="51">
        <f t="shared" si="37"/>
        <v>324</v>
      </c>
      <c r="D351" s="72">
        <f t="shared" si="39"/>
        <v>843.2080674588799</v>
      </c>
      <c r="E351" s="72">
        <f t="shared" si="40"/>
        <v>74.40935872891691</v>
      </c>
      <c r="F351" s="72">
        <f t="shared" si="35"/>
        <v>768.798708729963</v>
      </c>
      <c r="G351" s="94">
        <f t="shared" si="41"/>
        <v>28994.944782836803</v>
      </c>
      <c r="H351" s="72">
        <f t="shared" si="36"/>
        <v>0</v>
      </c>
      <c r="I351" s="51"/>
    </row>
    <row r="352" spans="1:9" ht="12.75">
      <c r="A352" s="51"/>
      <c r="B352" s="51">
        <f t="shared" si="38"/>
        <v>28</v>
      </c>
      <c r="C352" s="51">
        <f t="shared" si="37"/>
        <v>325</v>
      </c>
      <c r="D352" s="72">
        <f t="shared" si="39"/>
        <v>843.2080674588797</v>
      </c>
      <c r="E352" s="72">
        <f t="shared" si="40"/>
        <v>72.487361957092</v>
      </c>
      <c r="F352" s="72">
        <f t="shared" si="35"/>
        <v>770.7207055017876</v>
      </c>
      <c r="G352" s="94">
        <f t="shared" si="41"/>
        <v>28224.224077335017</v>
      </c>
      <c r="H352" s="72">
        <f t="shared" si="36"/>
        <v>0</v>
      </c>
      <c r="I352" s="51"/>
    </row>
    <row r="353" spans="1:9" ht="12.75">
      <c r="A353" s="51"/>
      <c r="B353" s="51">
        <f t="shared" si="38"/>
        <v>28</v>
      </c>
      <c r="C353" s="51">
        <f t="shared" si="37"/>
        <v>326</v>
      </c>
      <c r="D353" s="72">
        <f t="shared" si="39"/>
        <v>843.2080674588809</v>
      </c>
      <c r="E353" s="72">
        <f t="shared" si="40"/>
        <v>70.56056019333754</v>
      </c>
      <c r="F353" s="72">
        <f t="shared" si="35"/>
        <v>772.6475072655434</v>
      </c>
      <c r="G353" s="94">
        <f t="shared" si="41"/>
        <v>27451.576570069472</v>
      </c>
      <c r="H353" s="72">
        <f t="shared" si="36"/>
        <v>0</v>
      </c>
      <c r="I353" s="51"/>
    </row>
    <row r="354" spans="1:9" ht="12.75">
      <c r="A354" s="51"/>
      <c r="B354" s="51">
        <f t="shared" si="38"/>
        <v>28</v>
      </c>
      <c r="C354" s="51">
        <f t="shared" si="37"/>
        <v>327</v>
      </c>
      <c r="D354" s="72">
        <f t="shared" si="39"/>
        <v>843.2080674588802</v>
      </c>
      <c r="E354" s="72">
        <f t="shared" si="40"/>
        <v>68.62894142517368</v>
      </c>
      <c r="F354" s="72">
        <f t="shared" si="35"/>
        <v>774.5791260337065</v>
      </c>
      <c r="G354" s="94">
        <f t="shared" si="41"/>
        <v>26676.997444035766</v>
      </c>
      <c r="H354" s="72">
        <f t="shared" si="36"/>
        <v>0</v>
      </c>
      <c r="I354" s="51"/>
    </row>
    <row r="355" spans="1:9" ht="12.75">
      <c r="A355" s="51"/>
      <c r="B355" s="51">
        <f t="shared" si="38"/>
        <v>28</v>
      </c>
      <c r="C355" s="51">
        <f t="shared" si="37"/>
        <v>328</v>
      </c>
      <c r="D355" s="72">
        <f t="shared" si="39"/>
        <v>843.2080674588784</v>
      </c>
      <c r="E355" s="72">
        <f t="shared" si="40"/>
        <v>66.69249361008941</v>
      </c>
      <c r="F355" s="72">
        <f t="shared" si="35"/>
        <v>776.515573848789</v>
      </c>
      <c r="G355" s="94">
        <f t="shared" si="41"/>
        <v>25900.481870186977</v>
      </c>
      <c r="H355" s="72">
        <f t="shared" si="36"/>
        <v>0</v>
      </c>
      <c r="I355" s="51"/>
    </row>
    <row r="356" spans="1:9" ht="12.75">
      <c r="A356" s="51"/>
      <c r="B356" s="51">
        <f t="shared" si="38"/>
        <v>28</v>
      </c>
      <c r="C356" s="51">
        <f t="shared" si="37"/>
        <v>329</v>
      </c>
      <c r="D356" s="72">
        <f t="shared" si="39"/>
        <v>843.2080674588786</v>
      </c>
      <c r="E356" s="72">
        <f t="shared" si="40"/>
        <v>64.75120467546745</v>
      </c>
      <c r="F356" s="72">
        <f t="shared" si="35"/>
        <v>778.4568627834112</v>
      </c>
      <c r="G356" s="94">
        <f t="shared" si="41"/>
        <v>25122.025007403565</v>
      </c>
      <c r="H356" s="72">
        <f t="shared" si="36"/>
        <v>0</v>
      </c>
      <c r="I356" s="51"/>
    </row>
    <row r="357" spans="1:9" ht="12.75">
      <c r="A357" s="51"/>
      <c r="B357" s="51">
        <f t="shared" si="38"/>
        <v>28</v>
      </c>
      <c r="C357" s="51">
        <f t="shared" si="37"/>
        <v>330</v>
      </c>
      <c r="D357" s="72">
        <f t="shared" si="39"/>
        <v>843.2080674588805</v>
      </c>
      <c r="E357" s="72">
        <f t="shared" si="40"/>
        <v>62.80506251850891</v>
      </c>
      <c r="F357" s="72">
        <f t="shared" si="35"/>
        <v>780.4030049403716</v>
      </c>
      <c r="G357" s="94">
        <f t="shared" si="41"/>
        <v>24341.622002463195</v>
      </c>
      <c r="H357" s="72">
        <f t="shared" si="36"/>
        <v>0</v>
      </c>
      <c r="I357" s="51"/>
    </row>
    <row r="358" spans="1:9" ht="12.75">
      <c r="A358" s="51"/>
      <c r="B358" s="51">
        <f t="shared" si="38"/>
        <v>28</v>
      </c>
      <c r="C358" s="51">
        <f t="shared" si="37"/>
        <v>331</v>
      </c>
      <c r="D358" s="72">
        <f t="shared" si="39"/>
        <v>843.2080674588791</v>
      </c>
      <c r="E358" s="72">
        <f t="shared" si="40"/>
        <v>60.854055006157985</v>
      </c>
      <c r="F358" s="72">
        <f t="shared" si="35"/>
        <v>782.3540124527211</v>
      </c>
      <c r="G358" s="94">
        <f t="shared" si="41"/>
        <v>23559.267990010474</v>
      </c>
      <c r="H358" s="72">
        <f t="shared" si="36"/>
        <v>0</v>
      </c>
      <c r="I358" s="51"/>
    </row>
    <row r="359" spans="1:9" ht="12.75">
      <c r="A359" s="51"/>
      <c r="B359" s="51">
        <f t="shared" si="38"/>
        <v>28</v>
      </c>
      <c r="C359" s="51">
        <f t="shared" si="37"/>
        <v>332</v>
      </c>
      <c r="D359" s="72">
        <f t="shared" si="39"/>
        <v>843.2080674588753</v>
      </c>
      <c r="E359" s="72">
        <f t="shared" si="40"/>
        <v>58.898169975026185</v>
      </c>
      <c r="F359" s="72">
        <f t="shared" si="35"/>
        <v>784.3098974838491</v>
      </c>
      <c r="G359" s="94">
        <f t="shared" si="41"/>
        <v>22774.958092526624</v>
      </c>
      <c r="H359" s="72">
        <f t="shared" si="36"/>
        <v>0</v>
      </c>
      <c r="I359" s="51"/>
    </row>
    <row r="360" spans="1:9" ht="12.75">
      <c r="A360" s="51"/>
      <c r="B360" s="51">
        <f t="shared" si="38"/>
        <v>28</v>
      </c>
      <c r="C360" s="51">
        <f t="shared" si="37"/>
        <v>333</v>
      </c>
      <c r="D360" s="72">
        <f t="shared" si="39"/>
        <v>843.2080674588776</v>
      </c>
      <c r="E360" s="72">
        <f t="shared" si="40"/>
        <v>56.93739523131656</v>
      </c>
      <c r="F360" s="72">
        <f t="shared" si="35"/>
        <v>786.270672227561</v>
      </c>
      <c r="G360" s="94">
        <f t="shared" si="41"/>
        <v>21988.687420299062</v>
      </c>
      <c r="H360" s="72">
        <f t="shared" si="36"/>
        <v>0</v>
      </c>
      <c r="I360" s="51"/>
    </row>
    <row r="361" spans="1:9" ht="12.75">
      <c r="A361" s="51"/>
      <c r="B361" s="51">
        <f t="shared" si="38"/>
        <v>28</v>
      </c>
      <c r="C361" s="51">
        <f t="shared" si="37"/>
        <v>334</v>
      </c>
      <c r="D361" s="72">
        <f t="shared" si="39"/>
        <v>843.2080674588773</v>
      </c>
      <c r="E361" s="72">
        <f t="shared" si="40"/>
        <v>54.97171855074765</v>
      </c>
      <c r="F361" s="72">
        <f t="shared" si="35"/>
        <v>788.2363489081297</v>
      </c>
      <c r="G361" s="94">
        <f t="shared" si="41"/>
        <v>21200.451071390933</v>
      </c>
      <c r="H361" s="72">
        <f t="shared" si="36"/>
        <v>0</v>
      </c>
      <c r="I361" s="51"/>
    </row>
    <row r="362" spans="1:9" ht="12.75">
      <c r="A362" s="51"/>
      <c r="B362" s="51">
        <f t="shared" si="38"/>
        <v>28</v>
      </c>
      <c r="C362" s="51">
        <f t="shared" si="37"/>
        <v>335</v>
      </c>
      <c r="D362" s="72">
        <f t="shared" si="39"/>
        <v>843.2080674588757</v>
      </c>
      <c r="E362" s="72">
        <f t="shared" si="40"/>
        <v>53.00112767847733</v>
      </c>
      <c r="F362" s="72">
        <f t="shared" si="35"/>
        <v>790.2069397803983</v>
      </c>
      <c r="G362" s="94">
        <f t="shared" si="41"/>
        <v>20410.244131610536</v>
      </c>
      <c r="H362" s="72">
        <f t="shared" si="36"/>
        <v>0</v>
      </c>
      <c r="I362" s="51"/>
    </row>
    <row r="363" spans="1:9" ht="12.75">
      <c r="A363" s="51"/>
      <c r="B363" s="51">
        <f t="shared" si="38"/>
        <v>28</v>
      </c>
      <c r="C363" s="51">
        <f t="shared" si="37"/>
        <v>336</v>
      </c>
      <c r="D363" s="72">
        <f t="shared" si="39"/>
        <v>843.2080674588751</v>
      </c>
      <c r="E363" s="72">
        <f t="shared" si="40"/>
        <v>51.02561032902634</v>
      </c>
      <c r="F363" s="72">
        <f aca="true" t="shared" si="42" ref="F363:F426">IF(C363&lt;&gt;" ",D363-E363+H363," ")</f>
        <v>792.1824571298488</v>
      </c>
      <c r="G363" s="94">
        <f t="shared" si="41"/>
        <v>19618.061674480687</v>
      </c>
      <c r="H363" s="72">
        <f t="shared" si="36"/>
        <v>0</v>
      </c>
      <c r="I363" s="51"/>
    </row>
    <row r="364" spans="1:9" ht="12.75">
      <c r="A364" s="51"/>
      <c r="B364" s="51">
        <f t="shared" si="38"/>
        <v>29</v>
      </c>
      <c r="C364" s="51">
        <f t="shared" si="37"/>
        <v>337</v>
      </c>
      <c r="D364" s="72">
        <f t="shared" si="39"/>
        <v>843.2080674588763</v>
      </c>
      <c r="E364" s="72">
        <f t="shared" si="40"/>
        <v>49.04515418620172</v>
      </c>
      <c r="F364" s="72">
        <f t="shared" si="42"/>
        <v>794.1629132726746</v>
      </c>
      <c r="G364" s="94">
        <f t="shared" si="41"/>
        <v>18823.898761208013</v>
      </c>
      <c r="H364" s="72">
        <f t="shared" si="36"/>
        <v>0</v>
      </c>
      <c r="I364" s="51"/>
    </row>
    <row r="365" spans="1:9" ht="12.75">
      <c r="A365" s="51"/>
      <c r="B365" s="51">
        <f t="shared" si="38"/>
        <v>29</v>
      </c>
      <c r="C365" s="51">
        <f t="shared" si="37"/>
        <v>338</v>
      </c>
      <c r="D365" s="72">
        <f t="shared" si="39"/>
        <v>843.2080674588752</v>
      </c>
      <c r="E365" s="72">
        <f t="shared" si="40"/>
        <v>47.059746903020034</v>
      </c>
      <c r="F365" s="72">
        <f t="shared" si="42"/>
        <v>796.1483205558552</v>
      </c>
      <c r="G365" s="94">
        <f t="shared" si="41"/>
        <v>18027.75044065216</v>
      </c>
      <c r="H365" s="72">
        <f aca="true" t="shared" si="43" ref="H365:H411">IF(C365&lt;&gt;" ",IF(AND($E$18=B365,$E$19=C365-(B365-1)*12),$E$17,0)," ")</f>
        <v>0</v>
      </c>
      <c r="I365" s="51"/>
    </row>
    <row r="366" spans="1:9" ht="12.75">
      <c r="A366" s="51"/>
      <c r="B366" s="51">
        <f t="shared" si="38"/>
        <v>29</v>
      </c>
      <c r="C366" s="51">
        <f t="shared" si="37"/>
        <v>339</v>
      </c>
      <c r="D366" s="72">
        <f t="shared" si="39"/>
        <v>843.2080674588764</v>
      </c>
      <c r="E366" s="72">
        <f t="shared" si="40"/>
        <v>45.0693761016304</v>
      </c>
      <c r="F366" s="72">
        <f t="shared" si="42"/>
        <v>798.138691357246</v>
      </c>
      <c r="G366" s="94">
        <f t="shared" si="41"/>
        <v>17229.611749294912</v>
      </c>
      <c r="H366" s="72">
        <f t="shared" si="43"/>
        <v>0</v>
      </c>
      <c r="I366" s="51"/>
    </row>
    <row r="367" spans="1:9" ht="12.75">
      <c r="A367" s="51"/>
      <c r="B367" s="51">
        <f t="shared" si="38"/>
        <v>29</v>
      </c>
      <c r="C367" s="51">
        <f t="shared" si="37"/>
        <v>340</v>
      </c>
      <c r="D367" s="72">
        <f t="shared" si="39"/>
        <v>843.208067458873</v>
      </c>
      <c r="E367" s="72">
        <f t="shared" si="40"/>
        <v>43.07402937323728</v>
      </c>
      <c r="F367" s="72">
        <f t="shared" si="42"/>
        <v>800.1340380856357</v>
      </c>
      <c r="G367" s="94">
        <f t="shared" si="41"/>
        <v>16429.477711209278</v>
      </c>
      <c r="H367" s="72">
        <f t="shared" si="43"/>
        <v>0</v>
      </c>
      <c r="I367" s="51"/>
    </row>
    <row r="368" spans="1:9" ht="12.75">
      <c r="A368" s="51"/>
      <c r="B368" s="51">
        <f t="shared" si="38"/>
        <v>29</v>
      </c>
      <c r="C368" s="51">
        <f t="shared" si="37"/>
        <v>341</v>
      </c>
      <c r="D368" s="72">
        <f t="shared" si="39"/>
        <v>843.2080674588707</v>
      </c>
      <c r="E368" s="72">
        <f t="shared" si="40"/>
        <v>41.0736942780232</v>
      </c>
      <c r="F368" s="72">
        <f t="shared" si="42"/>
        <v>802.1343731808474</v>
      </c>
      <c r="G368" s="94">
        <f t="shared" si="41"/>
        <v>15627.34333802843</v>
      </c>
      <c r="H368" s="72">
        <f t="shared" si="43"/>
        <v>0</v>
      </c>
      <c r="I368" s="51"/>
    </row>
    <row r="369" spans="1:9" ht="12.75">
      <c r="A369" s="51"/>
      <c r="B369" s="51">
        <f t="shared" si="38"/>
        <v>29</v>
      </c>
      <c r="C369" s="51">
        <f t="shared" si="37"/>
        <v>342</v>
      </c>
      <c r="D369" s="72">
        <f t="shared" si="39"/>
        <v>843.2080674588724</v>
      </c>
      <c r="E369" s="72">
        <f t="shared" si="40"/>
        <v>39.068358345071076</v>
      </c>
      <c r="F369" s="72">
        <f t="shared" si="42"/>
        <v>804.1397091138014</v>
      </c>
      <c r="G369" s="94">
        <f t="shared" si="41"/>
        <v>14823.203628914629</v>
      </c>
      <c r="H369" s="72">
        <f t="shared" si="43"/>
        <v>0</v>
      </c>
      <c r="I369" s="51"/>
    </row>
    <row r="370" spans="1:9" ht="12.75">
      <c r="A370" s="51"/>
      <c r="B370" s="51">
        <f t="shared" si="38"/>
        <v>29</v>
      </c>
      <c r="C370" s="51">
        <f t="shared" si="37"/>
        <v>343</v>
      </c>
      <c r="D370" s="72">
        <f t="shared" si="39"/>
        <v>843.2080674588693</v>
      </c>
      <c r="E370" s="72">
        <f t="shared" si="40"/>
        <v>37.05800907228657</v>
      </c>
      <c r="F370" s="72">
        <f t="shared" si="42"/>
        <v>806.1500583865827</v>
      </c>
      <c r="G370" s="94">
        <f t="shared" si="41"/>
        <v>14017.053570528045</v>
      </c>
      <c r="H370" s="72">
        <f t="shared" si="43"/>
        <v>0</v>
      </c>
      <c r="I370" s="51"/>
    </row>
    <row r="371" spans="1:9" ht="12.75">
      <c r="A371" s="51"/>
      <c r="B371" s="51">
        <f t="shared" si="38"/>
        <v>29</v>
      </c>
      <c r="C371" s="51">
        <f t="shared" si="37"/>
        <v>344</v>
      </c>
      <c r="D371" s="72">
        <f t="shared" si="39"/>
        <v>843.2080674588709</v>
      </c>
      <c r="E371" s="72">
        <f t="shared" si="40"/>
        <v>35.042633926320114</v>
      </c>
      <c r="F371" s="72">
        <f t="shared" si="42"/>
        <v>808.1654335325508</v>
      </c>
      <c r="G371" s="94">
        <f t="shared" si="41"/>
        <v>13208.888136995494</v>
      </c>
      <c r="H371" s="72">
        <f t="shared" si="43"/>
        <v>0</v>
      </c>
      <c r="I371" s="51"/>
    </row>
    <row r="372" spans="1:9" ht="12.75">
      <c r="A372" s="51"/>
      <c r="B372" s="51">
        <f t="shared" si="38"/>
        <v>29</v>
      </c>
      <c r="C372" s="51">
        <f t="shared" si="37"/>
        <v>345</v>
      </c>
      <c r="D372" s="72">
        <f t="shared" si="39"/>
        <v>843.208067458868</v>
      </c>
      <c r="E372" s="72">
        <f t="shared" si="40"/>
        <v>33.02222034248874</v>
      </c>
      <c r="F372" s="72">
        <f t="shared" si="42"/>
        <v>810.1858471163793</v>
      </c>
      <c r="G372" s="94">
        <f t="shared" si="41"/>
        <v>12398.702289879115</v>
      </c>
      <c r="H372" s="72">
        <f t="shared" si="43"/>
        <v>0</v>
      </c>
      <c r="I372" s="51"/>
    </row>
    <row r="373" spans="1:9" ht="12.75">
      <c r="A373" s="51"/>
      <c r="B373" s="51">
        <f t="shared" si="38"/>
        <v>29</v>
      </c>
      <c r="C373" s="51">
        <f t="shared" si="37"/>
        <v>346</v>
      </c>
      <c r="D373" s="72">
        <f t="shared" si="39"/>
        <v>843.2080674588709</v>
      </c>
      <c r="E373" s="72">
        <f t="shared" si="40"/>
        <v>30.99675572469779</v>
      </c>
      <c r="F373" s="72">
        <f t="shared" si="42"/>
        <v>812.2113117341731</v>
      </c>
      <c r="G373" s="94">
        <f t="shared" si="41"/>
        <v>11586.490978144942</v>
      </c>
      <c r="H373" s="72">
        <f t="shared" si="43"/>
        <v>0</v>
      </c>
      <c r="I373" s="51"/>
    </row>
    <row r="374" spans="1:9" ht="12.75">
      <c r="A374" s="51"/>
      <c r="B374" s="51">
        <f t="shared" si="38"/>
        <v>29</v>
      </c>
      <c r="C374" s="51">
        <f t="shared" si="37"/>
        <v>347</v>
      </c>
      <c r="D374" s="72">
        <f t="shared" si="39"/>
        <v>843.2080674588685</v>
      </c>
      <c r="E374" s="72">
        <f t="shared" si="40"/>
        <v>28.966227445362357</v>
      </c>
      <c r="F374" s="72">
        <f t="shared" si="42"/>
        <v>814.2418400135061</v>
      </c>
      <c r="G374" s="94">
        <f t="shared" si="41"/>
        <v>10772.249138131436</v>
      </c>
      <c r="H374" s="72">
        <f t="shared" si="43"/>
        <v>0</v>
      </c>
      <c r="I374" s="51"/>
    </row>
    <row r="375" spans="1:9" ht="12.75">
      <c r="A375" s="51"/>
      <c r="B375" s="51">
        <f t="shared" si="38"/>
        <v>29</v>
      </c>
      <c r="C375" s="51">
        <f t="shared" si="37"/>
        <v>348</v>
      </c>
      <c r="D375" s="72">
        <f t="shared" si="39"/>
        <v>843.2080674588622</v>
      </c>
      <c r="E375" s="72">
        <f t="shared" si="40"/>
        <v>26.93062284532859</v>
      </c>
      <c r="F375" s="72">
        <f t="shared" si="42"/>
        <v>816.2774446135336</v>
      </c>
      <c r="G375" s="94">
        <f t="shared" si="41"/>
        <v>9955.971693517902</v>
      </c>
      <c r="H375" s="72">
        <f t="shared" si="43"/>
        <v>0</v>
      </c>
      <c r="I375" s="51"/>
    </row>
    <row r="376" spans="1:9" ht="12.75">
      <c r="A376" s="51"/>
      <c r="B376" s="51">
        <f t="shared" si="38"/>
        <v>30</v>
      </c>
      <c r="C376" s="51">
        <f t="shared" si="37"/>
        <v>349</v>
      </c>
      <c r="D376" s="72">
        <f t="shared" si="39"/>
        <v>843.208067458864</v>
      </c>
      <c r="E376" s="72">
        <f t="shared" si="40"/>
        <v>24.889929233794756</v>
      </c>
      <c r="F376" s="72">
        <f t="shared" si="42"/>
        <v>818.3181382250692</v>
      </c>
      <c r="G376" s="94">
        <f t="shared" si="41"/>
        <v>9137.653555292833</v>
      </c>
      <c r="H376" s="72">
        <f t="shared" si="43"/>
        <v>0</v>
      </c>
      <c r="I376" s="51"/>
    </row>
    <row r="377" spans="1:9" ht="12.75">
      <c r="A377" s="51"/>
      <c r="B377" s="51">
        <f t="shared" si="38"/>
        <v>30</v>
      </c>
      <c r="C377" s="51">
        <f t="shared" si="37"/>
        <v>350</v>
      </c>
      <c r="D377" s="72">
        <f t="shared" si="39"/>
        <v>843.2080674588674</v>
      </c>
      <c r="E377" s="72">
        <f t="shared" si="40"/>
        <v>22.844133888232083</v>
      </c>
      <c r="F377" s="72">
        <f t="shared" si="42"/>
        <v>820.3639335706353</v>
      </c>
      <c r="G377" s="94">
        <f t="shared" si="41"/>
        <v>8317.289621722197</v>
      </c>
      <c r="H377" s="72">
        <f t="shared" si="43"/>
        <v>0</v>
      </c>
      <c r="I377" s="51"/>
    </row>
    <row r="378" spans="1:9" ht="12.75">
      <c r="A378" s="51"/>
      <c r="B378" s="51">
        <f t="shared" si="38"/>
        <v>30</v>
      </c>
      <c r="C378" s="51">
        <f t="shared" si="37"/>
        <v>351</v>
      </c>
      <c r="D378" s="72">
        <f t="shared" si="39"/>
        <v>843.2080674588618</v>
      </c>
      <c r="E378" s="72">
        <f t="shared" si="40"/>
        <v>20.793224054305494</v>
      </c>
      <c r="F378" s="72">
        <f t="shared" si="42"/>
        <v>822.4148434045563</v>
      </c>
      <c r="G378" s="94">
        <f t="shared" si="41"/>
        <v>7494.87477831764</v>
      </c>
      <c r="H378" s="72">
        <f t="shared" si="43"/>
        <v>0</v>
      </c>
      <c r="I378" s="51"/>
    </row>
    <row r="379" spans="1:9" ht="12.75">
      <c r="A379" s="51"/>
      <c r="B379" s="51">
        <f t="shared" si="38"/>
        <v>30</v>
      </c>
      <c r="C379" s="51">
        <f t="shared" si="37"/>
        <v>352</v>
      </c>
      <c r="D379" s="72">
        <f t="shared" si="39"/>
        <v>843.2080674588564</v>
      </c>
      <c r="E379" s="72">
        <f t="shared" si="40"/>
        <v>18.7371869457941</v>
      </c>
      <c r="F379" s="72">
        <f t="shared" si="42"/>
        <v>824.4708805130623</v>
      </c>
      <c r="G379" s="94">
        <f t="shared" si="41"/>
        <v>6670.403897804578</v>
      </c>
      <c r="H379" s="72">
        <f t="shared" si="43"/>
        <v>0</v>
      </c>
      <c r="I379" s="51"/>
    </row>
    <row r="380" spans="1:9" ht="12.75">
      <c r="A380" s="51"/>
      <c r="B380" s="51">
        <f t="shared" si="38"/>
        <v>30</v>
      </c>
      <c r="C380" s="51">
        <f t="shared" si="37"/>
        <v>353</v>
      </c>
      <c r="D380" s="72">
        <f t="shared" si="39"/>
        <v>843.2080674588575</v>
      </c>
      <c r="E380" s="72">
        <f t="shared" si="40"/>
        <v>16.676009744511447</v>
      </c>
      <c r="F380" s="72">
        <f t="shared" si="42"/>
        <v>826.532057714346</v>
      </c>
      <c r="G380" s="94">
        <f t="shared" si="41"/>
        <v>5843.871840090233</v>
      </c>
      <c r="H380" s="72">
        <f t="shared" si="43"/>
        <v>0</v>
      </c>
      <c r="I380" s="51"/>
    </row>
    <row r="381" spans="1:9" ht="12.75">
      <c r="A381" s="51"/>
      <c r="B381" s="51">
        <f t="shared" si="38"/>
        <v>30</v>
      </c>
      <c r="C381" s="51">
        <f t="shared" si="37"/>
        <v>354</v>
      </c>
      <c r="D381" s="72">
        <f t="shared" si="39"/>
        <v>843.2080674588594</v>
      </c>
      <c r="E381" s="72">
        <f t="shared" si="40"/>
        <v>14.609679600225581</v>
      </c>
      <c r="F381" s="72">
        <f t="shared" si="42"/>
        <v>828.5983878586338</v>
      </c>
      <c r="G381" s="94">
        <f t="shared" si="41"/>
        <v>5015.273452231599</v>
      </c>
      <c r="H381" s="72">
        <f t="shared" si="43"/>
        <v>0</v>
      </c>
      <c r="I381" s="51"/>
    </row>
    <row r="382" spans="1:9" ht="12.75">
      <c r="A382" s="51"/>
      <c r="B382" s="51">
        <f t="shared" si="38"/>
        <v>30</v>
      </c>
      <c r="C382" s="51">
        <f t="shared" si="37"/>
        <v>355</v>
      </c>
      <c r="D382" s="72">
        <f t="shared" si="39"/>
        <v>843.2080674588573</v>
      </c>
      <c r="E382" s="72">
        <f t="shared" si="40"/>
        <v>12.538183630578997</v>
      </c>
      <c r="F382" s="72">
        <f t="shared" si="42"/>
        <v>830.6698838282783</v>
      </c>
      <c r="G382" s="94">
        <f t="shared" si="41"/>
        <v>4184.60356840332</v>
      </c>
      <c r="H382" s="72">
        <f t="shared" si="43"/>
        <v>0</v>
      </c>
      <c r="I382" s="51"/>
    </row>
    <row r="383" spans="1:9" ht="12.75">
      <c r="A383" s="51"/>
      <c r="B383" s="51">
        <f t="shared" si="38"/>
        <v>30</v>
      </c>
      <c r="C383" s="51">
        <f t="shared" si="37"/>
        <v>356</v>
      </c>
      <c r="D383" s="72">
        <f t="shared" si="39"/>
        <v>843.2080674588416</v>
      </c>
      <c r="E383" s="72">
        <f t="shared" si="40"/>
        <v>10.461508921008301</v>
      </c>
      <c r="F383" s="72">
        <f t="shared" si="42"/>
        <v>832.7465585378333</v>
      </c>
      <c r="G383" s="94">
        <f t="shared" si="41"/>
        <v>3351.8570098654873</v>
      </c>
      <c r="H383" s="72">
        <f t="shared" si="43"/>
        <v>0</v>
      </c>
      <c r="I383" s="51"/>
    </row>
    <row r="384" spans="1:9" ht="12.75">
      <c r="A384" s="51"/>
      <c r="B384" s="51">
        <f t="shared" si="38"/>
        <v>30</v>
      </c>
      <c r="C384" s="51">
        <f t="shared" si="37"/>
        <v>357</v>
      </c>
      <c r="D384" s="72">
        <f t="shared" si="39"/>
        <v>843.2080674588452</v>
      </c>
      <c r="E384" s="72">
        <f t="shared" si="40"/>
        <v>8.37964252466372</v>
      </c>
      <c r="F384" s="72">
        <f t="shared" si="42"/>
        <v>834.8284249341815</v>
      </c>
      <c r="G384" s="94">
        <f t="shared" si="41"/>
        <v>2517.028584931306</v>
      </c>
      <c r="H384" s="72">
        <f t="shared" si="43"/>
        <v>0</v>
      </c>
      <c r="I384" s="51"/>
    </row>
    <row r="385" spans="1:9" ht="12.75">
      <c r="A385" s="51"/>
      <c r="B385" s="51">
        <f t="shared" si="38"/>
        <v>30</v>
      </c>
      <c r="C385" s="51">
        <f t="shared" si="37"/>
        <v>358</v>
      </c>
      <c r="D385" s="72">
        <f t="shared" si="39"/>
        <v>843.2080674588494</v>
      </c>
      <c r="E385" s="72">
        <f t="shared" si="40"/>
        <v>6.292571462328265</v>
      </c>
      <c r="F385" s="72">
        <f t="shared" si="42"/>
        <v>836.9154959965211</v>
      </c>
      <c r="G385" s="94">
        <f t="shared" si="41"/>
        <v>1680.1130889347846</v>
      </c>
      <c r="H385" s="72">
        <f t="shared" si="43"/>
        <v>0</v>
      </c>
      <c r="I385" s="51"/>
    </row>
    <row r="386" spans="1:9" ht="12.75">
      <c r="A386" s="51"/>
      <c r="B386" s="51">
        <f t="shared" si="38"/>
        <v>30</v>
      </c>
      <c r="C386" s="51">
        <f t="shared" si="37"/>
        <v>359</v>
      </c>
      <c r="D386" s="72">
        <f t="shared" si="39"/>
        <v>843.2080674588291</v>
      </c>
      <c r="E386" s="72">
        <f t="shared" si="40"/>
        <v>4.200282722336961</v>
      </c>
      <c r="F386" s="72">
        <f t="shared" si="42"/>
        <v>839.0077847364921</v>
      </c>
      <c r="G386" s="94">
        <f t="shared" si="41"/>
        <v>841.1053041982925</v>
      </c>
      <c r="H386" s="72">
        <f t="shared" si="43"/>
        <v>0</v>
      </c>
      <c r="I386" s="51"/>
    </row>
    <row r="387" spans="1:9" ht="12.75">
      <c r="A387" s="51"/>
      <c r="B387" s="51">
        <f t="shared" si="38"/>
        <v>30</v>
      </c>
      <c r="C387" s="51">
        <f t="shared" si="37"/>
        <v>360</v>
      </c>
      <c r="D387" s="72">
        <f t="shared" si="39"/>
        <v>843.2080674588061</v>
      </c>
      <c r="E387" s="72">
        <f t="shared" si="40"/>
        <v>2.102763260495731</v>
      </c>
      <c r="F387" s="72">
        <f t="shared" si="42"/>
        <v>841.1053041983104</v>
      </c>
      <c r="G387" s="94">
        <f t="shared" si="41"/>
        <v>-1.7848833522293717E-11</v>
      </c>
      <c r="H387" s="72">
        <f t="shared" si="43"/>
        <v>0</v>
      </c>
      <c r="I387" s="51"/>
    </row>
    <row r="388" spans="1:9" ht="12.75">
      <c r="A388" s="51"/>
      <c r="B388" s="51" t="str">
        <f t="shared" si="38"/>
        <v> </v>
      </c>
      <c r="C388" s="51" t="str">
        <f t="shared" si="37"/>
        <v> </v>
      </c>
      <c r="D388" s="72" t="str">
        <f t="shared" si="39"/>
        <v> </v>
      </c>
      <c r="E388" s="72" t="str">
        <f t="shared" si="40"/>
        <v> </v>
      </c>
      <c r="F388" s="72" t="str">
        <f t="shared" si="42"/>
        <v> </v>
      </c>
      <c r="G388" s="94" t="str">
        <f t="shared" si="41"/>
        <v> </v>
      </c>
      <c r="H388" s="72" t="str">
        <f t="shared" si="43"/>
        <v> </v>
      </c>
      <c r="I388" s="51"/>
    </row>
    <row r="389" spans="1:9" ht="12.75">
      <c r="A389" s="51"/>
      <c r="B389" s="51" t="str">
        <f t="shared" si="38"/>
        <v> </v>
      </c>
      <c r="C389" s="51" t="str">
        <f t="shared" si="37"/>
        <v> </v>
      </c>
      <c r="D389" s="72" t="str">
        <f t="shared" si="39"/>
        <v> </v>
      </c>
      <c r="E389" s="72" t="str">
        <f t="shared" si="40"/>
        <v> </v>
      </c>
      <c r="F389" s="72" t="str">
        <f t="shared" si="42"/>
        <v> </v>
      </c>
      <c r="G389" s="94" t="str">
        <f t="shared" si="41"/>
        <v> </v>
      </c>
      <c r="H389" s="72" t="str">
        <f t="shared" si="43"/>
        <v> </v>
      </c>
      <c r="I389" s="51"/>
    </row>
    <row r="390" spans="1:9" ht="12.75">
      <c r="A390" s="51"/>
      <c r="B390" s="51" t="str">
        <f t="shared" si="38"/>
        <v> </v>
      </c>
      <c r="C390" s="51" t="str">
        <f t="shared" si="37"/>
        <v> </v>
      </c>
      <c r="D390" s="72" t="str">
        <f t="shared" si="39"/>
        <v> </v>
      </c>
      <c r="E390" s="72" t="str">
        <f t="shared" si="40"/>
        <v> </v>
      </c>
      <c r="F390" s="72" t="str">
        <f t="shared" si="42"/>
        <v> </v>
      </c>
      <c r="G390" s="94" t="str">
        <f t="shared" si="41"/>
        <v> </v>
      </c>
      <c r="H390" s="72" t="str">
        <f t="shared" si="43"/>
        <v> </v>
      </c>
      <c r="I390" s="51"/>
    </row>
    <row r="391" spans="1:9" ht="12.75">
      <c r="A391" s="51"/>
      <c r="B391" s="51" t="str">
        <f t="shared" si="38"/>
        <v> </v>
      </c>
      <c r="C391" s="51" t="str">
        <f t="shared" si="37"/>
        <v> </v>
      </c>
      <c r="D391" s="72" t="str">
        <f t="shared" si="39"/>
        <v> </v>
      </c>
      <c r="E391" s="72" t="str">
        <f t="shared" si="40"/>
        <v> </v>
      </c>
      <c r="F391" s="72" t="str">
        <f t="shared" si="42"/>
        <v> </v>
      </c>
      <c r="G391" s="94" t="str">
        <f t="shared" si="41"/>
        <v> </v>
      </c>
      <c r="H391" s="72" t="str">
        <f t="shared" si="43"/>
        <v> </v>
      </c>
      <c r="I391" s="51"/>
    </row>
    <row r="392" spans="1:9" ht="12.75">
      <c r="A392" s="51"/>
      <c r="B392" s="51" t="str">
        <f t="shared" si="38"/>
        <v> </v>
      </c>
      <c r="C392" s="51" t="str">
        <f t="shared" si="37"/>
        <v> </v>
      </c>
      <c r="D392" s="72" t="str">
        <f t="shared" si="39"/>
        <v> </v>
      </c>
      <c r="E392" s="72" t="str">
        <f t="shared" si="40"/>
        <v> </v>
      </c>
      <c r="F392" s="72" t="str">
        <f t="shared" si="42"/>
        <v> </v>
      </c>
      <c r="G392" s="94" t="str">
        <f t="shared" si="41"/>
        <v> </v>
      </c>
      <c r="H392" s="72" t="str">
        <f t="shared" si="43"/>
        <v> </v>
      </c>
      <c r="I392" s="51"/>
    </row>
    <row r="393" spans="1:9" ht="12.75">
      <c r="A393" s="51"/>
      <c r="B393" s="51" t="str">
        <f t="shared" si="38"/>
        <v> </v>
      </c>
      <c r="C393" s="51" t="str">
        <f t="shared" si="37"/>
        <v> </v>
      </c>
      <c r="D393" s="72" t="str">
        <f t="shared" si="39"/>
        <v> </v>
      </c>
      <c r="E393" s="72" t="str">
        <f t="shared" si="40"/>
        <v> </v>
      </c>
      <c r="F393" s="72" t="str">
        <f t="shared" si="42"/>
        <v> </v>
      </c>
      <c r="G393" s="94" t="str">
        <f t="shared" si="41"/>
        <v> </v>
      </c>
      <c r="H393" s="72" t="str">
        <f t="shared" si="43"/>
        <v> </v>
      </c>
      <c r="I393" s="51"/>
    </row>
    <row r="394" spans="1:9" ht="12.75">
      <c r="A394" s="51"/>
      <c r="B394" s="51" t="str">
        <f t="shared" si="38"/>
        <v> </v>
      </c>
      <c r="C394" s="51" t="str">
        <f t="shared" si="37"/>
        <v> </v>
      </c>
      <c r="D394" s="72" t="str">
        <f t="shared" si="39"/>
        <v> </v>
      </c>
      <c r="E394" s="72" t="str">
        <f t="shared" si="40"/>
        <v> </v>
      </c>
      <c r="F394" s="72" t="str">
        <f t="shared" si="42"/>
        <v> </v>
      </c>
      <c r="G394" s="94" t="str">
        <f t="shared" si="41"/>
        <v> </v>
      </c>
      <c r="H394" s="72" t="str">
        <f t="shared" si="43"/>
        <v> </v>
      </c>
      <c r="I394" s="51"/>
    </row>
    <row r="395" spans="1:9" ht="12.75">
      <c r="A395" s="51"/>
      <c r="B395" s="51" t="str">
        <f t="shared" si="38"/>
        <v> </v>
      </c>
      <c r="C395" s="51" t="str">
        <f t="shared" si="37"/>
        <v> </v>
      </c>
      <c r="D395" s="72" t="str">
        <f t="shared" si="39"/>
        <v> </v>
      </c>
      <c r="E395" s="72" t="str">
        <f t="shared" si="40"/>
        <v> </v>
      </c>
      <c r="F395" s="72" t="str">
        <f t="shared" si="42"/>
        <v> </v>
      </c>
      <c r="G395" s="94" t="str">
        <f t="shared" si="41"/>
        <v> </v>
      </c>
      <c r="H395" s="72" t="str">
        <f t="shared" si="43"/>
        <v> </v>
      </c>
      <c r="I395" s="51"/>
    </row>
    <row r="396" spans="1:9" ht="12.75">
      <c r="A396" s="51"/>
      <c r="B396" s="51" t="str">
        <f t="shared" si="38"/>
        <v> </v>
      </c>
      <c r="C396" s="51" t="str">
        <f t="shared" si="37"/>
        <v> </v>
      </c>
      <c r="D396" s="72" t="str">
        <f t="shared" si="39"/>
        <v> </v>
      </c>
      <c r="E396" s="72" t="str">
        <f t="shared" si="40"/>
        <v> </v>
      </c>
      <c r="F396" s="72" t="str">
        <f t="shared" si="42"/>
        <v> </v>
      </c>
      <c r="G396" s="94" t="str">
        <f t="shared" si="41"/>
        <v> </v>
      </c>
      <c r="H396" s="72" t="str">
        <f t="shared" si="43"/>
        <v> </v>
      </c>
      <c r="I396" s="51"/>
    </row>
    <row r="397" spans="1:9" ht="12.75">
      <c r="A397" s="51"/>
      <c r="B397" s="51" t="str">
        <f t="shared" si="38"/>
        <v> </v>
      </c>
      <c r="C397" s="51" t="str">
        <f t="shared" si="37"/>
        <v> </v>
      </c>
      <c r="D397" s="72" t="str">
        <f t="shared" si="39"/>
        <v> </v>
      </c>
      <c r="E397" s="72" t="str">
        <f t="shared" si="40"/>
        <v> </v>
      </c>
      <c r="F397" s="72" t="str">
        <f t="shared" si="42"/>
        <v> </v>
      </c>
      <c r="G397" s="94" t="str">
        <f t="shared" si="41"/>
        <v> </v>
      </c>
      <c r="H397" s="72" t="str">
        <f t="shared" si="43"/>
        <v> </v>
      </c>
      <c r="I397" s="51"/>
    </row>
    <row r="398" spans="1:9" ht="12.75">
      <c r="A398" s="51"/>
      <c r="B398" s="51" t="str">
        <f t="shared" si="38"/>
        <v> </v>
      </c>
      <c r="C398" s="51" t="str">
        <f t="shared" si="37"/>
        <v> </v>
      </c>
      <c r="D398" s="72" t="str">
        <f t="shared" si="39"/>
        <v> </v>
      </c>
      <c r="E398" s="72" t="str">
        <f t="shared" si="40"/>
        <v> </v>
      </c>
      <c r="F398" s="72" t="str">
        <f t="shared" si="42"/>
        <v> </v>
      </c>
      <c r="G398" s="94" t="str">
        <f t="shared" si="41"/>
        <v> </v>
      </c>
      <c r="H398" s="72" t="str">
        <f t="shared" si="43"/>
        <v> </v>
      </c>
      <c r="I398" s="51"/>
    </row>
    <row r="399" spans="1:9" ht="12.75">
      <c r="A399" s="51"/>
      <c r="B399" s="51" t="str">
        <f t="shared" si="38"/>
        <v> </v>
      </c>
      <c r="C399" s="51" t="str">
        <f t="shared" si="37"/>
        <v> </v>
      </c>
      <c r="D399" s="72" t="str">
        <f t="shared" si="39"/>
        <v> </v>
      </c>
      <c r="E399" s="72" t="str">
        <f t="shared" si="40"/>
        <v> </v>
      </c>
      <c r="F399" s="72" t="str">
        <f t="shared" si="42"/>
        <v> </v>
      </c>
      <c r="G399" s="94" t="str">
        <f t="shared" si="41"/>
        <v> </v>
      </c>
      <c r="H399" s="72" t="str">
        <f t="shared" si="43"/>
        <v> </v>
      </c>
      <c r="I399" s="51"/>
    </row>
    <row r="400" spans="1:9" ht="12.75">
      <c r="A400" s="51"/>
      <c r="B400" s="51" t="str">
        <f t="shared" si="38"/>
        <v> </v>
      </c>
      <c r="C400" s="51" t="str">
        <f t="shared" si="37"/>
        <v> </v>
      </c>
      <c r="D400" s="72" t="str">
        <f t="shared" si="39"/>
        <v> </v>
      </c>
      <c r="E400" s="72" t="str">
        <f t="shared" si="40"/>
        <v> </v>
      </c>
      <c r="F400" s="72" t="str">
        <f t="shared" si="42"/>
        <v> </v>
      </c>
      <c r="G400" s="94" t="str">
        <f t="shared" si="41"/>
        <v> </v>
      </c>
      <c r="H400" s="72" t="str">
        <f t="shared" si="43"/>
        <v> </v>
      </c>
      <c r="I400" s="51"/>
    </row>
    <row r="401" spans="1:9" ht="12.75">
      <c r="A401" s="51"/>
      <c r="B401" s="51" t="str">
        <f t="shared" si="38"/>
        <v> </v>
      </c>
      <c r="C401" s="51" t="str">
        <f t="shared" si="37"/>
        <v> </v>
      </c>
      <c r="D401" s="72" t="str">
        <f t="shared" si="39"/>
        <v> </v>
      </c>
      <c r="E401" s="72" t="str">
        <f t="shared" si="40"/>
        <v> </v>
      </c>
      <c r="F401" s="72" t="str">
        <f t="shared" si="42"/>
        <v> </v>
      </c>
      <c r="G401" s="94" t="str">
        <f t="shared" si="41"/>
        <v> </v>
      </c>
      <c r="H401" s="72" t="str">
        <f t="shared" si="43"/>
        <v> </v>
      </c>
      <c r="I401" s="51"/>
    </row>
    <row r="402" spans="1:9" ht="12.75">
      <c r="A402" s="51"/>
      <c r="B402" s="51" t="str">
        <f t="shared" si="38"/>
        <v> </v>
      </c>
      <c r="C402" s="51" t="str">
        <f t="shared" si="37"/>
        <v> </v>
      </c>
      <c r="D402" s="72" t="str">
        <f t="shared" si="39"/>
        <v> </v>
      </c>
      <c r="E402" s="72" t="str">
        <f t="shared" si="40"/>
        <v> </v>
      </c>
      <c r="F402" s="72" t="str">
        <f t="shared" si="42"/>
        <v> </v>
      </c>
      <c r="G402" s="94" t="str">
        <f t="shared" si="41"/>
        <v> </v>
      </c>
      <c r="H402" s="72" t="str">
        <f t="shared" si="43"/>
        <v> </v>
      </c>
      <c r="I402" s="51"/>
    </row>
    <row r="403" spans="1:9" ht="12.75">
      <c r="A403" s="51"/>
      <c r="B403" s="51" t="str">
        <f t="shared" si="38"/>
        <v> </v>
      </c>
      <c r="C403" s="51" t="str">
        <f t="shared" si="37"/>
        <v> </v>
      </c>
      <c r="D403" s="72" t="str">
        <f t="shared" si="39"/>
        <v> </v>
      </c>
      <c r="E403" s="72" t="str">
        <f t="shared" si="40"/>
        <v> </v>
      </c>
      <c r="F403" s="72" t="str">
        <f t="shared" si="42"/>
        <v> </v>
      </c>
      <c r="G403" s="94" t="str">
        <f t="shared" si="41"/>
        <v> </v>
      </c>
      <c r="H403" s="72" t="str">
        <f t="shared" si="43"/>
        <v> </v>
      </c>
      <c r="I403" s="51"/>
    </row>
    <row r="404" spans="1:9" ht="12.75">
      <c r="A404" s="51"/>
      <c r="B404" s="51" t="str">
        <f t="shared" si="38"/>
        <v> </v>
      </c>
      <c r="C404" s="51" t="str">
        <f t="shared" si="37"/>
        <v> </v>
      </c>
      <c r="D404" s="72" t="str">
        <f t="shared" si="39"/>
        <v> </v>
      </c>
      <c r="E404" s="72" t="str">
        <f t="shared" si="40"/>
        <v> </v>
      </c>
      <c r="F404" s="72" t="str">
        <f t="shared" si="42"/>
        <v> </v>
      </c>
      <c r="G404" s="94" t="str">
        <f t="shared" si="41"/>
        <v> </v>
      </c>
      <c r="H404" s="72" t="str">
        <f t="shared" si="43"/>
        <v> </v>
      </c>
      <c r="I404" s="51"/>
    </row>
    <row r="405" spans="1:9" ht="12.75">
      <c r="A405" s="51"/>
      <c r="B405" s="51" t="str">
        <f t="shared" si="38"/>
        <v> </v>
      </c>
      <c r="C405" s="51" t="str">
        <f t="shared" si="37"/>
        <v> </v>
      </c>
      <c r="D405" s="72" t="str">
        <f t="shared" si="39"/>
        <v> </v>
      </c>
      <c r="E405" s="72" t="str">
        <f t="shared" si="40"/>
        <v> </v>
      </c>
      <c r="F405" s="72" t="str">
        <f t="shared" si="42"/>
        <v> </v>
      </c>
      <c r="G405" s="94" t="str">
        <f t="shared" si="41"/>
        <v> </v>
      </c>
      <c r="H405" s="72" t="str">
        <f t="shared" si="43"/>
        <v> </v>
      </c>
      <c r="I405" s="51"/>
    </row>
    <row r="406" spans="1:9" ht="12.75">
      <c r="A406" s="51"/>
      <c r="B406" s="51" t="str">
        <f t="shared" si="38"/>
        <v> </v>
      </c>
      <c r="C406" s="51" t="str">
        <f t="shared" si="37"/>
        <v> </v>
      </c>
      <c r="D406" s="72" t="str">
        <f t="shared" si="39"/>
        <v> </v>
      </c>
      <c r="E406" s="72" t="str">
        <f t="shared" si="40"/>
        <v> </v>
      </c>
      <c r="F406" s="72" t="str">
        <f t="shared" si="42"/>
        <v> </v>
      </c>
      <c r="G406" s="94" t="str">
        <f t="shared" si="41"/>
        <v> </v>
      </c>
      <c r="H406" s="72" t="str">
        <f t="shared" si="43"/>
        <v> </v>
      </c>
      <c r="I406" s="51"/>
    </row>
    <row r="407" spans="1:9" ht="12.75">
      <c r="A407" s="51"/>
      <c r="B407" s="51" t="str">
        <f t="shared" si="38"/>
        <v> </v>
      </c>
      <c r="C407" s="51" t="str">
        <f t="shared" si="37"/>
        <v> </v>
      </c>
      <c r="D407" s="72" t="str">
        <f t="shared" si="39"/>
        <v> </v>
      </c>
      <c r="E407" s="72" t="str">
        <f t="shared" si="40"/>
        <v> </v>
      </c>
      <c r="F407" s="72" t="str">
        <f t="shared" si="42"/>
        <v> </v>
      </c>
      <c r="G407" s="94" t="str">
        <f t="shared" si="41"/>
        <v> </v>
      </c>
      <c r="H407" s="72" t="str">
        <f t="shared" si="43"/>
        <v> </v>
      </c>
      <c r="I407" s="51"/>
    </row>
    <row r="408" spans="1:9" ht="12.75">
      <c r="A408" s="51"/>
      <c r="B408" s="51" t="str">
        <f t="shared" si="38"/>
        <v> </v>
      </c>
      <c r="C408" s="51" t="str">
        <f t="shared" si="37"/>
        <v> </v>
      </c>
      <c r="D408" s="72" t="str">
        <f t="shared" si="39"/>
        <v> </v>
      </c>
      <c r="E408" s="72" t="str">
        <f t="shared" si="40"/>
        <v> </v>
      </c>
      <c r="F408" s="72" t="str">
        <f t="shared" si="42"/>
        <v> </v>
      </c>
      <c r="G408" s="94" t="str">
        <f t="shared" si="41"/>
        <v> </v>
      </c>
      <c r="H408" s="72" t="str">
        <f t="shared" si="43"/>
        <v> </v>
      </c>
      <c r="I408" s="51"/>
    </row>
    <row r="409" spans="1:9" ht="12.75">
      <c r="A409" s="51"/>
      <c r="B409" s="51" t="str">
        <f t="shared" si="38"/>
        <v> </v>
      </c>
      <c r="C409" s="51" t="str">
        <f t="shared" si="37"/>
        <v> </v>
      </c>
      <c r="D409" s="72" t="str">
        <f t="shared" si="39"/>
        <v> </v>
      </c>
      <c r="E409" s="72" t="str">
        <f t="shared" si="40"/>
        <v> </v>
      </c>
      <c r="F409" s="72" t="str">
        <f t="shared" si="42"/>
        <v> </v>
      </c>
      <c r="G409" s="94" t="str">
        <f t="shared" si="41"/>
        <v> </v>
      </c>
      <c r="H409" s="72" t="str">
        <f t="shared" si="43"/>
        <v> </v>
      </c>
      <c r="I409" s="51"/>
    </row>
    <row r="410" spans="1:9" ht="12.75">
      <c r="A410" s="51"/>
      <c r="B410" s="51" t="str">
        <f t="shared" si="38"/>
        <v> </v>
      </c>
      <c r="C410" s="51" t="str">
        <f t="shared" si="37"/>
        <v> </v>
      </c>
      <c r="D410" s="72" t="str">
        <f t="shared" si="39"/>
        <v> </v>
      </c>
      <c r="E410" s="72" t="str">
        <f t="shared" si="40"/>
        <v> </v>
      </c>
      <c r="F410" s="72" t="str">
        <f t="shared" si="42"/>
        <v> </v>
      </c>
      <c r="G410" s="94" t="str">
        <f t="shared" si="41"/>
        <v> </v>
      </c>
      <c r="H410" s="72" t="str">
        <f t="shared" si="43"/>
        <v> </v>
      </c>
      <c r="I410" s="51"/>
    </row>
    <row r="411" spans="1:9" ht="12.75">
      <c r="A411" s="51"/>
      <c r="B411" s="51" t="str">
        <f t="shared" si="38"/>
        <v> </v>
      </c>
      <c r="C411" s="51" t="str">
        <f t="shared" si="37"/>
        <v> </v>
      </c>
      <c r="D411" s="72" t="str">
        <f t="shared" si="39"/>
        <v> </v>
      </c>
      <c r="E411" s="72" t="str">
        <f t="shared" si="40"/>
        <v> </v>
      </c>
      <c r="F411" s="72" t="str">
        <f t="shared" si="42"/>
        <v> </v>
      </c>
      <c r="G411" s="94" t="str">
        <f t="shared" si="41"/>
        <v> </v>
      </c>
      <c r="H411" s="72" t="str">
        <f t="shared" si="43"/>
        <v> </v>
      </c>
      <c r="I411" s="51"/>
    </row>
    <row r="412" spans="1:9" ht="12.75">
      <c r="A412" s="51"/>
      <c r="B412" s="51" t="str">
        <f t="shared" si="38"/>
        <v> </v>
      </c>
      <c r="C412" s="51" t="str">
        <f aca="true" t="shared" si="44" ref="C412:C475">IF(CODE(C411)=32," ",IF(C411+1&gt;$E$12," ",+C411+1))</f>
        <v> </v>
      </c>
      <c r="D412" s="72" t="str">
        <f t="shared" si="39"/>
        <v> </v>
      </c>
      <c r="E412" s="72" t="str">
        <f t="shared" si="40"/>
        <v> </v>
      </c>
      <c r="F412" s="72" t="str">
        <f t="shared" si="42"/>
        <v> </v>
      </c>
      <c r="G412" s="94" t="str">
        <f t="shared" si="41"/>
        <v> </v>
      </c>
      <c r="H412" s="72" t="str">
        <f aca="true" t="shared" si="45" ref="H412:H475">IF(C412&lt;&gt;" ",IF(AND($E$18=B412,$E$19=C412-(B412-1)*12),$E$17,0)," ")</f>
        <v> </v>
      </c>
      <c r="I412" s="51"/>
    </row>
    <row r="413" spans="1:9" ht="12.75">
      <c r="A413" s="51"/>
      <c r="B413" s="51" t="str">
        <f aca="true" t="shared" si="46" ref="B413:B476">IF(C413&lt;&gt;" ",INT(C412/12)+1," ")</f>
        <v> </v>
      </c>
      <c r="C413" s="51" t="str">
        <f t="shared" si="44"/>
        <v> </v>
      </c>
      <c r="D413" s="72" t="str">
        <f aca="true" t="shared" si="47" ref="D413:D476">IF(C413&lt;&gt;" ",PMT($E$10,($E$12)-C412,-G412)," ")</f>
        <v> </v>
      </c>
      <c r="E413" s="72" t="str">
        <f aca="true" t="shared" si="48" ref="E413:E476">IF(C413&lt;&gt;" ",G412*$E$10," ")</f>
        <v> </v>
      </c>
      <c r="F413" s="72" t="str">
        <f t="shared" si="42"/>
        <v> </v>
      </c>
      <c r="G413" s="94" t="str">
        <f aca="true" t="shared" si="49" ref="G413:G476">IF(C413&lt;&gt;" ",G412-F413," ")</f>
        <v> </v>
      </c>
      <c r="H413" s="72" t="str">
        <f t="shared" si="45"/>
        <v> </v>
      </c>
      <c r="I413" s="51"/>
    </row>
    <row r="414" spans="1:9" ht="12.75">
      <c r="A414" s="51"/>
      <c r="B414" s="51" t="str">
        <f t="shared" si="46"/>
        <v> </v>
      </c>
      <c r="C414" s="51" t="str">
        <f t="shared" si="44"/>
        <v> </v>
      </c>
      <c r="D414" s="72" t="str">
        <f t="shared" si="47"/>
        <v> </v>
      </c>
      <c r="E414" s="72" t="str">
        <f t="shared" si="48"/>
        <v> </v>
      </c>
      <c r="F414" s="72" t="str">
        <f t="shared" si="42"/>
        <v> </v>
      </c>
      <c r="G414" s="94" t="str">
        <f t="shared" si="49"/>
        <v> </v>
      </c>
      <c r="H414" s="72" t="str">
        <f t="shared" si="45"/>
        <v> </v>
      </c>
      <c r="I414" s="51"/>
    </row>
    <row r="415" spans="1:9" ht="12.75">
      <c r="A415" s="51"/>
      <c r="B415" s="51" t="str">
        <f t="shared" si="46"/>
        <v> </v>
      </c>
      <c r="C415" s="51" t="str">
        <f t="shared" si="44"/>
        <v> </v>
      </c>
      <c r="D415" s="72" t="str">
        <f t="shared" si="47"/>
        <v> </v>
      </c>
      <c r="E415" s="72" t="str">
        <f t="shared" si="48"/>
        <v> </v>
      </c>
      <c r="F415" s="72" t="str">
        <f t="shared" si="42"/>
        <v> </v>
      </c>
      <c r="G415" s="94" t="str">
        <f t="shared" si="49"/>
        <v> </v>
      </c>
      <c r="H415" s="72" t="str">
        <f t="shared" si="45"/>
        <v> </v>
      </c>
      <c r="I415" s="51"/>
    </row>
    <row r="416" spans="1:9" ht="12.75">
      <c r="A416" s="51"/>
      <c r="B416" s="51" t="str">
        <f t="shared" si="46"/>
        <v> </v>
      </c>
      <c r="C416" s="51" t="str">
        <f t="shared" si="44"/>
        <v> </v>
      </c>
      <c r="D416" s="72" t="str">
        <f t="shared" si="47"/>
        <v> </v>
      </c>
      <c r="E416" s="72" t="str">
        <f t="shared" si="48"/>
        <v> </v>
      </c>
      <c r="F416" s="72" t="str">
        <f t="shared" si="42"/>
        <v> </v>
      </c>
      <c r="G416" s="94" t="str">
        <f t="shared" si="49"/>
        <v> </v>
      </c>
      <c r="H416" s="72" t="str">
        <f t="shared" si="45"/>
        <v> </v>
      </c>
      <c r="I416" s="51"/>
    </row>
    <row r="417" spans="1:9" ht="12.75">
      <c r="A417" s="51"/>
      <c r="B417" s="51" t="str">
        <f t="shared" si="46"/>
        <v> </v>
      </c>
      <c r="C417" s="51" t="str">
        <f t="shared" si="44"/>
        <v> </v>
      </c>
      <c r="D417" s="72" t="str">
        <f t="shared" si="47"/>
        <v> </v>
      </c>
      <c r="E417" s="72" t="str">
        <f t="shared" si="48"/>
        <v> </v>
      </c>
      <c r="F417" s="72" t="str">
        <f t="shared" si="42"/>
        <v> </v>
      </c>
      <c r="G417" s="94" t="str">
        <f t="shared" si="49"/>
        <v> </v>
      </c>
      <c r="H417" s="72" t="str">
        <f t="shared" si="45"/>
        <v> </v>
      </c>
      <c r="I417" s="51"/>
    </row>
    <row r="418" spans="1:9" ht="12.75">
      <c r="A418" s="51"/>
      <c r="B418" s="51" t="str">
        <f t="shared" si="46"/>
        <v> </v>
      </c>
      <c r="C418" s="51" t="str">
        <f t="shared" si="44"/>
        <v> </v>
      </c>
      <c r="D418" s="72" t="str">
        <f t="shared" si="47"/>
        <v> </v>
      </c>
      <c r="E418" s="72" t="str">
        <f t="shared" si="48"/>
        <v> </v>
      </c>
      <c r="F418" s="72" t="str">
        <f t="shared" si="42"/>
        <v> </v>
      </c>
      <c r="G418" s="94" t="str">
        <f t="shared" si="49"/>
        <v> </v>
      </c>
      <c r="H418" s="72" t="str">
        <f t="shared" si="45"/>
        <v> </v>
      </c>
      <c r="I418" s="51"/>
    </row>
    <row r="419" spans="1:9" ht="12.75">
      <c r="A419" s="51"/>
      <c r="B419" s="51" t="str">
        <f t="shared" si="46"/>
        <v> </v>
      </c>
      <c r="C419" s="51" t="str">
        <f t="shared" si="44"/>
        <v> </v>
      </c>
      <c r="D419" s="72" t="str">
        <f t="shared" si="47"/>
        <v> </v>
      </c>
      <c r="E419" s="72" t="str">
        <f t="shared" si="48"/>
        <v> </v>
      </c>
      <c r="F419" s="72" t="str">
        <f t="shared" si="42"/>
        <v> </v>
      </c>
      <c r="G419" s="94" t="str">
        <f t="shared" si="49"/>
        <v> </v>
      </c>
      <c r="H419" s="72" t="str">
        <f t="shared" si="45"/>
        <v> </v>
      </c>
      <c r="I419" s="51"/>
    </row>
    <row r="420" spans="1:9" ht="12.75">
      <c r="A420" s="51"/>
      <c r="B420" s="51" t="str">
        <f t="shared" si="46"/>
        <v> </v>
      </c>
      <c r="C420" s="51" t="str">
        <f t="shared" si="44"/>
        <v> </v>
      </c>
      <c r="D420" s="72" t="str">
        <f t="shared" si="47"/>
        <v> </v>
      </c>
      <c r="E420" s="72" t="str">
        <f t="shared" si="48"/>
        <v> </v>
      </c>
      <c r="F420" s="72" t="str">
        <f t="shared" si="42"/>
        <v> </v>
      </c>
      <c r="G420" s="94" t="str">
        <f t="shared" si="49"/>
        <v> </v>
      </c>
      <c r="H420" s="72" t="str">
        <f t="shared" si="45"/>
        <v> </v>
      </c>
      <c r="I420" s="51"/>
    </row>
    <row r="421" spans="1:9" ht="12.75">
      <c r="A421" s="51"/>
      <c r="B421" s="51" t="str">
        <f t="shared" si="46"/>
        <v> </v>
      </c>
      <c r="C421" s="51" t="str">
        <f t="shared" si="44"/>
        <v> </v>
      </c>
      <c r="D421" s="72" t="str">
        <f t="shared" si="47"/>
        <v> </v>
      </c>
      <c r="E421" s="72" t="str">
        <f t="shared" si="48"/>
        <v> </v>
      </c>
      <c r="F421" s="72" t="str">
        <f t="shared" si="42"/>
        <v> </v>
      </c>
      <c r="G421" s="94" t="str">
        <f t="shared" si="49"/>
        <v> </v>
      </c>
      <c r="H421" s="72" t="str">
        <f t="shared" si="45"/>
        <v> </v>
      </c>
      <c r="I421" s="51"/>
    </row>
    <row r="422" spans="1:9" ht="12.75">
      <c r="A422" s="51"/>
      <c r="B422" s="51" t="str">
        <f t="shared" si="46"/>
        <v> </v>
      </c>
      <c r="C422" s="51" t="str">
        <f t="shared" si="44"/>
        <v> </v>
      </c>
      <c r="D422" s="72" t="str">
        <f t="shared" si="47"/>
        <v> </v>
      </c>
      <c r="E422" s="72" t="str">
        <f t="shared" si="48"/>
        <v> </v>
      </c>
      <c r="F422" s="72" t="str">
        <f t="shared" si="42"/>
        <v> </v>
      </c>
      <c r="G422" s="94" t="str">
        <f t="shared" si="49"/>
        <v> </v>
      </c>
      <c r="H422" s="72" t="str">
        <f t="shared" si="45"/>
        <v> </v>
      </c>
      <c r="I422" s="51"/>
    </row>
    <row r="423" spans="1:9" ht="12.75">
      <c r="A423" s="51"/>
      <c r="B423" s="51" t="str">
        <f t="shared" si="46"/>
        <v> </v>
      </c>
      <c r="C423" s="51" t="str">
        <f t="shared" si="44"/>
        <v> </v>
      </c>
      <c r="D423" s="72" t="str">
        <f t="shared" si="47"/>
        <v> </v>
      </c>
      <c r="E423" s="72" t="str">
        <f t="shared" si="48"/>
        <v> </v>
      </c>
      <c r="F423" s="72" t="str">
        <f t="shared" si="42"/>
        <v> </v>
      </c>
      <c r="G423" s="94" t="str">
        <f t="shared" si="49"/>
        <v> </v>
      </c>
      <c r="H423" s="72" t="str">
        <f t="shared" si="45"/>
        <v> </v>
      </c>
      <c r="I423" s="51"/>
    </row>
    <row r="424" spans="1:9" ht="12.75">
      <c r="A424" s="51"/>
      <c r="B424" s="51" t="str">
        <f t="shared" si="46"/>
        <v> </v>
      </c>
      <c r="C424" s="51" t="str">
        <f t="shared" si="44"/>
        <v> </v>
      </c>
      <c r="D424" s="72" t="str">
        <f t="shared" si="47"/>
        <v> </v>
      </c>
      <c r="E424" s="72" t="str">
        <f t="shared" si="48"/>
        <v> </v>
      </c>
      <c r="F424" s="72" t="str">
        <f t="shared" si="42"/>
        <v> </v>
      </c>
      <c r="G424" s="94" t="str">
        <f t="shared" si="49"/>
        <v> </v>
      </c>
      <c r="H424" s="72" t="str">
        <f t="shared" si="45"/>
        <v> </v>
      </c>
      <c r="I424" s="51"/>
    </row>
    <row r="425" spans="1:9" ht="12.75">
      <c r="A425" s="51"/>
      <c r="B425" s="51" t="str">
        <f t="shared" si="46"/>
        <v> </v>
      </c>
      <c r="C425" s="51" t="str">
        <f t="shared" si="44"/>
        <v> </v>
      </c>
      <c r="D425" s="72" t="str">
        <f t="shared" si="47"/>
        <v> </v>
      </c>
      <c r="E425" s="72" t="str">
        <f t="shared" si="48"/>
        <v> </v>
      </c>
      <c r="F425" s="72" t="str">
        <f t="shared" si="42"/>
        <v> </v>
      </c>
      <c r="G425" s="94" t="str">
        <f t="shared" si="49"/>
        <v> </v>
      </c>
      <c r="H425" s="72" t="str">
        <f t="shared" si="45"/>
        <v> </v>
      </c>
      <c r="I425" s="51"/>
    </row>
    <row r="426" spans="1:9" ht="12.75">
      <c r="A426" s="51"/>
      <c r="B426" s="51" t="str">
        <f t="shared" si="46"/>
        <v> </v>
      </c>
      <c r="C426" s="51" t="str">
        <f t="shared" si="44"/>
        <v> </v>
      </c>
      <c r="D426" s="72" t="str">
        <f t="shared" si="47"/>
        <v> </v>
      </c>
      <c r="E426" s="72" t="str">
        <f t="shared" si="48"/>
        <v> </v>
      </c>
      <c r="F426" s="72" t="str">
        <f t="shared" si="42"/>
        <v> </v>
      </c>
      <c r="G426" s="94" t="str">
        <f t="shared" si="49"/>
        <v> </v>
      </c>
      <c r="H426" s="72" t="str">
        <f t="shared" si="45"/>
        <v> </v>
      </c>
      <c r="I426" s="51"/>
    </row>
    <row r="427" spans="1:9" ht="12.75">
      <c r="A427" s="51"/>
      <c r="B427" s="51" t="str">
        <f t="shared" si="46"/>
        <v> </v>
      </c>
      <c r="C427" s="51" t="str">
        <f t="shared" si="44"/>
        <v> </v>
      </c>
      <c r="D427" s="72" t="str">
        <f t="shared" si="47"/>
        <v> </v>
      </c>
      <c r="E427" s="72" t="str">
        <f t="shared" si="48"/>
        <v> </v>
      </c>
      <c r="F427" s="72" t="str">
        <f aca="true" t="shared" si="50" ref="F427:F490">IF(C427&lt;&gt;" ",D427-E427+H427," ")</f>
        <v> </v>
      </c>
      <c r="G427" s="94" t="str">
        <f t="shared" si="49"/>
        <v> </v>
      </c>
      <c r="H427" s="72" t="str">
        <f t="shared" si="45"/>
        <v> </v>
      </c>
      <c r="I427" s="51"/>
    </row>
    <row r="428" spans="1:9" ht="12.75">
      <c r="A428" s="51"/>
      <c r="B428" s="51" t="str">
        <f t="shared" si="46"/>
        <v> </v>
      </c>
      <c r="C428" s="51" t="str">
        <f t="shared" si="44"/>
        <v> </v>
      </c>
      <c r="D428" s="72" t="str">
        <f t="shared" si="47"/>
        <v> </v>
      </c>
      <c r="E428" s="72" t="str">
        <f t="shared" si="48"/>
        <v> </v>
      </c>
      <c r="F428" s="72" t="str">
        <f t="shared" si="50"/>
        <v> </v>
      </c>
      <c r="G428" s="94" t="str">
        <f t="shared" si="49"/>
        <v> </v>
      </c>
      <c r="H428" s="72" t="str">
        <f t="shared" si="45"/>
        <v> </v>
      </c>
      <c r="I428" s="51"/>
    </row>
    <row r="429" spans="1:9" ht="12.75">
      <c r="A429" s="51"/>
      <c r="B429" s="51" t="str">
        <f t="shared" si="46"/>
        <v> </v>
      </c>
      <c r="C429" s="51" t="str">
        <f t="shared" si="44"/>
        <v> </v>
      </c>
      <c r="D429" s="72" t="str">
        <f t="shared" si="47"/>
        <v> </v>
      </c>
      <c r="E429" s="72" t="str">
        <f t="shared" si="48"/>
        <v> </v>
      </c>
      <c r="F429" s="72" t="str">
        <f t="shared" si="50"/>
        <v> </v>
      </c>
      <c r="G429" s="94" t="str">
        <f t="shared" si="49"/>
        <v> </v>
      </c>
      <c r="H429" s="72" t="str">
        <f t="shared" si="45"/>
        <v> </v>
      </c>
      <c r="I429" s="51"/>
    </row>
    <row r="430" spans="1:9" ht="12.75">
      <c r="A430" s="51"/>
      <c r="B430" s="51" t="str">
        <f t="shared" si="46"/>
        <v> </v>
      </c>
      <c r="C430" s="51" t="str">
        <f t="shared" si="44"/>
        <v> </v>
      </c>
      <c r="D430" s="72" t="str">
        <f t="shared" si="47"/>
        <v> </v>
      </c>
      <c r="E430" s="72" t="str">
        <f t="shared" si="48"/>
        <v> </v>
      </c>
      <c r="F430" s="72" t="str">
        <f t="shared" si="50"/>
        <v> </v>
      </c>
      <c r="G430" s="94" t="str">
        <f t="shared" si="49"/>
        <v> </v>
      </c>
      <c r="H430" s="72" t="str">
        <f t="shared" si="45"/>
        <v> </v>
      </c>
      <c r="I430" s="51"/>
    </row>
    <row r="431" spans="1:9" ht="12.75">
      <c r="A431" s="51"/>
      <c r="B431" s="51" t="str">
        <f t="shared" si="46"/>
        <v> </v>
      </c>
      <c r="C431" s="51" t="str">
        <f t="shared" si="44"/>
        <v> </v>
      </c>
      <c r="D431" s="72" t="str">
        <f t="shared" si="47"/>
        <v> </v>
      </c>
      <c r="E431" s="72" t="str">
        <f t="shared" si="48"/>
        <v> </v>
      </c>
      <c r="F431" s="72" t="str">
        <f t="shared" si="50"/>
        <v> </v>
      </c>
      <c r="G431" s="94" t="str">
        <f t="shared" si="49"/>
        <v> </v>
      </c>
      <c r="H431" s="72" t="str">
        <f t="shared" si="45"/>
        <v> </v>
      </c>
      <c r="I431" s="51"/>
    </row>
    <row r="432" spans="1:9" ht="12.75">
      <c r="A432" s="51"/>
      <c r="B432" s="51" t="str">
        <f t="shared" si="46"/>
        <v> </v>
      </c>
      <c r="C432" s="51" t="str">
        <f t="shared" si="44"/>
        <v> </v>
      </c>
      <c r="D432" s="72" t="str">
        <f t="shared" si="47"/>
        <v> </v>
      </c>
      <c r="E432" s="72" t="str">
        <f t="shared" si="48"/>
        <v> </v>
      </c>
      <c r="F432" s="72" t="str">
        <f t="shared" si="50"/>
        <v> </v>
      </c>
      <c r="G432" s="94" t="str">
        <f t="shared" si="49"/>
        <v> </v>
      </c>
      <c r="H432" s="72" t="str">
        <f t="shared" si="45"/>
        <v> </v>
      </c>
      <c r="I432" s="51"/>
    </row>
    <row r="433" spans="1:9" ht="12.75">
      <c r="A433" s="51"/>
      <c r="B433" s="51" t="str">
        <f t="shared" si="46"/>
        <v> </v>
      </c>
      <c r="C433" s="51" t="str">
        <f t="shared" si="44"/>
        <v> </v>
      </c>
      <c r="D433" s="72" t="str">
        <f t="shared" si="47"/>
        <v> </v>
      </c>
      <c r="E433" s="72" t="str">
        <f t="shared" si="48"/>
        <v> </v>
      </c>
      <c r="F433" s="72" t="str">
        <f t="shared" si="50"/>
        <v> </v>
      </c>
      <c r="G433" s="94" t="str">
        <f t="shared" si="49"/>
        <v> </v>
      </c>
      <c r="H433" s="72" t="str">
        <f t="shared" si="45"/>
        <v> </v>
      </c>
      <c r="I433" s="51"/>
    </row>
    <row r="434" spans="1:9" ht="12.75">
      <c r="A434" s="51"/>
      <c r="B434" s="51" t="str">
        <f t="shared" si="46"/>
        <v> </v>
      </c>
      <c r="C434" s="51" t="str">
        <f t="shared" si="44"/>
        <v> </v>
      </c>
      <c r="D434" s="72" t="str">
        <f t="shared" si="47"/>
        <v> </v>
      </c>
      <c r="E434" s="72" t="str">
        <f t="shared" si="48"/>
        <v> </v>
      </c>
      <c r="F434" s="72" t="str">
        <f t="shared" si="50"/>
        <v> </v>
      </c>
      <c r="G434" s="94" t="str">
        <f t="shared" si="49"/>
        <v> </v>
      </c>
      <c r="H434" s="72" t="str">
        <f t="shared" si="45"/>
        <v> </v>
      </c>
      <c r="I434" s="51"/>
    </row>
    <row r="435" spans="1:9" ht="12.75">
      <c r="A435" s="51"/>
      <c r="B435" s="51" t="str">
        <f t="shared" si="46"/>
        <v> </v>
      </c>
      <c r="C435" s="51" t="str">
        <f t="shared" si="44"/>
        <v> </v>
      </c>
      <c r="D435" s="72" t="str">
        <f t="shared" si="47"/>
        <v> </v>
      </c>
      <c r="E435" s="72" t="str">
        <f t="shared" si="48"/>
        <v> </v>
      </c>
      <c r="F435" s="72" t="str">
        <f t="shared" si="50"/>
        <v> </v>
      </c>
      <c r="G435" s="94" t="str">
        <f t="shared" si="49"/>
        <v> </v>
      </c>
      <c r="H435" s="72" t="str">
        <f t="shared" si="45"/>
        <v> </v>
      </c>
      <c r="I435" s="51"/>
    </row>
    <row r="436" spans="1:9" ht="12.75">
      <c r="A436" s="51"/>
      <c r="B436" s="51" t="str">
        <f t="shared" si="46"/>
        <v> </v>
      </c>
      <c r="C436" s="51" t="str">
        <f t="shared" si="44"/>
        <v> </v>
      </c>
      <c r="D436" s="72" t="str">
        <f t="shared" si="47"/>
        <v> </v>
      </c>
      <c r="E436" s="72" t="str">
        <f t="shared" si="48"/>
        <v> </v>
      </c>
      <c r="F436" s="72" t="str">
        <f t="shared" si="50"/>
        <v> </v>
      </c>
      <c r="G436" s="94" t="str">
        <f t="shared" si="49"/>
        <v> </v>
      </c>
      <c r="H436" s="72" t="str">
        <f t="shared" si="45"/>
        <v> </v>
      </c>
      <c r="I436" s="51"/>
    </row>
    <row r="437" spans="1:9" ht="12.75">
      <c r="A437" s="51"/>
      <c r="B437" s="51" t="str">
        <f t="shared" si="46"/>
        <v> </v>
      </c>
      <c r="C437" s="51" t="str">
        <f t="shared" si="44"/>
        <v> </v>
      </c>
      <c r="D437" s="72" t="str">
        <f t="shared" si="47"/>
        <v> </v>
      </c>
      <c r="E437" s="72" t="str">
        <f t="shared" si="48"/>
        <v> </v>
      </c>
      <c r="F437" s="72" t="str">
        <f t="shared" si="50"/>
        <v> </v>
      </c>
      <c r="G437" s="94" t="str">
        <f t="shared" si="49"/>
        <v> </v>
      </c>
      <c r="H437" s="72" t="str">
        <f t="shared" si="45"/>
        <v> </v>
      </c>
      <c r="I437" s="51"/>
    </row>
    <row r="438" spans="1:9" ht="12.75">
      <c r="A438" s="51"/>
      <c r="B438" s="51" t="str">
        <f t="shared" si="46"/>
        <v> </v>
      </c>
      <c r="C438" s="51" t="str">
        <f t="shared" si="44"/>
        <v> </v>
      </c>
      <c r="D438" s="72" t="str">
        <f t="shared" si="47"/>
        <v> </v>
      </c>
      <c r="E438" s="72" t="str">
        <f t="shared" si="48"/>
        <v> </v>
      </c>
      <c r="F438" s="72" t="str">
        <f t="shared" si="50"/>
        <v> </v>
      </c>
      <c r="G438" s="94" t="str">
        <f t="shared" si="49"/>
        <v> </v>
      </c>
      <c r="H438" s="72" t="str">
        <f t="shared" si="45"/>
        <v> </v>
      </c>
      <c r="I438" s="51"/>
    </row>
    <row r="439" spans="1:9" ht="12.75">
      <c r="A439" s="51"/>
      <c r="B439" s="51" t="str">
        <f t="shared" si="46"/>
        <v> </v>
      </c>
      <c r="C439" s="51" t="str">
        <f t="shared" si="44"/>
        <v> </v>
      </c>
      <c r="D439" s="72" t="str">
        <f t="shared" si="47"/>
        <v> </v>
      </c>
      <c r="E439" s="72" t="str">
        <f t="shared" si="48"/>
        <v> </v>
      </c>
      <c r="F439" s="72" t="str">
        <f t="shared" si="50"/>
        <v> </v>
      </c>
      <c r="G439" s="94" t="str">
        <f t="shared" si="49"/>
        <v> </v>
      </c>
      <c r="H439" s="72" t="str">
        <f t="shared" si="45"/>
        <v> </v>
      </c>
      <c r="I439" s="51"/>
    </row>
    <row r="440" spans="1:9" ht="12.75">
      <c r="A440" s="51"/>
      <c r="B440" s="51" t="str">
        <f t="shared" si="46"/>
        <v> </v>
      </c>
      <c r="C440" s="51" t="str">
        <f t="shared" si="44"/>
        <v> </v>
      </c>
      <c r="D440" s="72" t="str">
        <f t="shared" si="47"/>
        <v> </v>
      </c>
      <c r="E440" s="72" t="str">
        <f t="shared" si="48"/>
        <v> </v>
      </c>
      <c r="F440" s="72" t="str">
        <f t="shared" si="50"/>
        <v> </v>
      </c>
      <c r="G440" s="94" t="str">
        <f t="shared" si="49"/>
        <v> </v>
      </c>
      <c r="H440" s="72" t="str">
        <f t="shared" si="45"/>
        <v> </v>
      </c>
      <c r="I440" s="51"/>
    </row>
    <row r="441" spans="1:9" ht="12.75">
      <c r="A441" s="51"/>
      <c r="B441" s="51" t="str">
        <f t="shared" si="46"/>
        <v> </v>
      </c>
      <c r="C441" s="51" t="str">
        <f t="shared" si="44"/>
        <v> </v>
      </c>
      <c r="D441" s="72" t="str">
        <f t="shared" si="47"/>
        <v> </v>
      </c>
      <c r="E441" s="72" t="str">
        <f t="shared" si="48"/>
        <v> </v>
      </c>
      <c r="F441" s="72" t="str">
        <f t="shared" si="50"/>
        <v> </v>
      </c>
      <c r="G441" s="94" t="str">
        <f t="shared" si="49"/>
        <v> </v>
      </c>
      <c r="H441" s="72" t="str">
        <f t="shared" si="45"/>
        <v> </v>
      </c>
      <c r="I441" s="51"/>
    </row>
    <row r="442" spans="1:9" ht="12.75">
      <c r="A442" s="51"/>
      <c r="B442" s="51" t="str">
        <f t="shared" si="46"/>
        <v> </v>
      </c>
      <c r="C442" s="51" t="str">
        <f t="shared" si="44"/>
        <v> </v>
      </c>
      <c r="D442" s="72" t="str">
        <f t="shared" si="47"/>
        <v> </v>
      </c>
      <c r="E442" s="72" t="str">
        <f t="shared" si="48"/>
        <v> </v>
      </c>
      <c r="F442" s="72" t="str">
        <f t="shared" si="50"/>
        <v> </v>
      </c>
      <c r="G442" s="94" t="str">
        <f t="shared" si="49"/>
        <v> </v>
      </c>
      <c r="H442" s="72" t="str">
        <f t="shared" si="45"/>
        <v> </v>
      </c>
      <c r="I442" s="51"/>
    </row>
    <row r="443" spans="1:9" ht="12.75">
      <c r="A443" s="51"/>
      <c r="B443" s="51" t="str">
        <f t="shared" si="46"/>
        <v> </v>
      </c>
      <c r="C443" s="51" t="str">
        <f t="shared" si="44"/>
        <v> </v>
      </c>
      <c r="D443" s="72" t="str">
        <f t="shared" si="47"/>
        <v> </v>
      </c>
      <c r="E443" s="72" t="str">
        <f t="shared" si="48"/>
        <v> </v>
      </c>
      <c r="F443" s="72" t="str">
        <f t="shared" si="50"/>
        <v> </v>
      </c>
      <c r="G443" s="94" t="str">
        <f t="shared" si="49"/>
        <v> </v>
      </c>
      <c r="H443" s="72" t="str">
        <f t="shared" si="45"/>
        <v> </v>
      </c>
      <c r="I443" s="51"/>
    </row>
    <row r="444" spans="1:9" ht="12.75">
      <c r="A444" s="51"/>
      <c r="B444" s="51" t="str">
        <f t="shared" si="46"/>
        <v> </v>
      </c>
      <c r="C444" s="51" t="str">
        <f t="shared" si="44"/>
        <v> </v>
      </c>
      <c r="D444" s="72" t="str">
        <f t="shared" si="47"/>
        <v> </v>
      </c>
      <c r="E444" s="72" t="str">
        <f t="shared" si="48"/>
        <v> </v>
      </c>
      <c r="F444" s="72" t="str">
        <f t="shared" si="50"/>
        <v> </v>
      </c>
      <c r="G444" s="94" t="str">
        <f t="shared" si="49"/>
        <v> </v>
      </c>
      <c r="H444" s="72" t="str">
        <f t="shared" si="45"/>
        <v> </v>
      </c>
      <c r="I444" s="51"/>
    </row>
    <row r="445" spans="1:9" ht="12.75">
      <c r="A445" s="51"/>
      <c r="B445" s="51" t="str">
        <f t="shared" si="46"/>
        <v> </v>
      </c>
      <c r="C445" s="51" t="str">
        <f t="shared" si="44"/>
        <v> </v>
      </c>
      <c r="D445" s="72" t="str">
        <f t="shared" si="47"/>
        <v> </v>
      </c>
      <c r="E445" s="72" t="str">
        <f t="shared" si="48"/>
        <v> </v>
      </c>
      <c r="F445" s="72" t="str">
        <f t="shared" si="50"/>
        <v> </v>
      </c>
      <c r="G445" s="94" t="str">
        <f t="shared" si="49"/>
        <v> </v>
      </c>
      <c r="H445" s="72" t="str">
        <f t="shared" si="45"/>
        <v> </v>
      </c>
      <c r="I445" s="51"/>
    </row>
    <row r="446" spans="1:9" ht="12.75">
      <c r="A446" s="51"/>
      <c r="B446" s="51" t="str">
        <f t="shared" si="46"/>
        <v> </v>
      </c>
      <c r="C446" s="51" t="str">
        <f t="shared" si="44"/>
        <v> </v>
      </c>
      <c r="D446" s="72" t="str">
        <f t="shared" si="47"/>
        <v> </v>
      </c>
      <c r="E446" s="72" t="str">
        <f t="shared" si="48"/>
        <v> </v>
      </c>
      <c r="F446" s="72" t="str">
        <f t="shared" si="50"/>
        <v> </v>
      </c>
      <c r="G446" s="94" t="str">
        <f t="shared" si="49"/>
        <v> </v>
      </c>
      <c r="H446" s="72" t="str">
        <f t="shared" si="45"/>
        <v> </v>
      </c>
      <c r="I446" s="51"/>
    </row>
    <row r="447" spans="1:9" ht="12.75">
      <c r="A447" s="51"/>
      <c r="B447" s="51" t="str">
        <f t="shared" si="46"/>
        <v> </v>
      </c>
      <c r="C447" s="51" t="str">
        <f t="shared" si="44"/>
        <v> </v>
      </c>
      <c r="D447" s="72" t="str">
        <f t="shared" si="47"/>
        <v> </v>
      </c>
      <c r="E447" s="72" t="str">
        <f t="shared" si="48"/>
        <v> </v>
      </c>
      <c r="F447" s="72" t="str">
        <f t="shared" si="50"/>
        <v> </v>
      </c>
      <c r="G447" s="94" t="str">
        <f t="shared" si="49"/>
        <v> </v>
      </c>
      <c r="H447" s="72" t="str">
        <f t="shared" si="45"/>
        <v> </v>
      </c>
      <c r="I447" s="51"/>
    </row>
    <row r="448" spans="1:9" ht="12.75">
      <c r="A448" s="51"/>
      <c r="B448" s="51" t="str">
        <f t="shared" si="46"/>
        <v> </v>
      </c>
      <c r="C448" s="51" t="str">
        <f t="shared" si="44"/>
        <v> </v>
      </c>
      <c r="D448" s="72" t="str">
        <f t="shared" si="47"/>
        <v> </v>
      </c>
      <c r="E448" s="72" t="str">
        <f t="shared" si="48"/>
        <v> </v>
      </c>
      <c r="F448" s="72" t="str">
        <f t="shared" si="50"/>
        <v> </v>
      </c>
      <c r="G448" s="94" t="str">
        <f t="shared" si="49"/>
        <v> </v>
      </c>
      <c r="H448" s="72" t="str">
        <f t="shared" si="45"/>
        <v> </v>
      </c>
      <c r="I448" s="51"/>
    </row>
    <row r="449" spans="1:9" ht="12.75">
      <c r="A449" s="51"/>
      <c r="B449" s="51" t="str">
        <f t="shared" si="46"/>
        <v> </v>
      </c>
      <c r="C449" s="51" t="str">
        <f t="shared" si="44"/>
        <v> </v>
      </c>
      <c r="D449" s="72" t="str">
        <f t="shared" si="47"/>
        <v> </v>
      </c>
      <c r="E449" s="72" t="str">
        <f t="shared" si="48"/>
        <v> </v>
      </c>
      <c r="F449" s="72" t="str">
        <f t="shared" si="50"/>
        <v> </v>
      </c>
      <c r="G449" s="94" t="str">
        <f t="shared" si="49"/>
        <v> </v>
      </c>
      <c r="H449" s="72" t="str">
        <f t="shared" si="45"/>
        <v> </v>
      </c>
      <c r="I449" s="51"/>
    </row>
    <row r="450" spans="1:9" ht="12.75">
      <c r="A450" s="51"/>
      <c r="B450" s="51" t="str">
        <f t="shared" si="46"/>
        <v> </v>
      </c>
      <c r="C450" s="51" t="str">
        <f t="shared" si="44"/>
        <v> </v>
      </c>
      <c r="D450" s="72" t="str">
        <f t="shared" si="47"/>
        <v> </v>
      </c>
      <c r="E450" s="72" t="str">
        <f t="shared" si="48"/>
        <v> </v>
      </c>
      <c r="F450" s="72" t="str">
        <f t="shared" si="50"/>
        <v> </v>
      </c>
      <c r="G450" s="94" t="str">
        <f t="shared" si="49"/>
        <v> </v>
      </c>
      <c r="H450" s="72" t="str">
        <f t="shared" si="45"/>
        <v> </v>
      </c>
      <c r="I450" s="51"/>
    </row>
    <row r="451" spans="1:9" ht="12.75">
      <c r="A451" s="51"/>
      <c r="B451" s="51" t="str">
        <f t="shared" si="46"/>
        <v> </v>
      </c>
      <c r="C451" s="51" t="str">
        <f t="shared" si="44"/>
        <v> </v>
      </c>
      <c r="D451" s="72" t="str">
        <f t="shared" si="47"/>
        <v> </v>
      </c>
      <c r="E451" s="72" t="str">
        <f t="shared" si="48"/>
        <v> </v>
      </c>
      <c r="F451" s="72" t="str">
        <f t="shared" si="50"/>
        <v> </v>
      </c>
      <c r="G451" s="94" t="str">
        <f t="shared" si="49"/>
        <v> </v>
      </c>
      <c r="H451" s="72" t="str">
        <f t="shared" si="45"/>
        <v> </v>
      </c>
      <c r="I451" s="51"/>
    </row>
    <row r="452" spans="1:9" ht="12.75">
      <c r="A452" s="51"/>
      <c r="B452" s="51" t="str">
        <f t="shared" si="46"/>
        <v> </v>
      </c>
      <c r="C452" s="51" t="str">
        <f t="shared" si="44"/>
        <v> </v>
      </c>
      <c r="D452" s="72" t="str">
        <f t="shared" si="47"/>
        <v> </v>
      </c>
      <c r="E452" s="72" t="str">
        <f t="shared" si="48"/>
        <v> </v>
      </c>
      <c r="F452" s="72" t="str">
        <f t="shared" si="50"/>
        <v> </v>
      </c>
      <c r="G452" s="94" t="str">
        <f t="shared" si="49"/>
        <v> </v>
      </c>
      <c r="H452" s="72" t="str">
        <f t="shared" si="45"/>
        <v> </v>
      </c>
      <c r="I452" s="51"/>
    </row>
    <row r="453" spans="1:9" ht="12.75">
      <c r="A453" s="51"/>
      <c r="B453" s="51" t="str">
        <f t="shared" si="46"/>
        <v> </v>
      </c>
      <c r="C453" s="51" t="str">
        <f t="shared" si="44"/>
        <v> </v>
      </c>
      <c r="D453" s="72" t="str">
        <f t="shared" si="47"/>
        <v> </v>
      </c>
      <c r="E453" s="72" t="str">
        <f t="shared" si="48"/>
        <v> </v>
      </c>
      <c r="F453" s="72" t="str">
        <f t="shared" si="50"/>
        <v> </v>
      </c>
      <c r="G453" s="94" t="str">
        <f t="shared" si="49"/>
        <v> </v>
      </c>
      <c r="H453" s="72" t="str">
        <f t="shared" si="45"/>
        <v> </v>
      </c>
      <c r="I453" s="51"/>
    </row>
    <row r="454" spans="1:9" ht="12.75">
      <c r="A454" s="51"/>
      <c r="B454" s="51" t="str">
        <f t="shared" si="46"/>
        <v> </v>
      </c>
      <c r="C454" s="51" t="str">
        <f t="shared" si="44"/>
        <v> </v>
      </c>
      <c r="D454" s="72" t="str">
        <f t="shared" si="47"/>
        <v> </v>
      </c>
      <c r="E454" s="72" t="str">
        <f t="shared" si="48"/>
        <v> </v>
      </c>
      <c r="F454" s="72" t="str">
        <f t="shared" si="50"/>
        <v> </v>
      </c>
      <c r="G454" s="94" t="str">
        <f t="shared" si="49"/>
        <v> </v>
      </c>
      <c r="H454" s="72" t="str">
        <f t="shared" si="45"/>
        <v> </v>
      </c>
      <c r="I454" s="51"/>
    </row>
    <row r="455" spans="1:9" ht="12.75">
      <c r="A455" s="51"/>
      <c r="B455" s="51" t="str">
        <f t="shared" si="46"/>
        <v> </v>
      </c>
      <c r="C455" s="51" t="str">
        <f t="shared" si="44"/>
        <v> </v>
      </c>
      <c r="D455" s="72" t="str">
        <f t="shared" si="47"/>
        <v> </v>
      </c>
      <c r="E455" s="72" t="str">
        <f t="shared" si="48"/>
        <v> </v>
      </c>
      <c r="F455" s="72" t="str">
        <f t="shared" si="50"/>
        <v> </v>
      </c>
      <c r="G455" s="94" t="str">
        <f t="shared" si="49"/>
        <v> </v>
      </c>
      <c r="H455" s="72" t="str">
        <f t="shared" si="45"/>
        <v> </v>
      </c>
      <c r="I455" s="51"/>
    </row>
    <row r="456" spans="1:9" ht="12.75">
      <c r="A456" s="51"/>
      <c r="B456" s="51" t="str">
        <f t="shared" si="46"/>
        <v> </v>
      </c>
      <c r="C456" s="51" t="str">
        <f t="shared" si="44"/>
        <v> </v>
      </c>
      <c r="D456" s="72" t="str">
        <f t="shared" si="47"/>
        <v> </v>
      </c>
      <c r="E456" s="72" t="str">
        <f t="shared" si="48"/>
        <v> </v>
      </c>
      <c r="F456" s="72" t="str">
        <f t="shared" si="50"/>
        <v> </v>
      </c>
      <c r="G456" s="94" t="str">
        <f t="shared" si="49"/>
        <v> </v>
      </c>
      <c r="H456" s="72" t="str">
        <f t="shared" si="45"/>
        <v> </v>
      </c>
      <c r="I456" s="51"/>
    </row>
    <row r="457" spans="1:9" ht="12.75">
      <c r="A457" s="51"/>
      <c r="B457" s="51" t="str">
        <f t="shared" si="46"/>
        <v> </v>
      </c>
      <c r="C457" s="51" t="str">
        <f t="shared" si="44"/>
        <v> </v>
      </c>
      <c r="D457" s="72" t="str">
        <f t="shared" si="47"/>
        <v> </v>
      </c>
      <c r="E457" s="72" t="str">
        <f t="shared" si="48"/>
        <v> </v>
      </c>
      <c r="F457" s="72" t="str">
        <f t="shared" si="50"/>
        <v> </v>
      </c>
      <c r="G457" s="94" t="str">
        <f t="shared" si="49"/>
        <v> </v>
      </c>
      <c r="H457" s="72" t="str">
        <f t="shared" si="45"/>
        <v> </v>
      </c>
      <c r="I457" s="51"/>
    </row>
    <row r="458" spans="1:9" ht="12.75">
      <c r="A458" s="51"/>
      <c r="B458" s="51" t="str">
        <f t="shared" si="46"/>
        <v> </v>
      </c>
      <c r="C458" s="51" t="str">
        <f t="shared" si="44"/>
        <v> </v>
      </c>
      <c r="D458" s="72" t="str">
        <f t="shared" si="47"/>
        <v> </v>
      </c>
      <c r="E458" s="72" t="str">
        <f t="shared" si="48"/>
        <v> </v>
      </c>
      <c r="F458" s="72" t="str">
        <f t="shared" si="50"/>
        <v> </v>
      </c>
      <c r="G458" s="94" t="str">
        <f t="shared" si="49"/>
        <v> </v>
      </c>
      <c r="H458" s="72" t="str">
        <f t="shared" si="45"/>
        <v> </v>
      </c>
      <c r="I458" s="51"/>
    </row>
    <row r="459" spans="1:9" ht="12.75">
      <c r="A459" s="51"/>
      <c r="B459" s="51" t="str">
        <f t="shared" si="46"/>
        <v> </v>
      </c>
      <c r="C459" s="51" t="str">
        <f t="shared" si="44"/>
        <v> </v>
      </c>
      <c r="D459" s="72" t="str">
        <f t="shared" si="47"/>
        <v> </v>
      </c>
      <c r="E459" s="72" t="str">
        <f t="shared" si="48"/>
        <v> </v>
      </c>
      <c r="F459" s="72" t="str">
        <f t="shared" si="50"/>
        <v> </v>
      </c>
      <c r="G459" s="94" t="str">
        <f t="shared" si="49"/>
        <v> </v>
      </c>
      <c r="H459" s="72" t="str">
        <f t="shared" si="45"/>
        <v> </v>
      </c>
      <c r="I459" s="51"/>
    </row>
    <row r="460" spans="1:9" ht="12.75">
      <c r="A460" s="51"/>
      <c r="B460" s="51" t="str">
        <f t="shared" si="46"/>
        <v> </v>
      </c>
      <c r="C460" s="51" t="str">
        <f t="shared" si="44"/>
        <v> </v>
      </c>
      <c r="D460" s="72" t="str">
        <f t="shared" si="47"/>
        <v> </v>
      </c>
      <c r="E460" s="72" t="str">
        <f t="shared" si="48"/>
        <v> </v>
      </c>
      <c r="F460" s="72" t="str">
        <f t="shared" si="50"/>
        <v> </v>
      </c>
      <c r="G460" s="94" t="str">
        <f t="shared" si="49"/>
        <v> </v>
      </c>
      <c r="H460" s="72" t="str">
        <f t="shared" si="45"/>
        <v> </v>
      </c>
      <c r="I460" s="51"/>
    </row>
    <row r="461" spans="1:9" ht="12.75">
      <c r="A461" s="51"/>
      <c r="B461" s="51" t="str">
        <f t="shared" si="46"/>
        <v> </v>
      </c>
      <c r="C461" s="51" t="str">
        <f t="shared" si="44"/>
        <v> </v>
      </c>
      <c r="D461" s="72" t="str">
        <f t="shared" si="47"/>
        <v> </v>
      </c>
      <c r="E461" s="72" t="str">
        <f t="shared" si="48"/>
        <v> </v>
      </c>
      <c r="F461" s="72" t="str">
        <f t="shared" si="50"/>
        <v> </v>
      </c>
      <c r="G461" s="94" t="str">
        <f t="shared" si="49"/>
        <v> </v>
      </c>
      <c r="H461" s="72" t="str">
        <f t="shared" si="45"/>
        <v> </v>
      </c>
      <c r="I461" s="51"/>
    </row>
    <row r="462" spans="1:9" ht="12.75">
      <c r="A462" s="51"/>
      <c r="B462" s="51" t="str">
        <f t="shared" si="46"/>
        <v> </v>
      </c>
      <c r="C462" s="51" t="str">
        <f t="shared" si="44"/>
        <v> </v>
      </c>
      <c r="D462" s="72" t="str">
        <f t="shared" si="47"/>
        <v> </v>
      </c>
      <c r="E462" s="72" t="str">
        <f t="shared" si="48"/>
        <v> </v>
      </c>
      <c r="F462" s="72" t="str">
        <f t="shared" si="50"/>
        <v> </v>
      </c>
      <c r="G462" s="94" t="str">
        <f t="shared" si="49"/>
        <v> </v>
      </c>
      <c r="H462" s="72" t="str">
        <f t="shared" si="45"/>
        <v> </v>
      </c>
      <c r="I462" s="51"/>
    </row>
    <row r="463" spans="1:9" ht="12.75">
      <c r="A463" s="51"/>
      <c r="B463" s="51" t="str">
        <f t="shared" si="46"/>
        <v> </v>
      </c>
      <c r="C463" s="51" t="str">
        <f t="shared" si="44"/>
        <v> </v>
      </c>
      <c r="D463" s="72" t="str">
        <f t="shared" si="47"/>
        <v> </v>
      </c>
      <c r="E463" s="72" t="str">
        <f t="shared" si="48"/>
        <v> </v>
      </c>
      <c r="F463" s="72" t="str">
        <f t="shared" si="50"/>
        <v> </v>
      </c>
      <c r="G463" s="94" t="str">
        <f t="shared" si="49"/>
        <v> </v>
      </c>
      <c r="H463" s="72" t="str">
        <f t="shared" si="45"/>
        <v> </v>
      </c>
      <c r="I463" s="51"/>
    </row>
    <row r="464" spans="1:9" ht="12.75">
      <c r="A464" s="51"/>
      <c r="B464" s="51" t="str">
        <f t="shared" si="46"/>
        <v> </v>
      </c>
      <c r="C464" s="51" t="str">
        <f t="shared" si="44"/>
        <v> </v>
      </c>
      <c r="D464" s="72" t="str">
        <f t="shared" si="47"/>
        <v> </v>
      </c>
      <c r="E464" s="72" t="str">
        <f t="shared" si="48"/>
        <v> </v>
      </c>
      <c r="F464" s="72" t="str">
        <f t="shared" si="50"/>
        <v> </v>
      </c>
      <c r="G464" s="94" t="str">
        <f t="shared" si="49"/>
        <v> </v>
      </c>
      <c r="H464" s="72" t="str">
        <f t="shared" si="45"/>
        <v> </v>
      </c>
      <c r="I464" s="51"/>
    </row>
    <row r="465" spans="1:9" ht="12.75">
      <c r="A465" s="51"/>
      <c r="B465" s="51" t="str">
        <f t="shared" si="46"/>
        <v> </v>
      </c>
      <c r="C465" s="51" t="str">
        <f t="shared" si="44"/>
        <v> </v>
      </c>
      <c r="D465" s="72" t="str">
        <f t="shared" si="47"/>
        <v> </v>
      </c>
      <c r="E465" s="72" t="str">
        <f t="shared" si="48"/>
        <v> </v>
      </c>
      <c r="F465" s="72" t="str">
        <f t="shared" si="50"/>
        <v> </v>
      </c>
      <c r="G465" s="94" t="str">
        <f t="shared" si="49"/>
        <v> </v>
      </c>
      <c r="H465" s="72" t="str">
        <f t="shared" si="45"/>
        <v> </v>
      </c>
      <c r="I465" s="51"/>
    </row>
    <row r="466" spans="1:9" ht="12.75">
      <c r="A466" s="51"/>
      <c r="B466" s="51" t="str">
        <f t="shared" si="46"/>
        <v> </v>
      </c>
      <c r="C466" s="51" t="str">
        <f t="shared" si="44"/>
        <v> </v>
      </c>
      <c r="D466" s="72" t="str">
        <f t="shared" si="47"/>
        <v> </v>
      </c>
      <c r="E466" s="72" t="str">
        <f t="shared" si="48"/>
        <v> </v>
      </c>
      <c r="F466" s="72" t="str">
        <f t="shared" si="50"/>
        <v> </v>
      </c>
      <c r="G466" s="94" t="str">
        <f t="shared" si="49"/>
        <v> </v>
      </c>
      <c r="H466" s="72" t="str">
        <f t="shared" si="45"/>
        <v> </v>
      </c>
      <c r="I466" s="51"/>
    </row>
    <row r="467" spans="1:9" ht="12.75">
      <c r="A467" s="51"/>
      <c r="B467" s="51" t="str">
        <f t="shared" si="46"/>
        <v> </v>
      </c>
      <c r="C467" s="51" t="str">
        <f t="shared" si="44"/>
        <v> </v>
      </c>
      <c r="D467" s="72" t="str">
        <f t="shared" si="47"/>
        <v> </v>
      </c>
      <c r="E467" s="72" t="str">
        <f t="shared" si="48"/>
        <v> </v>
      </c>
      <c r="F467" s="72" t="str">
        <f t="shared" si="50"/>
        <v> </v>
      </c>
      <c r="G467" s="94" t="str">
        <f t="shared" si="49"/>
        <v> </v>
      </c>
      <c r="H467" s="72" t="str">
        <f t="shared" si="45"/>
        <v> </v>
      </c>
      <c r="I467" s="51"/>
    </row>
    <row r="468" spans="1:9" ht="12.75">
      <c r="A468" s="51"/>
      <c r="B468" s="51" t="str">
        <f t="shared" si="46"/>
        <v> </v>
      </c>
      <c r="C468" s="51" t="str">
        <f t="shared" si="44"/>
        <v> </v>
      </c>
      <c r="D468" s="72" t="str">
        <f t="shared" si="47"/>
        <v> </v>
      </c>
      <c r="E468" s="72" t="str">
        <f t="shared" si="48"/>
        <v> </v>
      </c>
      <c r="F468" s="72" t="str">
        <f t="shared" si="50"/>
        <v> </v>
      </c>
      <c r="G468" s="94" t="str">
        <f t="shared" si="49"/>
        <v> </v>
      </c>
      <c r="H468" s="72" t="str">
        <f t="shared" si="45"/>
        <v> </v>
      </c>
      <c r="I468" s="51"/>
    </row>
    <row r="469" spans="1:9" ht="12.75">
      <c r="A469" s="51"/>
      <c r="B469" s="51" t="str">
        <f t="shared" si="46"/>
        <v> </v>
      </c>
      <c r="C469" s="51" t="str">
        <f t="shared" si="44"/>
        <v> </v>
      </c>
      <c r="D469" s="72" t="str">
        <f t="shared" si="47"/>
        <v> </v>
      </c>
      <c r="E469" s="72" t="str">
        <f t="shared" si="48"/>
        <v> </v>
      </c>
      <c r="F469" s="72" t="str">
        <f t="shared" si="50"/>
        <v> </v>
      </c>
      <c r="G469" s="94" t="str">
        <f t="shared" si="49"/>
        <v> </v>
      </c>
      <c r="H469" s="72" t="str">
        <f t="shared" si="45"/>
        <v> </v>
      </c>
      <c r="I469" s="51"/>
    </row>
    <row r="470" spans="1:9" ht="12.75">
      <c r="A470" s="51"/>
      <c r="B470" s="51" t="str">
        <f t="shared" si="46"/>
        <v> </v>
      </c>
      <c r="C470" s="51" t="str">
        <f t="shared" si="44"/>
        <v> </v>
      </c>
      <c r="D470" s="72" t="str">
        <f t="shared" si="47"/>
        <v> </v>
      </c>
      <c r="E470" s="72" t="str">
        <f t="shared" si="48"/>
        <v> </v>
      </c>
      <c r="F470" s="72" t="str">
        <f t="shared" si="50"/>
        <v> </v>
      </c>
      <c r="G470" s="94" t="str">
        <f t="shared" si="49"/>
        <v> </v>
      </c>
      <c r="H470" s="72" t="str">
        <f t="shared" si="45"/>
        <v> </v>
      </c>
      <c r="I470" s="51"/>
    </row>
    <row r="471" spans="1:9" ht="12.75">
      <c r="A471" s="51"/>
      <c r="B471" s="51" t="str">
        <f t="shared" si="46"/>
        <v> </v>
      </c>
      <c r="C471" s="51" t="str">
        <f t="shared" si="44"/>
        <v> </v>
      </c>
      <c r="D471" s="72" t="str">
        <f t="shared" si="47"/>
        <v> </v>
      </c>
      <c r="E471" s="72" t="str">
        <f t="shared" si="48"/>
        <v> </v>
      </c>
      <c r="F471" s="72" t="str">
        <f t="shared" si="50"/>
        <v> </v>
      </c>
      <c r="G471" s="94" t="str">
        <f t="shared" si="49"/>
        <v> </v>
      </c>
      <c r="H471" s="72" t="str">
        <f t="shared" si="45"/>
        <v> </v>
      </c>
      <c r="I471" s="51"/>
    </row>
    <row r="472" spans="1:9" ht="12.75">
      <c r="A472" s="51"/>
      <c r="B472" s="51" t="str">
        <f t="shared" si="46"/>
        <v> </v>
      </c>
      <c r="C472" s="51" t="str">
        <f t="shared" si="44"/>
        <v> </v>
      </c>
      <c r="D472" s="72" t="str">
        <f t="shared" si="47"/>
        <v> </v>
      </c>
      <c r="E472" s="72" t="str">
        <f t="shared" si="48"/>
        <v> </v>
      </c>
      <c r="F472" s="72" t="str">
        <f t="shared" si="50"/>
        <v> </v>
      </c>
      <c r="G472" s="94" t="str">
        <f t="shared" si="49"/>
        <v> </v>
      </c>
      <c r="H472" s="72" t="str">
        <f t="shared" si="45"/>
        <v> </v>
      </c>
      <c r="I472" s="51"/>
    </row>
    <row r="473" spans="1:9" ht="12.75">
      <c r="A473" s="51"/>
      <c r="B473" s="51" t="str">
        <f t="shared" si="46"/>
        <v> </v>
      </c>
      <c r="C473" s="51" t="str">
        <f t="shared" si="44"/>
        <v> </v>
      </c>
      <c r="D473" s="72" t="str">
        <f t="shared" si="47"/>
        <v> </v>
      </c>
      <c r="E473" s="72" t="str">
        <f t="shared" si="48"/>
        <v> </v>
      </c>
      <c r="F473" s="72" t="str">
        <f t="shared" si="50"/>
        <v> </v>
      </c>
      <c r="G473" s="94" t="str">
        <f t="shared" si="49"/>
        <v> </v>
      </c>
      <c r="H473" s="72" t="str">
        <f t="shared" si="45"/>
        <v> </v>
      </c>
      <c r="I473" s="51"/>
    </row>
    <row r="474" spans="1:9" ht="12.75">
      <c r="A474" s="51"/>
      <c r="B474" s="51" t="str">
        <f t="shared" si="46"/>
        <v> </v>
      </c>
      <c r="C474" s="51" t="str">
        <f t="shared" si="44"/>
        <v> </v>
      </c>
      <c r="D474" s="72" t="str">
        <f t="shared" si="47"/>
        <v> </v>
      </c>
      <c r="E474" s="72" t="str">
        <f t="shared" si="48"/>
        <v> </v>
      </c>
      <c r="F474" s="72" t="str">
        <f t="shared" si="50"/>
        <v> </v>
      </c>
      <c r="G474" s="94" t="str">
        <f t="shared" si="49"/>
        <v> </v>
      </c>
      <c r="H474" s="72" t="str">
        <f t="shared" si="45"/>
        <v> </v>
      </c>
      <c r="I474" s="51"/>
    </row>
    <row r="475" spans="1:9" ht="12.75">
      <c r="A475" s="51"/>
      <c r="B475" s="51" t="str">
        <f t="shared" si="46"/>
        <v> </v>
      </c>
      <c r="C475" s="51" t="str">
        <f t="shared" si="44"/>
        <v> </v>
      </c>
      <c r="D475" s="72" t="str">
        <f t="shared" si="47"/>
        <v> </v>
      </c>
      <c r="E475" s="72" t="str">
        <f t="shared" si="48"/>
        <v> </v>
      </c>
      <c r="F475" s="72" t="str">
        <f t="shared" si="50"/>
        <v> </v>
      </c>
      <c r="G475" s="94" t="str">
        <f t="shared" si="49"/>
        <v> </v>
      </c>
      <c r="H475" s="72" t="str">
        <f t="shared" si="45"/>
        <v> </v>
      </c>
      <c r="I475" s="51"/>
    </row>
    <row r="476" spans="1:9" ht="12.75">
      <c r="A476" s="51"/>
      <c r="B476" s="51" t="str">
        <f t="shared" si="46"/>
        <v> </v>
      </c>
      <c r="C476" s="51" t="str">
        <f aca="true" t="shared" si="51" ref="C476:C539">IF(CODE(C475)=32," ",IF(C475+1&gt;$E$12," ",+C475+1))</f>
        <v> </v>
      </c>
      <c r="D476" s="72" t="str">
        <f t="shared" si="47"/>
        <v> </v>
      </c>
      <c r="E476" s="72" t="str">
        <f t="shared" si="48"/>
        <v> </v>
      </c>
      <c r="F476" s="72" t="str">
        <f t="shared" si="50"/>
        <v> </v>
      </c>
      <c r="G476" s="94" t="str">
        <f t="shared" si="49"/>
        <v> </v>
      </c>
      <c r="H476" s="72" t="str">
        <f aca="true" t="shared" si="52" ref="H476:H539">IF(C476&lt;&gt;" ",IF(AND($E$18=B476,$E$19=C476-(B476-1)*12),$E$17,0)," ")</f>
        <v> </v>
      </c>
      <c r="I476" s="51"/>
    </row>
    <row r="477" spans="1:9" ht="12.75">
      <c r="A477" s="51"/>
      <c r="B477" s="51" t="str">
        <f aca="true" t="shared" si="53" ref="B477:B540">IF(C477&lt;&gt;" ",INT(C476/12)+1," ")</f>
        <v> </v>
      </c>
      <c r="C477" s="51" t="str">
        <f t="shared" si="51"/>
        <v> </v>
      </c>
      <c r="D477" s="72" t="str">
        <f aca="true" t="shared" si="54" ref="D477:D540">IF(C477&lt;&gt;" ",PMT($E$10,($E$12)-C476,-G476)," ")</f>
        <v> </v>
      </c>
      <c r="E477" s="72" t="str">
        <f aca="true" t="shared" si="55" ref="E477:E540">IF(C477&lt;&gt;" ",G476*$E$10," ")</f>
        <v> </v>
      </c>
      <c r="F477" s="72" t="str">
        <f t="shared" si="50"/>
        <v> </v>
      </c>
      <c r="G477" s="94" t="str">
        <f aca="true" t="shared" si="56" ref="G477:G540">IF(C477&lt;&gt;" ",G476-F477," ")</f>
        <v> </v>
      </c>
      <c r="H477" s="72" t="str">
        <f t="shared" si="52"/>
        <v> </v>
      </c>
      <c r="I477" s="51"/>
    </row>
    <row r="478" spans="1:9" ht="12.75">
      <c r="A478" s="51"/>
      <c r="B478" s="51" t="str">
        <f t="shared" si="53"/>
        <v> </v>
      </c>
      <c r="C478" s="51" t="str">
        <f t="shared" si="51"/>
        <v> </v>
      </c>
      <c r="D478" s="72" t="str">
        <f t="shared" si="54"/>
        <v> </v>
      </c>
      <c r="E478" s="72" t="str">
        <f t="shared" si="55"/>
        <v> </v>
      </c>
      <c r="F478" s="72" t="str">
        <f t="shared" si="50"/>
        <v> </v>
      </c>
      <c r="G478" s="94" t="str">
        <f t="shared" si="56"/>
        <v> </v>
      </c>
      <c r="H478" s="72" t="str">
        <f t="shared" si="52"/>
        <v> </v>
      </c>
      <c r="I478" s="51"/>
    </row>
    <row r="479" spans="1:9" ht="12.75">
      <c r="A479" s="51"/>
      <c r="B479" s="51" t="str">
        <f t="shared" si="53"/>
        <v> </v>
      </c>
      <c r="C479" s="51" t="str">
        <f t="shared" si="51"/>
        <v> </v>
      </c>
      <c r="D479" s="72" t="str">
        <f t="shared" si="54"/>
        <v> </v>
      </c>
      <c r="E479" s="72" t="str">
        <f t="shared" si="55"/>
        <v> </v>
      </c>
      <c r="F479" s="72" t="str">
        <f t="shared" si="50"/>
        <v> </v>
      </c>
      <c r="G479" s="94" t="str">
        <f t="shared" si="56"/>
        <v> </v>
      </c>
      <c r="H479" s="72" t="str">
        <f t="shared" si="52"/>
        <v> </v>
      </c>
      <c r="I479" s="51"/>
    </row>
    <row r="480" spans="1:9" ht="12.75">
      <c r="A480" s="51"/>
      <c r="B480" s="51" t="str">
        <f t="shared" si="53"/>
        <v> </v>
      </c>
      <c r="C480" s="51" t="str">
        <f t="shared" si="51"/>
        <v> </v>
      </c>
      <c r="D480" s="72" t="str">
        <f t="shared" si="54"/>
        <v> </v>
      </c>
      <c r="E480" s="72" t="str">
        <f t="shared" si="55"/>
        <v> </v>
      </c>
      <c r="F480" s="72" t="str">
        <f t="shared" si="50"/>
        <v> </v>
      </c>
      <c r="G480" s="94" t="str">
        <f t="shared" si="56"/>
        <v> </v>
      </c>
      <c r="H480" s="72" t="str">
        <f t="shared" si="52"/>
        <v> </v>
      </c>
      <c r="I480" s="51"/>
    </row>
    <row r="481" spans="1:9" ht="12.75">
      <c r="A481" s="51"/>
      <c r="B481" s="51" t="str">
        <f t="shared" si="53"/>
        <v> </v>
      </c>
      <c r="C481" s="51" t="str">
        <f t="shared" si="51"/>
        <v> </v>
      </c>
      <c r="D481" s="72" t="str">
        <f t="shared" si="54"/>
        <v> </v>
      </c>
      <c r="E481" s="72" t="str">
        <f t="shared" si="55"/>
        <v> </v>
      </c>
      <c r="F481" s="72" t="str">
        <f t="shared" si="50"/>
        <v> </v>
      </c>
      <c r="G481" s="94" t="str">
        <f t="shared" si="56"/>
        <v> </v>
      </c>
      <c r="H481" s="72" t="str">
        <f t="shared" si="52"/>
        <v> </v>
      </c>
      <c r="I481" s="51"/>
    </row>
    <row r="482" spans="1:9" ht="12.75">
      <c r="A482" s="51"/>
      <c r="B482" s="51" t="str">
        <f t="shared" si="53"/>
        <v> </v>
      </c>
      <c r="C482" s="51" t="str">
        <f t="shared" si="51"/>
        <v> </v>
      </c>
      <c r="D482" s="72" t="str">
        <f t="shared" si="54"/>
        <v> </v>
      </c>
      <c r="E482" s="72" t="str">
        <f t="shared" si="55"/>
        <v> </v>
      </c>
      <c r="F482" s="72" t="str">
        <f t="shared" si="50"/>
        <v> </v>
      </c>
      <c r="G482" s="94" t="str">
        <f t="shared" si="56"/>
        <v> </v>
      </c>
      <c r="H482" s="72" t="str">
        <f t="shared" si="52"/>
        <v> </v>
      </c>
      <c r="I482" s="51"/>
    </row>
    <row r="483" spans="1:9" ht="12.75">
      <c r="A483" s="51"/>
      <c r="B483" s="51" t="str">
        <f t="shared" si="53"/>
        <v> </v>
      </c>
      <c r="C483" s="51" t="str">
        <f t="shared" si="51"/>
        <v> </v>
      </c>
      <c r="D483" s="72" t="str">
        <f t="shared" si="54"/>
        <v> </v>
      </c>
      <c r="E483" s="72" t="str">
        <f t="shared" si="55"/>
        <v> </v>
      </c>
      <c r="F483" s="72" t="str">
        <f t="shared" si="50"/>
        <v> </v>
      </c>
      <c r="G483" s="94" t="str">
        <f t="shared" si="56"/>
        <v> </v>
      </c>
      <c r="H483" s="72" t="str">
        <f t="shared" si="52"/>
        <v> </v>
      </c>
      <c r="I483" s="51"/>
    </row>
    <row r="484" spans="1:9" ht="12.75">
      <c r="A484" s="51"/>
      <c r="B484" s="51" t="str">
        <f t="shared" si="53"/>
        <v> </v>
      </c>
      <c r="C484" s="51" t="str">
        <f t="shared" si="51"/>
        <v> </v>
      </c>
      <c r="D484" s="72" t="str">
        <f t="shared" si="54"/>
        <v> </v>
      </c>
      <c r="E484" s="72" t="str">
        <f t="shared" si="55"/>
        <v> </v>
      </c>
      <c r="F484" s="72" t="str">
        <f t="shared" si="50"/>
        <v> </v>
      </c>
      <c r="G484" s="94" t="str">
        <f t="shared" si="56"/>
        <v> </v>
      </c>
      <c r="H484" s="72" t="str">
        <f t="shared" si="52"/>
        <v> </v>
      </c>
      <c r="I484" s="51"/>
    </row>
    <row r="485" spans="1:9" ht="12.75">
      <c r="A485" s="51"/>
      <c r="B485" s="51" t="str">
        <f t="shared" si="53"/>
        <v> </v>
      </c>
      <c r="C485" s="51" t="str">
        <f t="shared" si="51"/>
        <v> </v>
      </c>
      <c r="D485" s="72" t="str">
        <f t="shared" si="54"/>
        <v> </v>
      </c>
      <c r="E485" s="72" t="str">
        <f t="shared" si="55"/>
        <v> </v>
      </c>
      <c r="F485" s="72" t="str">
        <f t="shared" si="50"/>
        <v> </v>
      </c>
      <c r="G485" s="94" t="str">
        <f t="shared" si="56"/>
        <v> </v>
      </c>
      <c r="H485" s="72" t="str">
        <f t="shared" si="52"/>
        <v> </v>
      </c>
      <c r="I485" s="51"/>
    </row>
    <row r="486" spans="1:9" ht="12.75">
      <c r="A486" s="51"/>
      <c r="B486" s="51" t="str">
        <f t="shared" si="53"/>
        <v> </v>
      </c>
      <c r="C486" s="51" t="str">
        <f t="shared" si="51"/>
        <v> </v>
      </c>
      <c r="D486" s="72" t="str">
        <f t="shared" si="54"/>
        <v> </v>
      </c>
      <c r="E486" s="72" t="str">
        <f t="shared" si="55"/>
        <v> </v>
      </c>
      <c r="F486" s="72" t="str">
        <f t="shared" si="50"/>
        <v> </v>
      </c>
      <c r="G486" s="94" t="str">
        <f t="shared" si="56"/>
        <v> </v>
      </c>
      <c r="H486" s="72" t="str">
        <f t="shared" si="52"/>
        <v> </v>
      </c>
      <c r="I486" s="51"/>
    </row>
    <row r="487" spans="1:9" ht="12.75">
      <c r="A487" s="51"/>
      <c r="B487" s="51" t="str">
        <f t="shared" si="53"/>
        <v> </v>
      </c>
      <c r="C487" s="51" t="str">
        <f t="shared" si="51"/>
        <v> </v>
      </c>
      <c r="D487" s="72" t="str">
        <f t="shared" si="54"/>
        <v> </v>
      </c>
      <c r="E487" s="72" t="str">
        <f t="shared" si="55"/>
        <v> </v>
      </c>
      <c r="F487" s="72" t="str">
        <f t="shared" si="50"/>
        <v> </v>
      </c>
      <c r="G487" s="94" t="str">
        <f t="shared" si="56"/>
        <v> </v>
      </c>
      <c r="H487" s="72" t="str">
        <f t="shared" si="52"/>
        <v> </v>
      </c>
      <c r="I487" s="51"/>
    </row>
    <row r="488" spans="1:9" ht="12.75">
      <c r="A488" s="51"/>
      <c r="B488" s="51" t="str">
        <f t="shared" si="53"/>
        <v> </v>
      </c>
      <c r="C488" s="51" t="str">
        <f t="shared" si="51"/>
        <v> </v>
      </c>
      <c r="D488" s="72" t="str">
        <f t="shared" si="54"/>
        <v> </v>
      </c>
      <c r="E488" s="72" t="str">
        <f t="shared" si="55"/>
        <v> </v>
      </c>
      <c r="F488" s="72" t="str">
        <f t="shared" si="50"/>
        <v> </v>
      </c>
      <c r="G488" s="94" t="str">
        <f t="shared" si="56"/>
        <v> </v>
      </c>
      <c r="H488" s="72" t="str">
        <f t="shared" si="52"/>
        <v> </v>
      </c>
      <c r="I488" s="51"/>
    </row>
    <row r="489" spans="1:9" ht="12.75">
      <c r="A489" s="51"/>
      <c r="B489" s="51" t="str">
        <f t="shared" si="53"/>
        <v> </v>
      </c>
      <c r="C489" s="51" t="str">
        <f t="shared" si="51"/>
        <v> </v>
      </c>
      <c r="D489" s="72" t="str">
        <f t="shared" si="54"/>
        <v> </v>
      </c>
      <c r="E489" s="72" t="str">
        <f t="shared" si="55"/>
        <v> </v>
      </c>
      <c r="F489" s="72" t="str">
        <f t="shared" si="50"/>
        <v> </v>
      </c>
      <c r="G489" s="94" t="str">
        <f t="shared" si="56"/>
        <v> </v>
      </c>
      <c r="H489" s="72" t="str">
        <f t="shared" si="52"/>
        <v> </v>
      </c>
      <c r="I489" s="51"/>
    </row>
    <row r="490" spans="1:9" ht="12.75">
      <c r="A490" s="51"/>
      <c r="B490" s="51" t="str">
        <f t="shared" si="53"/>
        <v> </v>
      </c>
      <c r="C490" s="51" t="str">
        <f t="shared" si="51"/>
        <v> </v>
      </c>
      <c r="D490" s="72" t="str">
        <f t="shared" si="54"/>
        <v> </v>
      </c>
      <c r="E490" s="72" t="str">
        <f t="shared" si="55"/>
        <v> </v>
      </c>
      <c r="F490" s="72" t="str">
        <f t="shared" si="50"/>
        <v> </v>
      </c>
      <c r="G490" s="94" t="str">
        <f t="shared" si="56"/>
        <v> </v>
      </c>
      <c r="H490" s="72" t="str">
        <f t="shared" si="52"/>
        <v> </v>
      </c>
      <c r="I490" s="51"/>
    </row>
    <row r="491" spans="1:9" ht="12.75">
      <c r="A491" s="51"/>
      <c r="B491" s="51" t="str">
        <f t="shared" si="53"/>
        <v> </v>
      </c>
      <c r="C491" s="51" t="str">
        <f t="shared" si="51"/>
        <v> </v>
      </c>
      <c r="D491" s="72" t="str">
        <f t="shared" si="54"/>
        <v> </v>
      </c>
      <c r="E491" s="72" t="str">
        <f t="shared" si="55"/>
        <v> </v>
      </c>
      <c r="F491" s="72" t="str">
        <f aca="true" t="shared" si="57" ref="F491:F554">IF(C491&lt;&gt;" ",D491-E491+H491," ")</f>
        <v> </v>
      </c>
      <c r="G491" s="94" t="str">
        <f t="shared" si="56"/>
        <v> </v>
      </c>
      <c r="H491" s="72" t="str">
        <f t="shared" si="52"/>
        <v> </v>
      </c>
      <c r="I491" s="51"/>
    </row>
    <row r="492" spans="1:9" ht="12.75">
      <c r="A492" s="51"/>
      <c r="B492" s="51" t="str">
        <f t="shared" si="53"/>
        <v> </v>
      </c>
      <c r="C492" s="51" t="str">
        <f t="shared" si="51"/>
        <v> </v>
      </c>
      <c r="D492" s="72" t="str">
        <f t="shared" si="54"/>
        <v> </v>
      </c>
      <c r="E492" s="72" t="str">
        <f t="shared" si="55"/>
        <v> </v>
      </c>
      <c r="F492" s="72" t="str">
        <f t="shared" si="57"/>
        <v> </v>
      </c>
      <c r="G492" s="94" t="str">
        <f t="shared" si="56"/>
        <v> </v>
      </c>
      <c r="H492" s="72" t="str">
        <f t="shared" si="52"/>
        <v> </v>
      </c>
      <c r="I492" s="51"/>
    </row>
    <row r="493" spans="1:9" ht="12.75">
      <c r="A493" s="51"/>
      <c r="B493" s="51" t="str">
        <f t="shared" si="53"/>
        <v> </v>
      </c>
      <c r="C493" s="51" t="str">
        <f t="shared" si="51"/>
        <v> </v>
      </c>
      <c r="D493" s="72" t="str">
        <f t="shared" si="54"/>
        <v> </v>
      </c>
      <c r="E493" s="72" t="str">
        <f t="shared" si="55"/>
        <v> </v>
      </c>
      <c r="F493" s="72" t="str">
        <f t="shared" si="57"/>
        <v> </v>
      </c>
      <c r="G493" s="94" t="str">
        <f t="shared" si="56"/>
        <v> </v>
      </c>
      <c r="H493" s="72" t="str">
        <f t="shared" si="52"/>
        <v> </v>
      </c>
      <c r="I493" s="51"/>
    </row>
    <row r="494" spans="1:9" ht="12.75">
      <c r="A494" s="51"/>
      <c r="B494" s="51" t="str">
        <f t="shared" si="53"/>
        <v> </v>
      </c>
      <c r="C494" s="51" t="str">
        <f t="shared" si="51"/>
        <v> </v>
      </c>
      <c r="D494" s="72" t="str">
        <f t="shared" si="54"/>
        <v> </v>
      </c>
      <c r="E494" s="72" t="str">
        <f t="shared" si="55"/>
        <v> </v>
      </c>
      <c r="F494" s="72" t="str">
        <f t="shared" si="57"/>
        <v> </v>
      </c>
      <c r="G494" s="94" t="str">
        <f t="shared" si="56"/>
        <v> </v>
      </c>
      <c r="H494" s="72" t="str">
        <f t="shared" si="52"/>
        <v> </v>
      </c>
      <c r="I494" s="51"/>
    </row>
    <row r="495" spans="1:9" ht="12.75">
      <c r="A495" s="51"/>
      <c r="B495" s="51" t="str">
        <f t="shared" si="53"/>
        <v> </v>
      </c>
      <c r="C495" s="51" t="str">
        <f t="shared" si="51"/>
        <v> </v>
      </c>
      <c r="D495" s="72" t="str">
        <f t="shared" si="54"/>
        <v> </v>
      </c>
      <c r="E495" s="72" t="str">
        <f t="shared" si="55"/>
        <v> </v>
      </c>
      <c r="F495" s="72" t="str">
        <f t="shared" si="57"/>
        <v> </v>
      </c>
      <c r="G495" s="94" t="str">
        <f t="shared" si="56"/>
        <v> </v>
      </c>
      <c r="H495" s="72" t="str">
        <f t="shared" si="52"/>
        <v> </v>
      </c>
      <c r="I495" s="51"/>
    </row>
    <row r="496" spans="1:9" ht="12.75">
      <c r="A496" s="51"/>
      <c r="B496" s="51" t="str">
        <f t="shared" si="53"/>
        <v> </v>
      </c>
      <c r="C496" s="51" t="str">
        <f t="shared" si="51"/>
        <v> </v>
      </c>
      <c r="D496" s="72" t="str">
        <f t="shared" si="54"/>
        <v> </v>
      </c>
      <c r="E496" s="72" t="str">
        <f t="shared" si="55"/>
        <v> </v>
      </c>
      <c r="F496" s="72" t="str">
        <f t="shared" si="57"/>
        <v> </v>
      </c>
      <c r="G496" s="94" t="str">
        <f t="shared" si="56"/>
        <v> </v>
      </c>
      <c r="H496" s="72" t="str">
        <f t="shared" si="52"/>
        <v> </v>
      </c>
      <c r="I496" s="51"/>
    </row>
    <row r="497" spans="1:9" ht="12.75">
      <c r="A497" s="51"/>
      <c r="B497" s="51" t="str">
        <f t="shared" si="53"/>
        <v> </v>
      </c>
      <c r="C497" s="51" t="str">
        <f t="shared" si="51"/>
        <v> </v>
      </c>
      <c r="D497" s="72" t="str">
        <f t="shared" si="54"/>
        <v> </v>
      </c>
      <c r="E497" s="72" t="str">
        <f t="shared" si="55"/>
        <v> </v>
      </c>
      <c r="F497" s="72" t="str">
        <f t="shared" si="57"/>
        <v> </v>
      </c>
      <c r="G497" s="94" t="str">
        <f t="shared" si="56"/>
        <v> </v>
      </c>
      <c r="H497" s="72" t="str">
        <f t="shared" si="52"/>
        <v> </v>
      </c>
      <c r="I497" s="51"/>
    </row>
    <row r="498" spans="1:9" ht="12.75">
      <c r="A498" s="51"/>
      <c r="B498" s="51" t="str">
        <f t="shared" si="53"/>
        <v> </v>
      </c>
      <c r="C498" s="51" t="str">
        <f t="shared" si="51"/>
        <v> </v>
      </c>
      <c r="D498" s="72" t="str">
        <f t="shared" si="54"/>
        <v> </v>
      </c>
      <c r="E498" s="72" t="str">
        <f t="shared" si="55"/>
        <v> </v>
      </c>
      <c r="F498" s="72" t="str">
        <f t="shared" si="57"/>
        <v> </v>
      </c>
      <c r="G498" s="94" t="str">
        <f t="shared" si="56"/>
        <v> </v>
      </c>
      <c r="H498" s="72" t="str">
        <f t="shared" si="52"/>
        <v> </v>
      </c>
      <c r="I498" s="51"/>
    </row>
    <row r="499" spans="1:9" ht="12.75">
      <c r="A499" s="51"/>
      <c r="B499" s="51" t="str">
        <f t="shared" si="53"/>
        <v> </v>
      </c>
      <c r="C499" s="51" t="str">
        <f t="shared" si="51"/>
        <v> </v>
      </c>
      <c r="D499" s="72" t="str">
        <f t="shared" si="54"/>
        <v> </v>
      </c>
      <c r="E499" s="72" t="str">
        <f t="shared" si="55"/>
        <v> </v>
      </c>
      <c r="F499" s="72" t="str">
        <f t="shared" si="57"/>
        <v> </v>
      </c>
      <c r="G499" s="94" t="str">
        <f t="shared" si="56"/>
        <v> </v>
      </c>
      <c r="H499" s="72" t="str">
        <f t="shared" si="52"/>
        <v> </v>
      </c>
      <c r="I499" s="51"/>
    </row>
    <row r="500" spans="1:9" ht="12.75">
      <c r="A500" s="51"/>
      <c r="B500" s="51" t="str">
        <f t="shared" si="53"/>
        <v> </v>
      </c>
      <c r="C500" s="51" t="str">
        <f t="shared" si="51"/>
        <v> </v>
      </c>
      <c r="D500" s="72" t="str">
        <f t="shared" si="54"/>
        <v> </v>
      </c>
      <c r="E500" s="72" t="str">
        <f t="shared" si="55"/>
        <v> </v>
      </c>
      <c r="F500" s="72" t="str">
        <f t="shared" si="57"/>
        <v> </v>
      </c>
      <c r="G500" s="94" t="str">
        <f t="shared" si="56"/>
        <v> </v>
      </c>
      <c r="H500" s="72" t="str">
        <f t="shared" si="52"/>
        <v> </v>
      </c>
      <c r="I500" s="51"/>
    </row>
    <row r="501" spans="1:9" ht="12.75">
      <c r="A501" s="51"/>
      <c r="B501" s="51" t="str">
        <f t="shared" si="53"/>
        <v> </v>
      </c>
      <c r="C501" s="51" t="str">
        <f t="shared" si="51"/>
        <v> </v>
      </c>
      <c r="D501" s="72" t="str">
        <f t="shared" si="54"/>
        <v> </v>
      </c>
      <c r="E501" s="72" t="str">
        <f t="shared" si="55"/>
        <v> </v>
      </c>
      <c r="F501" s="72" t="str">
        <f t="shared" si="57"/>
        <v> </v>
      </c>
      <c r="G501" s="94" t="str">
        <f t="shared" si="56"/>
        <v> </v>
      </c>
      <c r="H501" s="72" t="str">
        <f t="shared" si="52"/>
        <v> </v>
      </c>
      <c r="I501" s="51"/>
    </row>
    <row r="502" spans="1:9" ht="12.75">
      <c r="A502" s="51"/>
      <c r="B502" s="51" t="str">
        <f t="shared" si="53"/>
        <v> </v>
      </c>
      <c r="C502" s="51" t="str">
        <f t="shared" si="51"/>
        <v> </v>
      </c>
      <c r="D502" s="72" t="str">
        <f t="shared" si="54"/>
        <v> </v>
      </c>
      <c r="E502" s="72" t="str">
        <f t="shared" si="55"/>
        <v> </v>
      </c>
      <c r="F502" s="72" t="str">
        <f t="shared" si="57"/>
        <v> </v>
      </c>
      <c r="G502" s="94" t="str">
        <f t="shared" si="56"/>
        <v> </v>
      </c>
      <c r="H502" s="72" t="str">
        <f t="shared" si="52"/>
        <v> </v>
      </c>
      <c r="I502" s="51"/>
    </row>
    <row r="503" spans="1:9" ht="12.75">
      <c r="A503" s="51"/>
      <c r="B503" s="51" t="str">
        <f t="shared" si="53"/>
        <v> </v>
      </c>
      <c r="C503" s="51" t="str">
        <f t="shared" si="51"/>
        <v> </v>
      </c>
      <c r="D503" s="72" t="str">
        <f t="shared" si="54"/>
        <v> </v>
      </c>
      <c r="E503" s="72" t="str">
        <f t="shared" si="55"/>
        <v> </v>
      </c>
      <c r="F503" s="72" t="str">
        <f t="shared" si="57"/>
        <v> </v>
      </c>
      <c r="G503" s="94" t="str">
        <f t="shared" si="56"/>
        <v> </v>
      </c>
      <c r="H503" s="72" t="str">
        <f t="shared" si="52"/>
        <v> </v>
      </c>
      <c r="I503" s="51"/>
    </row>
    <row r="504" spans="1:9" ht="12.75">
      <c r="A504" s="51"/>
      <c r="B504" s="51" t="str">
        <f t="shared" si="53"/>
        <v> </v>
      </c>
      <c r="C504" s="51" t="str">
        <f t="shared" si="51"/>
        <v> </v>
      </c>
      <c r="D504" s="72" t="str">
        <f t="shared" si="54"/>
        <v> </v>
      </c>
      <c r="E504" s="72" t="str">
        <f t="shared" si="55"/>
        <v> </v>
      </c>
      <c r="F504" s="72" t="str">
        <f t="shared" si="57"/>
        <v> </v>
      </c>
      <c r="G504" s="94" t="str">
        <f t="shared" si="56"/>
        <v> </v>
      </c>
      <c r="H504" s="72" t="str">
        <f t="shared" si="52"/>
        <v> </v>
      </c>
      <c r="I504" s="51"/>
    </row>
    <row r="505" spans="1:9" ht="12.75">
      <c r="A505" s="51"/>
      <c r="B505" s="51" t="str">
        <f t="shared" si="53"/>
        <v> </v>
      </c>
      <c r="C505" s="51" t="str">
        <f t="shared" si="51"/>
        <v> </v>
      </c>
      <c r="D505" s="72" t="str">
        <f t="shared" si="54"/>
        <v> </v>
      </c>
      <c r="E505" s="72" t="str">
        <f t="shared" si="55"/>
        <v> </v>
      </c>
      <c r="F505" s="72" t="str">
        <f t="shared" si="57"/>
        <v> </v>
      </c>
      <c r="G505" s="94" t="str">
        <f t="shared" si="56"/>
        <v> </v>
      </c>
      <c r="H505" s="72" t="str">
        <f t="shared" si="52"/>
        <v> </v>
      </c>
      <c r="I505" s="51"/>
    </row>
    <row r="506" spans="1:9" ht="12.75">
      <c r="A506" s="51"/>
      <c r="B506" s="51" t="str">
        <f t="shared" si="53"/>
        <v> </v>
      </c>
      <c r="C506" s="51" t="str">
        <f t="shared" si="51"/>
        <v> </v>
      </c>
      <c r="D506" s="72" t="str">
        <f t="shared" si="54"/>
        <v> </v>
      </c>
      <c r="E506" s="72" t="str">
        <f t="shared" si="55"/>
        <v> </v>
      </c>
      <c r="F506" s="72" t="str">
        <f t="shared" si="57"/>
        <v> </v>
      </c>
      <c r="G506" s="94" t="str">
        <f t="shared" si="56"/>
        <v> </v>
      </c>
      <c r="H506" s="72" t="str">
        <f t="shared" si="52"/>
        <v> </v>
      </c>
      <c r="I506" s="51"/>
    </row>
    <row r="507" spans="1:9" ht="12.75">
      <c r="A507" s="51"/>
      <c r="B507" s="51" t="str">
        <f t="shared" si="53"/>
        <v> </v>
      </c>
      <c r="C507" s="51" t="str">
        <f t="shared" si="51"/>
        <v> </v>
      </c>
      <c r="D507" s="72" t="str">
        <f t="shared" si="54"/>
        <v> </v>
      </c>
      <c r="E507" s="72" t="str">
        <f t="shared" si="55"/>
        <v> </v>
      </c>
      <c r="F507" s="72" t="str">
        <f t="shared" si="57"/>
        <v> </v>
      </c>
      <c r="G507" s="94" t="str">
        <f t="shared" si="56"/>
        <v> </v>
      </c>
      <c r="H507" s="72" t="str">
        <f t="shared" si="52"/>
        <v> </v>
      </c>
      <c r="I507" s="51"/>
    </row>
    <row r="508" spans="1:9" ht="12.75">
      <c r="A508" s="51"/>
      <c r="B508" s="51" t="str">
        <f t="shared" si="53"/>
        <v> </v>
      </c>
      <c r="C508" s="51" t="str">
        <f t="shared" si="51"/>
        <v> </v>
      </c>
      <c r="D508" s="72" t="str">
        <f t="shared" si="54"/>
        <v> </v>
      </c>
      <c r="E508" s="72" t="str">
        <f t="shared" si="55"/>
        <v> </v>
      </c>
      <c r="F508" s="72" t="str">
        <f t="shared" si="57"/>
        <v> </v>
      </c>
      <c r="G508" s="94" t="str">
        <f t="shared" si="56"/>
        <v> </v>
      </c>
      <c r="H508" s="72" t="str">
        <f t="shared" si="52"/>
        <v> </v>
      </c>
      <c r="I508" s="51"/>
    </row>
    <row r="509" spans="1:9" ht="12.75">
      <c r="A509" s="51"/>
      <c r="B509" s="51" t="str">
        <f t="shared" si="53"/>
        <v> </v>
      </c>
      <c r="C509" s="51" t="str">
        <f t="shared" si="51"/>
        <v> </v>
      </c>
      <c r="D509" s="72" t="str">
        <f t="shared" si="54"/>
        <v> </v>
      </c>
      <c r="E509" s="72" t="str">
        <f t="shared" si="55"/>
        <v> </v>
      </c>
      <c r="F509" s="72" t="str">
        <f t="shared" si="57"/>
        <v> </v>
      </c>
      <c r="G509" s="94" t="str">
        <f t="shared" si="56"/>
        <v> </v>
      </c>
      <c r="H509" s="72" t="str">
        <f t="shared" si="52"/>
        <v> </v>
      </c>
      <c r="I509" s="51"/>
    </row>
    <row r="510" spans="1:9" ht="12.75">
      <c r="A510" s="51"/>
      <c r="B510" s="51" t="str">
        <f t="shared" si="53"/>
        <v> </v>
      </c>
      <c r="C510" s="51" t="str">
        <f t="shared" si="51"/>
        <v> </v>
      </c>
      <c r="D510" s="72" t="str">
        <f t="shared" si="54"/>
        <v> </v>
      </c>
      <c r="E510" s="72" t="str">
        <f t="shared" si="55"/>
        <v> </v>
      </c>
      <c r="F510" s="72" t="str">
        <f t="shared" si="57"/>
        <v> </v>
      </c>
      <c r="G510" s="94" t="str">
        <f t="shared" si="56"/>
        <v> </v>
      </c>
      <c r="H510" s="72" t="str">
        <f t="shared" si="52"/>
        <v> </v>
      </c>
      <c r="I510" s="51"/>
    </row>
    <row r="511" spans="1:9" ht="12.75">
      <c r="A511" s="51"/>
      <c r="B511" s="51" t="str">
        <f t="shared" si="53"/>
        <v> </v>
      </c>
      <c r="C511" s="51" t="str">
        <f t="shared" si="51"/>
        <v> </v>
      </c>
      <c r="D511" s="72" t="str">
        <f t="shared" si="54"/>
        <v> </v>
      </c>
      <c r="E511" s="72" t="str">
        <f t="shared" si="55"/>
        <v> </v>
      </c>
      <c r="F511" s="72" t="str">
        <f t="shared" si="57"/>
        <v> </v>
      </c>
      <c r="G511" s="94" t="str">
        <f t="shared" si="56"/>
        <v> </v>
      </c>
      <c r="H511" s="72" t="str">
        <f t="shared" si="52"/>
        <v> </v>
      </c>
      <c r="I511" s="51"/>
    </row>
    <row r="512" spans="1:9" ht="12.75">
      <c r="A512" s="51"/>
      <c r="B512" s="51" t="str">
        <f t="shared" si="53"/>
        <v> </v>
      </c>
      <c r="C512" s="51" t="str">
        <f t="shared" si="51"/>
        <v> </v>
      </c>
      <c r="D512" s="72" t="str">
        <f t="shared" si="54"/>
        <v> </v>
      </c>
      <c r="E512" s="72" t="str">
        <f t="shared" si="55"/>
        <v> </v>
      </c>
      <c r="F512" s="72" t="str">
        <f t="shared" si="57"/>
        <v> </v>
      </c>
      <c r="G512" s="94" t="str">
        <f t="shared" si="56"/>
        <v> </v>
      </c>
      <c r="H512" s="72" t="str">
        <f t="shared" si="52"/>
        <v> </v>
      </c>
      <c r="I512" s="51"/>
    </row>
    <row r="513" spans="1:9" ht="12.75">
      <c r="A513" s="51"/>
      <c r="B513" s="51" t="str">
        <f t="shared" si="53"/>
        <v> </v>
      </c>
      <c r="C513" s="51" t="str">
        <f t="shared" si="51"/>
        <v> </v>
      </c>
      <c r="D513" s="72" t="str">
        <f t="shared" si="54"/>
        <v> </v>
      </c>
      <c r="E513" s="72" t="str">
        <f t="shared" si="55"/>
        <v> </v>
      </c>
      <c r="F513" s="72" t="str">
        <f t="shared" si="57"/>
        <v> </v>
      </c>
      <c r="G513" s="94" t="str">
        <f t="shared" si="56"/>
        <v> </v>
      </c>
      <c r="H513" s="72" t="str">
        <f t="shared" si="52"/>
        <v> </v>
      </c>
      <c r="I513" s="51"/>
    </row>
    <row r="514" spans="1:9" ht="12.75">
      <c r="A514" s="51"/>
      <c r="B514" s="51" t="str">
        <f t="shared" si="53"/>
        <v> </v>
      </c>
      <c r="C514" s="51" t="str">
        <f t="shared" si="51"/>
        <v> </v>
      </c>
      <c r="D514" s="72" t="str">
        <f t="shared" si="54"/>
        <v> </v>
      </c>
      <c r="E514" s="72" t="str">
        <f t="shared" si="55"/>
        <v> </v>
      </c>
      <c r="F514" s="72" t="str">
        <f t="shared" si="57"/>
        <v> </v>
      </c>
      <c r="G514" s="94" t="str">
        <f t="shared" si="56"/>
        <v> </v>
      </c>
      <c r="H514" s="72" t="str">
        <f t="shared" si="52"/>
        <v> </v>
      </c>
      <c r="I514" s="51"/>
    </row>
    <row r="515" spans="1:9" ht="12.75">
      <c r="A515" s="51"/>
      <c r="B515" s="51" t="str">
        <f t="shared" si="53"/>
        <v> </v>
      </c>
      <c r="C515" s="51" t="str">
        <f t="shared" si="51"/>
        <v> </v>
      </c>
      <c r="D515" s="72" t="str">
        <f t="shared" si="54"/>
        <v> </v>
      </c>
      <c r="E515" s="72" t="str">
        <f t="shared" si="55"/>
        <v> </v>
      </c>
      <c r="F515" s="72" t="str">
        <f t="shared" si="57"/>
        <v> </v>
      </c>
      <c r="G515" s="94" t="str">
        <f t="shared" si="56"/>
        <v> </v>
      </c>
      <c r="H515" s="72" t="str">
        <f t="shared" si="52"/>
        <v> </v>
      </c>
      <c r="I515" s="51"/>
    </row>
    <row r="516" spans="1:9" ht="12.75">
      <c r="A516" s="51"/>
      <c r="B516" s="51" t="str">
        <f t="shared" si="53"/>
        <v> </v>
      </c>
      <c r="C516" s="51" t="str">
        <f t="shared" si="51"/>
        <v> </v>
      </c>
      <c r="D516" s="72" t="str">
        <f t="shared" si="54"/>
        <v> </v>
      </c>
      <c r="E516" s="72" t="str">
        <f t="shared" si="55"/>
        <v> </v>
      </c>
      <c r="F516" s="72" t="str">
        <f t="shared" si="57"/>
        <v> </v>
      </c>
      <c r="G516" s="94" t="str">
        <f t="shared" si="56"/>
        <v> </v>
      </c>
      <c r="H516" s="72" t="str">
        <f t="shared" si="52"/>
        <v> </v>
      </c>
      <c r="I516" s="51"/>
    </row>
    <row r="517" spans="1:9" ht="12.75">
      <c r="A517" s="51"/>
      <c r="B517" s="51" t="str">
        <f t="shared" si="53"/>
        <v> </v>
      </c>
      <c r="C517" s="51" t="str">
        <f t="shared" si="51"/>
        <v> </v>
      </c>
      <c r="D517" s="72" t="str">
        <f t="shared" si="54"/>
        <v> </v>
      </c>
      <c r="E517" s="72" t="str">
        <f t="shared" si="55"/>
        <v> </v>
      </c>
      <c r="F517" s="72" t="str">
        <f t="shared" si="57"/>
        <v> </v>
      </c>
      <c r="G517" s="94" t="str">
        <f t="shared" si="56"/>
        <v> </v>
      </c>
      <c r="H517" s="72" t="str">
        <f t="shared" si="52"/>
        <v> </v>
      </c>
      <c r="I517" s="51"/>
    </row>
    <row r="518" spans="1:9" ht="12.75">
      <c r="A518" s="51"/>
      <c r="B518" s="51" t="str">
        <f t="shared" si="53"/>
        <v> </v>
      </c>
      <c r="C518" s="51" t="str">
        <f t="shared" si="51"/>
        <v> </v>
      </c>
      <c r="D518" s="72" t="str">
        <f t="shared" si="54"/>
        <v> </v>
      </c>
      <c r="E518" s="72" t="str">
        <f t="shared" si="55"/>
        <v> </v>
      </c>
      <c r="F518" s="72" t="str">
        <f t="shared" si="57"/>
        <v> </v>
      </c>
      <c r="G518" s="94" t="str">
        <f t="shared" si="56"/>
        <v> </v>
      </c>
      <c r="H518" s="72" t="str">
        <f t="shared" si="52"/>
        <v> </v>
      </c>
      <c r="I518" s="51"/>
    </row>
    <row r="519" spans="1:9" ht="12.75">
      <c r="A519" s="51"/>
      <c r="B519" s="51" t="str">
        <f t="shared" si="53"/>
        <v> </v>
      </c>
      <c r="C519" s="51" t="str">
        <f t="shared" si="51"/>
        <v> </v>
      </c>
      <c r="D519" s="72" t="str">
        <f t="shared" si="54"/>
        <v> </v>
      </c>
      <c r="E519" s="72" t="str">
        <f t="shared" si="55"/>
        <v> </v>
      </c>
      <c r="F519" s="72" t="str">
        <f t="shared" si="57"/>
        <v> </v>
      </c>
      <c r="G519" s="94" t="str">
        <f t="shared" si="56"/>
        <v> </v>
      </c>
      <c r="H519" s="72" t="str">
        <f t="shared" si="52"/>
        <v> </v>
      </c>
      <c r="I519" s="51"/>
    </row>
    <row r="520" spans="1:9" ht="12.75">
      <c r="A520" s="51"/>
      <c r="B520" s="51" t="str">
        <f t="shared" si="53"/>
        <v> </v>
      </c>
      <c r="C520" s="51" t="str">
        <f t="shared" si="51"/>
        <v> </v>
      </c>
      <c r="D520" s="72" t="str">
        <f t="shared" si="54"/>
        <v> </v>
      </c>
      <c r="E520" s="72" t="str">
        <f t="shared" si="55"/>
        <v> </v>
      </c>
      <c r="F520" s="72" t="str">
        <f t="shared" si="57"/>
        <v> </v>
      </c>
      <c r="G520" s="94" t="str">
        <f t="shared" si="56"/>
        <v> </v>
      </c>
      <c r="H520" s="72" t="str">
        <f t="shared" si="52"/>
        <v> </v>
      </c>
      <c r="I520" s="51"/>
    </row>
    <row r="521" spans="1:9" ht="12.75">
      <c r="A521" s="51"/>
      <c r="B521" s="51" t="str">
        <f t="shared" si="53"/>
        <v> </v>
      </c>
      <c r="C521" s="51" t="str">
        <f t="shared" si="51"/>
        <v> </v>
      </c>
      <c r="D521" s="72" t="str">
        <f t="shared" si="54"/>
        <v> </v>
      </c>
      <c r="E521" s="72" t="str">
        <f t="shared" si="55"/>
        <v> </v>
      </c>
      <c r="F521" s="72" t="str">
        <f t="shared" si="57"/>
        <v> </v>
      </c>
      <c r="G521" s="94" t="str">
        <f t="shared" si="56"/>
        <v> </v>
      </c>
      <c r="H521" s="72" t="str">
        <f t="shared" si="52"/>
        <v> </v>
      </c>
      <c r="I521" s="51"/>
    </row>
    <row r="522" spans="1:9" ht="12.75">
      <c r="A522" s="51"/>
      <c r="B522" s="51" t="str">
        <f t="shared" si="53"/>
        <v> </v>
      </c>
      <c r="C522" s="51" t="str">
        <f t="shared" si="51"/>
        <v> </v>
      </c>
      <c r="D522" s="72" t="str">
        <f t="shared" si="54"/>
        <v> </v>
      </c>
      <c r="E522" s="72" t="str">
        <f t="shared" si="55"/>
        <v> </v>
      </c>
      <c r="F522" s="72" t="str">
        <f t="shared" si="57"/>
        <v> </v>
      </c>
      <c r="G522" s="94" t="str">
        <f t="shared" si="56"/>
        <v> </v>
      </c>
      <c r="H522" s="72" t="str">
        <f t="shared" si="52"/>
        <v> </v>
      </c>
      <c r="I522" s="51"/>
    </row>
    <row r="523" spans="1:9" ht="12.75">
      <c r="A523" s="51"/>
      <c r="B523" s="51" t="str">
        <f t="shared" si="53"/>
        <v> </v>
      </c>
      <c r="C523" s="51" t="str">
        <f t="shared" si="51"/>
        <v> </v>
      </c>
      <c r="D523" s="72" t="str">
        <f t="shared" si="54"/>
        <v> </v>
      </c>
      <c r="E523" s="72" t="str">
        <f t="shared" si="55"/>
        <v> </v>
      </c>
      <c r="F523" s="72" t="str">
        <f t="shared" si="57"/>
        <v> </v>
      </c>
      <c r="G523" s="94" t="str">
        <f t="shared" si="56"/>
        <v> </v>
      </c>
      <c r="H523" s="72" t="str">
        <f t="shared" si="52"/>
        <v> </v>
      </c>
      <c r="I523" s="51"/>
    </row>
    <row r="524" spans="1:9" ht="12.75">
      <c r="A524" s="51"/>
      <c r="B524" s="51" t="str">
        <f t="shared" si="53"/>
        <v> </v>
      </c>
      <c r="C524" s="51" t="str">
        <f t="shared" si="51"/>
        <v> </v>
      </c>
      <c r="D524" s="72" t="str">
        <f t="shared" si="54"/>
        <v> </v>
      </c>
      <c r="E524" s="72" t="str">
        <f t="shared" si="55"/>
        <v> </v>
      </c>
      <c r="F524" s="72" t="str">
        <f t="shared" si="57"/>
        <v> </v>
      </c>
      <c r="G524" s="94" t="str">
        <f t="shared" si="56"/>
        <v> </v>
      </c>
      <c r="H524" s="72" t="str">
        <f t="shared" si="52"/>
        <v> </v>
      </c>
      <c r="I524" s="51"/>
    </row>
    <row r="525" spans="1:9" ht="12.75">
      <c r="A525" s="51"/>
      <c r="B525" s="51" t="str">
        <f t="shared" si="53"/>
        <v> </v>
      </c>
      <c r="C525" s="51" t="str">
        <f t="shared" si="51"/>
        <v> </v>
      </c>
      <c r="D525" s="72" t="str">
        <f t="shared" si="54"/>
        <v> </v>
      </c>
      <c r="E525" s="72" t="str">
        <f t="shared" si="55"/>
        <v> </v>
      </c>
      <c r="F525" s="72" t="str">
        <f t="shared" si="57"/>
        <v> </v>
      </c>
      <c r="G525" s="94" t="str">
        <f t="shared" si="56"/>
        <v> </v>
      </c>
      <c r="H525" s="72" t="str">
        <f t="shared" si="52"/>
        <v> </v>
      </c>
      <c r="I525" s="51"/>
    </row>
    <row r="526" spans="1:9" ht="12.75">
      <c r="A526" s="51"/>
      <c r="B526" s="51" t="str">
        <f t="shared" si="53"/>
        <v> </v>
      </c>
      <c r="C526" s="51" t="str">
        <f t="shared" si="51"/>
        <v> </v>
      </c>
      <c r="D526" s="72" t="str">
        <f t="shared" si="54"/>
        <v> </v>
      </c>
      <c r="E526" s="72" t="str">
        <f t="shared" si="55"/>
        <v> </v>
      </c>
      <c r="F526" s="72" t="str">
        <f t="shared" si="57"/>
        <v> </v>
      </c>
      <c r="G526" s="94" t="str">
        <f t="shared" si="56"/>
        <v> </v>
      </c>
      <c r="H526" s="72" t="str">
        <f t="shared" si="52"/>
        <v> </v>
      </c>
      <c r="I526" s="51"/>
    </row>
    <row r="527" spans="1:9" ht="12.75">
      <c r="A527" s="51"/>
      <c r="B527" s="51" t="str">
        <f t="shared" si="53"/>
        <v> </v>
      </c>
      <c r="C527" s="51" t="str">
        <f t="shared" si="51"/>
        <v> </v>
      </c>
      <c r="D527" s="72" t="str">
        <f t="shared" si="54"/>
        <v> </v>
      </c>
      <c r="E527" s="72" t="str">
        <f t="shared" si="55"/>
        <v> </v>
      </c>
      <c r="F527" s="72" t="str">
        <f t="shared" si="57"/>
        <v> </v>
      </c>
      <c r="G527" s="94" t="str">
        <f t="shared" si="56"/>
        <v> </v>
      </c>
      <c r="H527" s="72" t="str">
        <f t="shared" si="52"/>
        <v> </v>
      </c>
      <c r="I527" s="51"/>
    </row>
    <row r="528" spans="1:9" ht="12.75">
      <c r="A528" s="51"/>
      <c r="B528" s="51" t="str">
        <f t="shared" si="53"/>
        <v> </v>
      </c>
      <c r="C528" s="51" t="str">
        <f t="shared" si="51"/>
        <v> </v>
      </c>
      <c r="D528" s="72" t="str">
        <f t="shared" si="54"/>
        <v> </v>
      </c>
      <c r="E528" s="72" t="str">
        <f t="shared" si="55"/>
        <v> </v>
      </c>
      <c r="F528" s="72" t="str">
        <f t="shared" si="57"/>
        <v> </v>
      </c>
      <c r="G528" s="94" t="str">
        <f t="shared" si="56"/>
        <v> </v>
      </c>
      <c r="H528" s="72" t="str">
        <f t="shared" si="52"/>
        <v> </v>
      </c>
      <c r="I528" s="51"/>
    </row>
    <row r="529" spans="1:9" ht="12.75">
      <c r="A529" s="51"/>
      <c r="B529" s="51" t="str">
        <f t="shared" si="53"/>
        <v> </v>
      </c>
      <c r="C529" s="51" t="str">
        <f t="shared" si="51"/>
        <v> </v>
      </c>
      <c r="D529" s="72" t="str">
        <f t="shared" si="54"/>
        <v> </v>
      </c>
      <c r="E529" s="72" t="str">
        <f t="shared" si="55"/>
        <v> </v>
      </c>
      <c r="F529" s="72" t="str">
        <f t="shared" si="57"/>
        <v> </v>
      </c>
      <c r="G529" s="94" t="str">
        <f t="shared" si="56"/>
        <v> </v>
      </c>
      <c r="H529" s="72" t="str">
        <f t="shared" si="52"/>
        <v> </v>
      </c>
      <c r="I529" s="51"/>
    </row>
    <row r="530" spans="1:9" ht="12.75">
      <c r="A530" s="51"/>
      <c r="B530" s="51" t="str">
        <f t="shared" si="53"/>
        <v> </v>
      </c>
      <c r="C530" s="51" t="str">
        <f t="shared" si="51"/>
        <v> </v>
      </c>
      <c r="D530" s="72" t="str">
        <f t="shared" si="54"/>
        <v> </v>
      </c>
      <c r="E530" s="72" t="str">
        <f t="shared" si="55"/>
        <v> </v>
      </c>
      <c r="F530" s="72" t="str">
        <f t="shared" si="57"/>
        <v> </v>
      </c>
      <c r="G530" s="94" t="str">
        <f t="shared" si="56"/>
        <v> </v>
      </c>
      <c r="H530" s="72" t="str">
        <f t="shared" si="52"/>
        <v> </v>
      </c>
      <c r="I530" s="51"/>
    </row>
    <row r="531" spans="1:9" ht="12.75">
      <c r="A531" s="51"/>
      <c r="B531" s="51" t="str">
        <f t="shared" si="53"/>
        <v> </v>
      </c>
      <c r="C531" s="51" t="str">
        <f t="shared" si="51"/>
        <v> </v>
      </c>
      <c r="D531" s="72" t="str">
        <f t="shared" si="54"/>
        <v> </v>
      </c>
      <c r="E531" s="72" t="str">
        <f t="shared" si="55"/>
        <v> </v>
      </c>
      <c r="F531" s="72" t="str">
        <f t="shared" si="57"/>
        <v> </v>
      </c>
      <c r="G531" s="94" t="str">
        <f t="shared" si="56"/>
        <v> </v>
      </c>
      <c r="H531" s="72" t="str">
        <f t="shared" si="52"/>
        <v> </v>
      </c>
      <c r="I531" s="51"/>
    </row>
    <row r="532" spans="1:9" ht="12.75">
      <c r="A532" s="51"/>
      <c r="B532" s="51" t="str">
        <f t="shared" si="53"/>
        <v> </v>
      </c>
      <c r="C532" s="51" t="str">
        <f t="shared" si="51"/>
        <v> </v>
      </c>
      <c r="D532" s="72" t="str">
        <f t="shared" si="54"/>
        <v> </v>
      </c>
      <c r="E532" s="72" t="str">
        <f t="shared" si="55"/>
        <v> </v>
      </c>
      <c r="F532" s="72" t="str">
        <f t="shared" si="57"/>
        <v> </v>
      </c>
      <c r="G532" s="94" t="str">
        <f t="shared" si="56"/>
        <v> </v>
      </c>
      <c r="H532" s="72" t="str">
        <f t="shared" si="52"/>
        <v> </v>
      </c>
      <c r="I532" s="51"/>
    </row>
    <row r="533" spans="1:9" ht="12.75">
      <c r="A533" s="51"/>
      <c r="B533" s="51" t="str">
        <f t="shared" si="53"/>
        <v> </v>
      </c>
      <c r="C533" s="51" t="str">
        <f t="shared" si="51"/>
        <v> </v>
      </c>
      <c r="D533" s="72" t="str">
        <f t="shared" si="54"/>
        <v> </v>
      </c>
      <c r="E533" s="72" t="str">
        <f t="shared" si="55"/>
        <v> </v>
      </c>
      <c r="F533" s="72" t="str">
        <f t="shared" si="57"/>
        <v> </v>
      </c>
      <c r="G533" s="94" t="str">
        <f t="shared" si="56"/>
        <v> </v>
      </c>
      <c r="H533" s="72" t="str">
        <f t="shared" si="52"/>
        <v> </v>
      </c>
      <c r="I533" s="51"/>
    </row>
    <row r="534" spans="1:9" ht="12.75">
      <c r="A534" s="51"/>
      <c r="B534" s="51" t="str">
        <f t="shared" si="53"/>
        <v> </v>
      </c>
      <c r="C534" s="51" t="str">
        <f t="shared" si="51"/>
        <v> </v>
      </c>
      <c r="D534" s="72" t="str">
        <f t="shared" si="54"/>
        <v> </v>
      </c>
      <c r="E534" s="72" t="str">
        <f t="shared" si="55"/>
        <v> </v>
      </c>
      <c r="F534" s="72" t="str">
        <f t="shared" si="57"/>
        <v> </v>
      </c>
      <c r="G534" s="94" t="str">
        <f t="shared" si="56"/>
        <v> </v>
      </c>
      <c r="H534" s="72" t="str">
        <f t="shared" si="52"/>
        <v> </v>
      </c>
      <c r="I534" s="51"/>
    </row>
    <row r="535" spans="1:9" ht="12.75">
      <c r="A535" s="51"/>
      <c r="B535" s="51" t="str">
        <f t="shared" si="53"/>
        <v> </v>
      </c>
      <c r="C535" s="51" t="str">
        <f t="shared" si="51"/>
        <v> </v>
      </c>
      <c r="D535" s="72" t="str">
        <f t="shared" si="54"/>
        <v> </v>
      </c>
      <c r="E535" s="72" t="str">
        <f t="shared" si="55"/>
        <v> </v>
      </c>
      <c r="F535" s="72" t="str">
        <f t="shared" si="57"/>
        <v> </v>
      </c>
      <c r="G535" s="94" t="str">
        <f t="shared" si="56"/>
        <v> </v>
      </c>
      <c r="H535" s="72" t="str">
        <f t="shared" si="52"/>
        <v> </v>
      </c>
      <c r="I535" s="51"/>
    </row>
    <row r="536" spans="1:9" ht="12.75">
      <c r="A536" s="51"/>
      <c r="B536" s="51" t="str">
        <f t="shared" si="53"/>
        <v> </v>
      </c>
      <c r="C536" s="51" t="str">
        <f t="shared" si="51"/>
        <v> </v>
      </c>
      <c r="D536" s="72" t="str">
        <f t="shared" si="54"/>
        <v> </v>
      </c>
      <c r="E536" s="72" t="str">
        <f t="shared" si="55"/>
        <v> </v>
      </c>
      <c r="F536" s="72" t="str">
        <f t="shared" si="57"/>
        <v> </v>
      </c>
      <c r="G536" s="94" t="str">
        <f t="shared" si="56"/>
        <v> </v>
      </c>
      <c r="H536" s="72" t="str">
        <f t="shared" si="52"/>
        <v> </v>
      </c>
      <c r="I536" s="51"/>
    </row>
    <row r="537" spans="1:9" ht="12.75">
      <c r="A537" s="51"/>
      <c r="B537" s="51" t="str">
        <f t="shared" si="53"/>
        <v> </v>
      </c>
      <c r="C537" s="51" t="str">
        <f t="shared" si="51"/>
        <v> </v>
      </c>
      <c r="D537" s="72" t="str">
        <f t="shared" si="54"/>
        <v> </v>
      </c>
      <c r="E537" s="72" t="str">
        <f t="shared" si="55"/>
        <v> </v>
      </c>
      <c r="F537" s="72" t="str">
        <f t="shared" si="57"/>
        <v> </v>
      </c>
      <c r="G537" s="94" t="str">
        <f t="shared" si="56"/>
        <v> </v>
      </c>
      <c r="H537" s="72" t="str">
        <f t="shared" si="52"/>
        <v> </v>
      </c>
      <c r="I537" s="51"/>
    </row>
    <row r="538" spans="1:9" ht="12.75">
      <c r="A538" s="51"/>
      <c r="B538" s="51" t="str">
        <f t="shared" si="53"/>
        <v> </v>
      </c>
      <c r="C538" s="51" t="str">
        <f t="shared" si="51"/>
        <v> </v>
      </c>
      <c r="D538" s="72" t="str">
        <f t="shared" si="54"/>
        <v> </v>
      </c>
      <c r="E538" s="72" t="str">
        <f t="shared" si="55"/>
        <v> </v>
      </c>
      <c r="F538" s="72" t="str">
        <f t="shared" si="57"/>
        <v> </v>
      </c>
      <c r="G538" s="94" t="str">
        <f t="shared" si="56"/>
        <v> </v>
      </c>
      <c r="H538" s="72" t="str">
        <f t="shared" si="52"/>
        <v> </v>
      </c>
      <c r="I538" s="51"/>
    </row>
    <row r="539" spans="1:9" ht="12.75">
      <c r="A539" s="51"/>
      <c r="B539" s="51" t="str">
        <f t="shared" si="53"/>
        <v> </v>
      </c>
      <c r="C539" s="51" t="str">
        <f t="shared" si="51"/>
        <v> </v>
      </c>
      <c r="D539" s="72" t="str">
        <f t="shared" si="54"/>
        <v> </v>
      </c>
      <c r="E539" s="72" t="str">
        <f t="shared" si="55"/>
        <v> </v>
      </c>
      <c r="F539" s="72" t="str">
        <f t="shared" si="57"/>
        <v> </v>
      </c>
      <c r="G539" s="94" t="str">
        <f t="shared" si="56"/>
        <v> </v>
      </c>
      <c r="H539" s="72" t="str">
        <f t="shared" si="52"/>
        <v> </v>
      </c>
      <c r="I539" s="51"/>
    </row>
    <row r="540" spans="1:9" ht="12.75">
      <c r="A540" s="51"/>
      <c r="B540" s="51" t="str">
        <f t="shared" si="53"/>
        <v> </v>
      </c>
      <c r="C540" s="51" t="str">
        <f aca="true" t="shared" si="58" ref="C540:C603">IF(CODE(C539)=32," ",IF(C539+1&gt;$E$12," ",+C539+1))</f>
        <v> </v>
      </c>
      <c r="D540" s="72" t="str">
        <f t="shared" si="54"/>
        <v> </v>
      </c>
      <c r="E540" s="72" t="str">
        <f t="shared" si="55"/>
        <v> </v>
      </c>
      <c r="F540" s="72" t="str">
        <f t="shared" si="57"/>
        <v> </v>
      </c>
      <c r="G540" s="94" t="str">
        <f t="shared" si="56"/>
        <v> </v>
      </c>
      <c r="H540" s="72" t="str">
        <f aca="true" t="shared" si="59" ref="H540:H603">IF(C540&lt;&gt;" ",IF(AND($E$18=B540,$E$19=C540-(B540-1)*12),$E$17,0)," ")</f>
        <v> </v>
      </c>
      <c r="I540" s="51"/>
    </row>
    <row r="541" spans="1:9" ht="12.75">
      <c r="A541" s="51"/>
      <c r="B541" s="51" t="str">
        <f aca="true" t="shared" si="60" ref="B541:B604">IF(C541&lt;&gt;" ",INT(C540/12)+1," ")</f>
        <v> </v>
      </c>
      <c r="C541" s="51" t="str">
        <f t="shared" si="58"/>
        <v> </v>
      </c>
      <c r="D541" s="72" t="str">
        <f aca="true" t="shared" si="61" ref="D541:D604">IF(C541&lt;&gt;" ",PMT($E$10,($E$12)-C540,-G540)," ")</f>
        <v> </v>
      </c>
      <c r="E541" s="72" t="str">
        <f aca="true" t="shared" si="62" ref="E541:E604">IF(C541&lt;&gt;" ",G540*$E$10," ")</f>
        <v> </v>
      </c>
      <c r="F541" s="72" t="str">
        <f t="shared" si="57"/>
        <v> </v>
      </c>
      <c r="G541" s="94" t="str">
        <f aca="true" t="shared" si="63" ref="G541:G604">IF(C541&lt;&gt;" ",G540-F541," ")</f>
        <v> </v>
      </c>
      <c r="H541" s="72" t="str">
        <f t="shared" si="59"/>
        <v> </v>
      </c>
      <c r="I541" s="51"/>
    </row>
    <row r="542" spans="1:9" ht="12.75">
      <c r="A542" s="51"/>
      <c r="B542" s="51" t="str">
        <f t="shared" si="60"/>
        <v> </v>
      </c>
      <c r="C542" s="51" t="str">
        <f t="shared" si="58"/>
        <v> </v>
      </c>
      <c r="D542" s="72" t="str">
        <f t="shared" si="61"/>
        <v> </v>
      </c>
      <c r="E542" s="72" t="str">
        <f t="shared" si="62"/>
        <v> </v>
      </c>
      <c r="F542" s="72" t="str">
        <f t="shared" si="57"/>
        <v> </v>
      </c>
      <c r="G542" s="94" t="str">
        <f t="shared" si="63"/>
        <v> </v>
      </c>
      <c r="H542" s="72" t="str">
        <f t="shared" si="59"/>
        <v> </v>
      </c>
      <c r="I542" s="51"/>
    </row>
    <row r="543" spans="1:9" ht="12.75">
      <c r="A543" s="51"/>
      <c r="B543" s="51" t="str">
        <f t="shared" si="60"/>
        <v> </v>
      </c>
      <c r="C543" s="51" t="str">
        <f t="shared" si="58"/>
        <v> </v>
      </c>
      <c r="D543" s="72" t="str">
        <f t="shared" si="61"/>
        <v> </v>
      </c>
      <c r="E543" s="72" t="str">
        <f t="shared" si="62"/>
        <v> </v>
      </c>
      <c r="F543" s="72" t="str">
        <f t="shared" si="57"/>
        <v> </v>
      </c>
      <c r="G543" s="94" t="str">
        <f t="shared" si="63"/>
        <v> </v>
      </c>
      <c r="H543" s="72" t="str">
        <f t="shared" si="59"/>
        <v> </v>
      </c>
      <c r="I543" s="51"/>
    </row>
    <row r="544" spans="1:9" ht="12.75">
      <c r="A544" s="51"/>
      <c r="B544" s="51" t="str">
        <f t="shared" si="60"/>
        <v> </v>
      </c>
      <c r="C544" s="51" t="str">
        <f t="shared" si="58"/>
        <v> </v>
      </c>
      <c r="D544" s="72" t="str">
        <f t="shared" si="61"/>
        <v> </v>
      </c>
      <c r="E544" s="72" t="str">
        <f t="shared" si="62"/>
        <v> </v>
      </c>
      <c r="F544" s="72" t="str">
        <f t="shared" si="57"/>
        <v> </v>
      </c>
      <c r="G544" s="94" t="str">
        <f t="shared" si="63"/>
        <v> </v>
      </c>
      <c r="H544" s="72" t="str">
        <f t="shared" si="59"/>
        <v> </v>
      </c>
      <c r="I544" s="51"/>
    </row>
    <row r="545" spans="1:9" ht="12.75">
      <c r="A545" s="51"/>
      <c r="B545" s="51" t="str">
        <f t="shared" si="60"/>
        <v> </v>
      </c>
      <c r="C545" s="51" t="str">
        <f t="shared" si="58"/>
        <v> </v>
      </c>
      <c r="D545" s="72" t="str">
        <f t="shared" si="61"/>
        <v> </v>
      </c>
      <c r="E545" s="72" t="str">
        <f t="shared" si="62"/>
        <v> </v>
      </c>
      <c r="F545" s="72" t="str">
        <f t="shared" si="57"/>
        <v> </v>
      </c>
      <c r="G545" s="94" t="str">
        <f t="shared" si="63"/>
        <v> </v>
      </c>
      <c r="H545" s="72" t="str">
        <f t="shared" si="59"/>
        <v> </v>
      </c>
      <c r="I545" s="51"/>
    </row>
    <row r="546" spans="1:9" ht="12.75">
      <c r="A546" s="51"/>
      <c r="B546" s="51" t="str">
        <f t="shared" si="60"/>
        <v> </v>
      </c>
      <c r="C546" s="51" t="str">
        <f t="shared" si="58"/>
        <v> </v>
      </c>
      <c r="D546" s="72" t="str">
        <f t="shared" si="61"/>
        <v> </v>
      </c>
      <c r="E546" s="72" t="str">
        <f t="shared" si="62"/>
        <v> </v>
      </c>
      <c r="F546" s="72" t="str">
        <f t="shared" si="57"/>
        <v> </v>
      </c>
      <c r="G546" s="94" t="str">
        <f t="shared" si="63"/>
        <v> </v>
      </c>
      <c r="H546" s="72" t="str">
        <f t="shared" si="59"/>
        <v> </v>
      </c>
      <c r="I546" s="51"/>
    </row>
    <row r="547" spans="1:9" ht="12.75">
      <c r="A547" s="51"/>
      <c r="B547" s="51" t="str">
        <f t="shared" si="60"/>
        <v> </v>
      </c>
      <c r="C547" s="51" t="str">
        <f t="shared" si="58"/>
        <v> </v>
      </c>
      <c r="D547" s="72" t="str">
        <f t="shared" si="61"/>
        <v> </v>
      </c>
      <c r="E547" s="72" t="str">
        <f t="shared" si="62"/>
        <v> </v>
      </c>
      <c r="F547" s="72" t="str">
        <f t="shared" si="57"/>
        <v> </v>
      </c>
      <c r="G547" s="94" t="str">
        <f t="shared" si="63"/>
        <v> </v>
      </c>
      <c r="H547" s="72" t="str">
        <f t="shared" si="59"/>
        <v> </v>
      </c>
      <c r="I547" s="51"/>
    </row>
    <row r="548" spans="1:9" ht="12.75">
      <c r="A548" s="51"/>
      <c r="B548" s="51" t="str">
        <f t="shared" si="60"/>
        <v> </v>
      </c>
      <c r="C548" s="51" t="str">
        <f t="shared" si="58"/>
        <v> </v>
      </c>
      <c r="D548" s="72" t="str">
        <f t="shared" si="61"/>
        <v> </v>
      </c>
      <c r="E548" s="72" t="str">
        <f t="shared" si="62"/>
        <v> </v>
      </c>
      <c r="F548" s="72" t="str">
        <f t="shared" si="57"/>
        <v> </v>
      </c>
      <c r="G548" s="94" t="str">
        <f t="shared" si="63"/>
        <v> </v>
      </c>
      <c r="H548" s="72" t="str">
        <f t="shared" si="59"/>
        <v> </v>
      </c>
      <c r="I548" s="51"/>
    </row>
    <row r="549" spans="1:9" ht="12.75">
      <c r="A549" s="51"/>
      <c r="B549" s="51" t="str">
        <f t="shared" si="60"/>
        <v> </v>
      </c>
      <c r="C549" s="51" t="str">
        <f t="shared" si="58"/>
        <v> </v>
      </c>
      <c r="D549" s="72" t="str">
        <f t="shared" si="61"/>
        <v> </v>
      </c>
      <c r="E549" s="72" t="str">
        <f t="shared" si="62"/>
        <v> </v>
      </c>
      <c r="F549" s="72" t="str">
        <f t="shared" si="57"/>
        <v> </v>
      </c>
      <c r="G549" s="94" t="str">
        <f t="shared" si="63"/>
        <v> </v>
      </c>
      <c r="H549" s="72" t="str">
        <f t="shared" si="59"/>
        <v> </v>
      </c>
      <c r="I549" s="51"/>
    </row>
    <row r="550" spans="1:9" ht="12.75">
      <c r="A550" s="51"/>
      <c r="B550" s="51" t="str">
        <f t="shared" si="60"/>
        <v> </v>
      </c>
      <c r="C550" s="51" t="str">
        <f t="shared" si="58"/>
        <v> </v>
      </c>
      <c r="D550" s="72" t="str">
        <f t="shared" si="61"/>
        <v> </v>
      </c>
      <c r="E550" s="72" t="str">
        <f t="shared" si="62"/>
        <v> </v>
      </c>
      <c r="F550" s="72" t="str">
        <f t="shared" si="57"/>
        <v> </v>
      </c>
      <c r="G550" s="94" t="str">
        <f t="shared" si="63"/>
        <v> </v>
      </c>
      <c r="H550" s="72" t="str">
        <f t="shared" si="59"/>
        <v> </v>
      </c>
      <c r="I550" s="51"/>
    </row>
    <row r="551" spans="1:9" ht="12.75">
      <c r="A551" s="51"/>
      <c r="B551" s="51" t="str">
        <f t="shared" si="60"/>
        <v> </v>
      </c>
      <c r="C551" s="51" t="str">
        <f t="shared" si="58"/>
        <v> </v>
      </c>
      <c r="D551" s="72" t="str">
        <f t="shared" si="61"/>
        <v> </v>
      </c>
      <c r="E551" s="72" t="str">
        <f t="shared" si="62"/>
        <v> </v>
      </c>
      <c r="F551" s="72" t="str">
        <f t="shared" si="57"/>
        <v> </v>
      </c>
      <c r="G551" s="94" t="str">
        <f t="shared" si="63"/>
        <v> </v>
      </c>
      <c r="H551" s="72" t="str">
        <f t="shared" si="59"/>
        <v> </v>
      </c>
      <c r="I551" s="51"/>
    </row>
    <row r="552" spans="1:9" ht="12.75">
      <c r="A552" s="51"/>
      <c r="B552" s="51" t="str">
        <f t="shared" si="60"/>
        <v> </v>
      </c>
      <c r="C552" s="51" t="str">
        <f t="shared" si="58"/>
        <v> </v>
      </c>
      <c r="D552" s="72" t="str">
        <f t="shared" si="61"/>
        <v> </v>
      </c>
      <c r="E552" s="72" t="str">
        <f t="shared" si="62"/>
        <v> </v>
      </c>
      <c r="F552" s="72" t="str">
        <f t="shared" si="57"/>
        <v> </v>
      </c>
      <c r="G552" s="94" t="str">
        <f t="shared" si="63"/>
        <v> </v>
      </c>
      <c r="H552" s="72" t="str">
        <f t="shared" si="59"/>
        <v> </v>
      </c>
      <c r="I552" s="51"/>
    </row>
    <row r="553" spans="1:9" ht="12.75">
      <c r="A553" s="51"/>
      <c r="B553" s="51" t="str">
        <f t="shared" si="60"/>
        <v> </v>
      </c>
      <c r="C553" s="51" t="str">
        <f t="shared" si="58"/>
        <v> </v>
      </c>
      <c r="D553" s="72" t="str">
        <f t="shared" si="61"/>
        <v> </v>
      </c>
      <c r="E553" s="72" t="str">
        <f t="shared" si="62"/>
        <v> </v>
      </c>
      <c r="F553" s="72" t="str">
        <f t="shared" si="57"/>
        <v> </v>
      </c>
      <c r="G553" s="94" t="str">
        <f t="shared" si="63"/>
        <v> </v>
      </c>
      <c r="H553" s="72" t="str">
        <f t="shared" si="59"/>
        <v> </v>
      </c>
      <c r="I553" s="51"/>
    </row>
    <row r="554" spans="1:9" ht="12.75">
      <c r="A554" s="51"/>
      <c r="B554" s="51" t="str">
        <f t="shared" si="60"/>
        <v> </v>
      </c>
      <c r="C554" s="51" t="str">
        <f t="shared" si="58"/>
        <v> </v>
      </c>
      <c r="D554" s="72" t="str">
        <f t="shared" si="61"/>
        <v> </v>
      </c>
      <c r="E554" s="72" t="str">
        <f t="shared" si="62"/>
        <v> </v>
      </c>
      <c r="F554" s="72" t="str">
        <f t="shared" si="57"/>
        <v> </v>
      </c>
      <c r="G554" s="94" t="str">
        <f t="shared" si="63"/>
        <v> </v>
      </c>
      <c r="H554" s="72" t="str">
        <f t="shared" si="59"/>
        <v> </v>
      </c>
      <c r="I554" s="51"/>
    </row>
    <row r="555" spans="1:9" ht="12.75">
      <c r="A555" s="51"/>
      <c r="B555" s="51" t="str">
        <f t="shared" si="60"/>
        <v> </v>
      </c>
      <c r="C555" s="51" t="str">
        <f t="shared" si="58"/>
        <v> </v>
      </c>
      <c r="D555" s="72" t="str">
        <f t="shared" si="61"/>
        <v> </v>
      </c>
      <c r="E555" s="72" t="str">
        <f t="shared" si="62"/>
        <v> </v>
      </c>
      <c r="F555" s="72" t="str">
        <f aca="true" t="shared" si="64" ref="F555:F618">IF(C555&lt;&gt;" ",D555-E555+H555," ")</f>
        <v> </v>
      </c>
      <c r="G555" s="94" t="str">
        <f t="shared" si="63"/>
        <v> </v>
      </c>
      <c r="H555" s="72" t="str">
        <f t="shared" si="59"/>
        <v> </v>
      </c>
      <c r="I555" s="51"/>
    </row>
    <row r="556" spans="1:9" ht="12.75">
      <c r="A556" s="51"/>
      <c r="B556" s="51" t="str">
        <f t="shared" si="60"/>
        <v> </v>
      </c>
      <c r="C556" s="51" t="str">
        <f t="shared" si="58"/>
        <v> </v>
      </c>
      <c r="D556" s="72" t="str">
        <f t="shared" si="61"/>
        <v> </v>
      </c>
      <c r="E556" s="72" t="str">
        <f t="shared" si="62"/>
        <v> </v>
      </c>
      <c r="F556" s="72" t="str">
        <f t="shared" si="64"/>
        <v> </v>
      </c>
      <c r="G556" s="94" t="str">
        <f t="shared" si="63"/>
        <v> </v>
      </c>
      <c r="H556" s="72" t="str">
        <f t="shared" si="59"/>
        <v> </v>
      </c>
      <c r="I556" s="51"/>
    </row>
    <row r="557" spans="1:9" ht="12.75">
      <c r="A557" s="51"/>
      <c r="B557" s="51" t="str">
        <f t="shared" si="60"/>
        <v> </v>
      </c>
      <c r="C557" s="51" t="str">
        <f t="shared" si="58"/>
        <v> </v>
      </c>
      <c r="D557" s="72" t="str">
        <f t="shared" si="61"/>
        <v> </v>
      </c>
      <c r="E557" s="72" t="str">
        <f t="shared" si="62"/>
        <v> </v>
      </c>
      <c r="F557" s="72" t="str">
        <f t="shared" si="64"/>
        <v> </v>
      </c>
      <c r="G557" s="94" t="str">
        <f t="shared" si="63"/>
        <v> </v>
      </c>
      <c r="H557" s="72" t="str">
        <f t="shared" si="59"/>
        <v> </v>
      </c>
      <c r="I557" s="51"/>
    </row>
    <row r="558" spans="1:9" ht="12.75">
      <c r="A558" s="51"/>
      <c r="B558" s="51" t="str">
        <f t="shared" si="60"/>
        <v> </v>
      </c>
      <c r="C558" s="51" t="str">
        <f t="shared" si="58"/>
        <v> </v>
      </c>
      <c r="D558" s="72" t="str">
        <f t="shared" si="61"/>
        <v> </v>
      </c>
      <c r="E558" s="72" t="str">
        <f t="shared" si="62"/>
        <v> </v>
      </c>
      <c r="F558" s="72" t="str">
        <f t="shared" si="64"/>
        <v> </v>
      </c>
      <c r="G558" s="94" t="str">
        <f t="shared" si="63"/>
        <v> </v>
      </c>
      <c r="H558" s="72" t="str">
        <f t="shared" si="59"/>
        <v> </v>
      </c>
      <c r="I558" s="51"/>
    </row>
    <row r="559" spans="1:9" ht="12.75">
      <c r="A559" s="51"/>
      <c r="B559" s="51" t="str">
        <f t="shared" si="60"/>
        <v> </v>
      </c>
      <c r="C559" s="51" t="str">
        <f t="shared" si="58"/>
        <v> </v>
      </c>
      <c r="D559" s="72" t="str">
        <f t="shared" si="61"/>
        <v> </v>
      </c>
      <c r="E559" s="72" t="str">
        <f t="shared" si="62"/>
        <v> </v>
      </c>
      <c r="F559" s="72" t="str">
        <f t="shared" si="64"/>
        <v> </v>
      </c>
      <c r="G559" s="94" t="str">
        <f t="shared" si="63"/>
        <v> </v>
      </c>
      <c r="H559" s="72" t="str">
        <f t="shared" si="59"/>
        <v> </v>
      </c>
      <c r="I559" s="51"/>
    </row>
    <row r="560" spans="1:9" ht="12.75">
      <c r="A560" s="51"/>
      <c r="B560" s="51" t="str">
        <f t="shared" si="60"/>
        <v> </v>
      </c>
      <c r="C560" s="51" t="str">
        <f t="shared" si="58"/>
        <v> </v>
      </c>
      <c r="D560" s="72" t="str">
        <f t="shared" si="61"/>
        <v> </v>
      </c>
      <c r="E560" s="72" t="str">
        <f t="shared" si="62"/>
        <v> </v>
      </c>
      <c r="F560" s="72" t="str">
        <f t="shared" si="64"/>
        <v> </v>
      </c>
      <c r="G560" s="94" t="str">
        <f t="shared" si="63"/>
        <v> </v>
      </c>
      <c r="H560" s="72" t="str">
        <f t="shared" si="59"/>
        <v> </v>
      </c>
      <c r="I560" s="51"/>
    </row>
    <row r="561" spans="1:9" ht="12.75">
      <c r="A561" s="51"/>
      <c r="B561" s="51" t="str">
        <f t="shared" si="60"/>
        <v> </v>
      </c>
      <c r="C561" s="51" t="str">
        <f t="shared" si="58"/>
        <v> </v>
      </c>
      <c r="D561" s="72" t="str">
        <f t="shared" si="61"/>
        <v> </v>
      </c>
      <c r="E561" s="72" t="str">
        <f t="shared" si="62"/>
        <v> </v>
      </c>
      <c r="F561" s="72" t="str">
        <f t="shared" si="64"/>
        <v> </v>
      </c>
      <c r="G561" s="94" t="str">
        <f t="shared" si="63"/>
        <v> </v>
      </c>
      <c r="H561" s="72" t="str">
        <f t="shared" si="59"/>
        <v> </v>
      </c>
      <c r="I561" s="51"/>
    </row>
    <row r="562" spans="1:9" ht="12.75">
      <c r="A562" s="51"/>
      <c r="B562" s="51" t="str">
        <f t="shared" si="60"/>
        <v> </v>
      </c>
      <c r="C562" s="51" t="str">
        <f t="shared" si="58"/>
        <v> </v>
      </c>
      <c r="D562" s="72" t="str">
        <f t="shared" si="61"/>
        <v> </v>
      </c>
      <c r="E562" s="72" t="str">
        <f t="shared" si="62"/>
        <v> </v>
      </c>
      <c r="F562" s="72" t="str">
        <f t="shared" si="64"/>
        <v> </v>
      </c>
      <c r="G562" s="94" t="str">
        <f t="shared" si="63"/>
        <v> </v>
      </c>
      <c r="H562" s="72" t="str">
        <f t="shared" si="59"/>
        <v> </v>
      </c>
      <c r="I562" s="51"/>
    </row>
    <row r="563" spans="1:9" ht="12.75">
      <c r="A563" s="51"/>
      <c r="B563" s="51" t="str">
        <f t="shared" si="60"/>
        <v> </v>
      </c>
      <c r="C563" s="51" t="str">
        <f t="shared" si="58"/>
        <v> </v>
      </c>
      <c r="D563" s="72" t="str">
        <f t="shared" si="61"/>
        <v> </v>
      </c>
      <c r="E563" s="72" t="str">
        <f t="shared" si="62"/>
        <v> </v>
      </c>
      <c r="F563" s="72" t="str">
        <f t="shared" si="64"/>
        <v> </v>
      </c>
      <c r="G563" s="94" t="str">
        <f t="shared" si="63"/>
        <v> </v>
      </c>
      <c r="H563" s="72" t="str">
        <f t="shared" si="59"/>
        <v> </v>
      </c>
      <c r="I563" s="51"/>
    </row>
    <row r="564" spans="1:9" ht="12.75">
      <c r="A564" s="51"/>
      <c r="B564" s="51" t="str">
        <f t="shared" si="60"/>
        <v> </v>
      </c>
      <c r="C564" s="51" t="str">
        <f t="shared" si="58"/>
        <v> </v>
      </c>
      <c r="D564" s="72" t="str">
        <f t="shared" si="61"/>
        <v> </v>
      </c>
      <c r="E564" s="72" t="str">
        <f t="shared" si="62"/>
        <v> </v>
      </c>
      <c r="F564" s="72" t="str">
        <f t="shared" si="64"/>
        <v> </v>
      </c>
      <c r="G564" s="94" t="str">
        <f t="shared" si="63"/>
        <v> </v>
      </c>
      <c r="H564" s="72" t="str">
        <f t="shared" si="59"/>
        <v> </v>
      </c>
      <c r="I564" s="51"/>
    </row>
    <row r="565" spans="1:9" ht="12.75">
      <c r="A565" s="51"/>
      <c r="B565" s="51" t="str">
        <f t="shared" si="60"/>
        <v> </v>
      </c>
      <c r="C565" s="51" t="str">
        <f t="shared" si="58"/>
        <v> </v>
      </c>
      <c r="D565" s="72" t="str">
        <f t="shared" si="61"/>
        <v> </v>
      </c>
      <c r="E565" s="72" t="str">
        <f t="shared" si="62"/>
        <v> </v>
      </c>
      <c r="F565" s="72" t="str">
        <f t="shared" si="64"/>
        <v> </v>
      </c>
      <c r="G565" s="94" t="str">
        <f t="shared" si="63"/>
        <v> </v>
      </c>
      <c r="H565" s="72" t="str">
        <f t="shared" si="59"/>
        <v> </v>
      </c>
      <c r="I565" s="51"/>
    </row>
    <row r="566" spans="1:9" ht="12.75">
      <c r="A566" s="51"/>
      <c r="B566" s="51" t="str">
        <f t="shared" si="60"/>
        <v> </v>
      </c>
      <c r="C566" s="51" t="str">
        <f t="shared" si="58"/>
        <v> </v>
      </c>
      <c r="D566" s="72" t="str">
        <f t="shared" si="61"/>
        <v> </v>
      </c>
      <c r="E566" s="72" t="str">
        <f t="shared" si="62"/>
        <v> </v>
      </c>
      <c r="F566" s="72" t="str">
        <f t="shared" si="64"/>
        <v> </v>
      </c>
      <c r="G566" s="94" t="str">
        <f t="shared" si="63"/>
        <v> </v>
      </c>
      <c r="H566" s="72" t="str">
        <f t="shared" si="59"/>
        <v> </v>
      </c>
      <c r="I566" s="51"/>
    </row>
    <row r="567" spans="1:9" ht="12.75">
      <c r="A567" s="51"/>
      <c r="B567" s="51" t="str">
        <f t="shared" si="60"/>
        <v> </v>
      </c>
      <c r="C567" s="51" t="str">
        <f t="shared" si="58"/>
        <v> </v>
      </c>
      <c r="D567" s="72" t="str">
        <f t="shared" si="61"/>
        <v> </v>
      </c>
      <c r="E567" s="72" t="str">
        <f t="shared" si="62"/>
        <v> </v>
      </c>
      <c r="F567" s="72" t="str">
        <f t="shared" si="64"/>
        <v> </v>
      </c>
      <c r="G567" s="94" t="str">
        <f t="shared" si="63"/>
        <v> </v>
      </c>
      <c r="H567" s="72" t="str">
        <f t="shared" si="59"/>
        <v> </v>
      </c>
      <c r="I567" s="51"/>
    </row>
    <row r="568" spans="1:9" ht="12.75">
      <c r="A568" s="51"/>
      <c r="B568" s="51" t="str">
        <f t="shared" si="60"/>
        <v> </v>
      </c>
      <c r="C568" s="51" t="str">
        <f t="shared" si="58"/>
        <v> </v>
      </c>
      <c r="D568" s="72" t="str">
        <f t="shared" si="61"/>
        <v> </v>
      </c>
      <c r="E568" s="72" t="str">
        <f t="shared" si="62"/>
        <v> </v>
      </c>
      <c r="F568" s="72" t="str">
        <f t="shared" si="64"/>
        <v> </v>
      </c>
      <c r="G568" s="94" t="str">
        <f t="shared" si="63"/>
        <v> </v>
      </c>
      <c r="H568" s="72" t="str">
        <f t="shared" si="59"/>
        <v> </v>
      </c>
      <c r="I568" s="51"/>
    </row>
    <row r="569" spans="1:9" ht="12.75">
      <c r="A569" s="51"/>
      <c r="B569" s="51" t="str">
        <f t="shared" si="60"/>
        <v> </v>
      </c>
      <c r="C569" s="51" t="str">
        <f t="shared" si="58"/>
        <v> </v>
      </c>
      <c r="D569" s="72" t="str">
        <f t="shared" si="61"/>
        <v> </v>
      </c>
      <c r="E569" s="72" t="str">
        <f t="shared" si="62"/>
        <v> </v>
      </c>
      <c r="F569" s="72" t="str">
        <f t="shared" si="64"/>
        <v> </v>
      </c>
      <c r="G569" s="94" t="str">
        <f t="shared" si="63"/>
        <v> </v>
      </c>
      <c r="H569" s="72" t="str">
        <f t="shared" si="59"/>
        <v> </v>
      </c>
      <c r="I569" s="51"/>
    </row>
    <row r="570" spans="1:9" ht="12.75">
      <c r="A570" s="51"/>
      <c r="B570" s="51" t="str">
        <f t="shared" si="60"/>
        <v> </v>
      </c>
      <c r="C570" s="51" t="str">
        <f t="shared" si="58"/>
        <v> </v>
      </c>
      <c r="D570" s="72" t="str">
        <f t="shared" si="61"/>
        <v> </v>
      </c>
      <c r="E570" s="72" t="str">
        <f t="shared" si="62"/>
        <v> </v>
      </c>
      <c r="F570" s="72" t="str">
        <f t="shared" si="64"/>
        <v> </v>
      </c>
      <c r="G570" s="94" t="str">
        <f t="shared" si="63"/>
        <v> </v>
      </c>
      <c r="H570" s="72" t="str">
        <f t="shared" si="59"/>
        <v> </v>
      </c>
      <c r="I570" s="51"/>
    </row>
    <row r="571" spans="1:9" ht="12.75">
      <c r="A571" s="51"/>
      <c r="B571" s="51" t="str">
        <f t="shared" si="60"/>
        <v> </v>
      </c>
      <c r="C571" s="51" t="str">
        <f t="shared" si="58"/>
        <v> </v>
      </c>
      <c r="D571" s="72" t="str">
        <f t="shared" si="61"/>
        <v> </v>
      </c>
      <c r="E571" s="72" t="str">
        <f t="shared" si="62"/>
        <v> </v>
      </c>
      <c r="F571" s="72" t="str">
        <f t="shared" si="64"/>
        <v> </v>
      </c>
      <c r="G571" s="94" t="str">
        <f t="shared" si="63"/>
        <v> </v>
      </c>
      <c r="H571" s="72" t="str">
        <f t="shared" si="59"/>
        <v> </v>
      </c>
      <c r="I571" s="51"/>
    </row>
    <row r="572" spans="1:9" ht="12.75">
      <c r="A572" s="51"/>
      <c r="B572" s="51" t="str">
        <f t="shared" si="60"/>
        <v> </v>
      </c>
      <c r="C572" s="51" t="str">
        <f t="shared" si="58"/>
        <v> </v>
      </c>
      <c r="D572" s="72" t="str">
        <f t="shared" si="61"/>
        <v> </v>
      </c>
      <c r="E572" s="72" t="str">
        <f t="shared" si="62"/>
        <v> </v>
      </c>
      <c r="F572" s="72" t="str">
        <f t="shared" si="64"/>
        <v> </v>
      </c>
      <c r="G572" s="94" t="str">
        <f t="shared" si="63"/>
        <v> </v>
      </c>
      <c r="H572" s="72" t="str">
        <f t="shared" si="59"/>
        <v> </v>
      </c>
      <c r="I572" s="51"/>
    </row>
    <row r="573" spans="1:9" ht="12.75">
      <c r="A573" s="51"/>
      <c r="B573" s="51" t="str">
        <f t="shared" si="60"/>
        <v> </v>
      </c>
      <c r="C573" s="51" t="str">
        <f t="shared" si="58"/>
        <v> </v>
      </c>
      <c r="D573" s="72" t="str">
        <f t="shared" si="61"/>
        <v> </v>
      </c>
      <c r="E573" s="72" t="str">
        <f t="shared" si="62"/>
        <v> </v>
      </c>
      <c r="F573" s="72" t="str">
        <f t="shared" si="64"/>
        <v> </v>
      </c>
      <c r="G573" s="94" t="str">
        <f t="shared" si="63"/>
        <v> </v>
      </c>
      <c r="H573" s="72" t="str">
        <f t="shared" si="59"/>
        <v> </v>
      </c>
      <c r="I573" s="51"/>
    </row>
    <row r="574" spans="1:9" ht="12.75">
      <c r="A574" s="51"/>
      <c r="B574" s="51" t="str">
        <f t="shared" si="60"/>
        <v> </v>
      </c>
      <c r="C574" s="51" t="str">
        <f t="shared" si="58"/>
        <v> </v>
      </c>
      <c r="D574" s="72" t="str">
        <f t="shared" si="61"/>
        <v> </v>
      </c>
      <c r="E574" s="72" t="str">
        <f t="shared" si="62"/>
        <v> </v>
      </c>
      <c r="F574" s="72" t="str">
        <f t="shared" si="64"/>
        <v> </v>
      </c>
      <c r="G574" s="94" t="str">
        <f t="shared" si="63"/>
        <v> </v>
      </c>
      <c r="H574" s="72" t="str">
        <f t="shared" si="59"/>
        <v> </v>
      </c>
      <c r="I574" s="51"/>
    </row>
    <row r="575" spans="1:9" ht="12.75">
      <c r="A575" s="51"/>
      <c r="B575" s="51" t="str">
        <f t="shared" si="60"/>
        <v> </v>
      </c>
      <c r="C575" s="51" t="str">
        <f t="shared" si="58"/>
        <v> </v>
      </c>
      <c r="D575" s="72" t="str">
        <f t="shared" si="61"/>
        <v> </v>
      </c>
      <c r="E575" s="72" t="str">
        <f t="shared" si="62"/>
        <v> </v>
      </c>
      <c r="F575" s="72" t="str">
        <f t="shared" si="64"/>
        <v> </v>
      </c>
      <c r="G575" s="94" t="str">
        <f t="shared" si="63"/>
        <v> </v>
      </c>
      <c r="H575" s="72" t="str">
        <f t="shared" si="59"/>
        <v> </v>
      </c>
      <c r="I575" s="51"/>
    </row>
    <row r="576" spans="1:9" ht="12.75">
      <c r="A576" s="51"/>
      <c r="B576" s="51" t="str">
        <f t="shared" si="60"/>
        <v> </v>
      </c>
      <c r="C576" s="51" t="str">
        <f t="shared" si="58"/>
        <v> </v>
      </c>
      <c r="D576" s="72" t="str">
        <f t="shared" si="61"/>
        <v> </v>
      </c>
      <c r="E576" s="72" t="str">
        <f t="shared" si="62"/>
        <v> </v>
      </c>
      <c r="F576" s="72" t="str">
        <f t="shared" si="64"/>
        <v> </v>
      </c>
      <c r="G576" s="94" t="str">
        <f t="shared" si="63"/>
        <v> </v>
      </c>
      <c r="H576" s="72" t="str">
        <f t="shared" si="59"/>
        <v> </v>
      </c>
      <c r="I576" s="51"/>
    </row>
    <row r="577" spans="1:9" ht="12.75">
      <c r="A577" s="51"/>
      <c r="B577" s="51" t="str">
        <f t="shared" si="60"/>
        <v> </v>
      </c>
      <c r="C577" s="51" t="str">
        <f t="shared" si="58"/>
        <v> </v>
      </c>
      <c r="D577" s="72" t="str">
        <f t="shared" si="61"/>
        <v> </v>
      </c>
      <c r="E577" s="72" t="str">
        <f t="shared" si="62"/>
        <v> </v>
      </c>
      <c r="F577" s="72" t="str">
        <f t="shared" si="64"/>
        <v> </v>
      </c>
      <c r="G577" s="94" t="str">
        <f t="shared" si="63"/>
        <v> </v>
      </c>
      <c r="H577" s="72" t="str">
        <f t="shared" si="59"/>
        <v> </v>
      </c>
      <c r="I577" s="51"/>
    </row>
    <row r="578" spans="1:9" ht="12.75">
      <c r="A578" s="51"/>
      <c r="B578" s="51" t="str">
        <f t="shared" si="60"/>
        <v> </v>
      </c>
      <c r="C578" s="51" t="str">
        <f t="shared" si="58"/>
        <v> </v>
      </c>
      <c r="D578" s="72" t="str">
        <f t="shared" si="61"/>
        <v> </v>
      </c>
      <c r="E578" s="72" t="str">
        <f t="shared" si="62"/>
        <v> </v>
      </c>
      <c r="F578" s="72" t="str">
        <f t="shared" si="64"/>
        <v> </v>
      </c>
      <c r="G578" s="94" t="str">
        <f t="shared" si="63"/>
        <v> </v>
      </c>
      <c r="H578" s="72" t="str">
        <f t="shared" si="59"/>
        <v> </v>
      </c>
      <c r="I578" s="51"/>
    </row>
    <row r="579" spans="1:9" ht="12.75">
      <c r="A579" s="51"/>
      <c r="B579" s="51" t="str">
        <f t="shared" si="60"/>
        <v> </v>
      </c>
      <c r="C579" s="51" t="str">
        <f t="shared" si="58"/>
        <v> </v>
      </c>
      <c r="D579" s="72" t="str">
        <f t="shared" si="61"/>
        <v> </v>
      </c>
      <c r="E579" s="72" t="str">
        <f t="shared" si="62"/>
        <v> </v>
      </c>
      <c r="F579" s="72" t="str">
        <f t="shared" si="64"/>
        <v> </v>
      </c>
      <c r="G579" s="94" t="str">
        <f t="shared" si="63"/>
        <v> </v>
      </c>
      <c r="H579" s="72" t="str">
        <f t="shared" si="59"/>
        <v> </v>
      </c>
      <c r="I579" s="51"/>
    </row>
    <row r="580" spans="1:9" ht="12.75">
      <c r="A580" s="51"/>
      <c r="B580" s="51" t="str">
        <f t="shared" si="60"/>
        <v> </v>
      </c>
      <c r="C580" s="51" t="str">
        <f t="shared" si="58"/>
        <v> </v>
      </c>
      <c r="D580" s="72" t="str">
        <f t="shared" si="61"/>
        <v> </v>
      </c>
      <c r="E580" s="72" t="str">
        <f t="shared" si="62"/>
        <v> </v>
      </c>
      <c r="F580" s="72" t="str">
        <f t="shared" si="64"/>
        <v> </v>
      </c>
      <c r="G580" s="94" t="str">
        <f t="shared" si="63"/>
        <v> </v>
      </c>
      <c r="H580" s="72" t="str">
        <f t="shared" si="59"/>
        <v> </v>
      </c>
      <c r="I580" s="51"/>
    </row>
    <row r="581" spans="1:9" ht="12.75">
      <c r="A581" s="51"/>
      <c r="B581" s="51" t="str">
        <f t="shared" si="60"/>
        <v> </v>
      </c>
      <c r="C581" s="51" t="str">
        <f t="shared" si="58"/>
        <v> </v>
      </c>
      <c r="D581" s="72" t="str">
        <f t="shared" si="61"/>
        <v> </v>
      </c>
      <c r="E581" s="72" t="str">
        <f t="shared" si="62"/>
        <v> </v>
      </c>
      <c r="F581" s="72" t="str">
        <f t="shared" si="64"/>
        <v> </v>
      </c>
      <c r="G581" s="94" t="str">
        <f t="shared" si="63"/>
        <v> </v>
      </c>
      <c r="H581" s="72" t="str">
        <f t="shared" si="59"/>
        <v> </v>
      </c>
      <c r="I581" s="51"/>
    </row>
    <row r="582" spans="1:9" ht="12.75">
      <c r="A582" s="51"/>
      <c r="B582" s="51" t="str">
        <f t="shared" si="60"/>
        <v> </v>
      </c>
      <c r="C582" s="51" t="str">
        <f t="shared" si="58"/>
        <v> </v>
      </c>
      <c r="D582" s="72" t="str">
        <f t="shared" si="61"/>
        <v> </v>
      </c>
      <c r="E582" s="72" t="str">
        <f t="shared" si="62"/>
        <v> </v>
      </c>
      <c r="F582" s="72" t="str">
        <f t="shared" si="64"/>
        <v> </v>
      </c>
      <c r="G582" s="94" t="str">
        <f t="shared" si="63"/>
        <v> </v>
      </c>
      <c r="H582" s="72" t="str">
        <f t="shared" si="59"/>
        <v> </v>
      </c>
      <c r="I582" s="51"/>
    </row>
    <row r="583" spans="1:9" ht="12.75">
      <c r="A583" s="51"/>
      <c r="B583" s="51" t="str">
        <f t="shared" si="60"/>
        <v> </v>
      </c>
      <c r="C583" s="51" t="str">
        <f t="shared" si="58"/>
        <v> </v>
      </c>
      <c r="D583" s="72" t="str">
        <f t="shared" si="61"/>
        <v> </v>
      </c>
      <c r="E583" s="72" t="str">
        <f t="shared" si="62"/>
        <v> </v>
      </c>
      <c r="F583" s="72" t="str">
        <f t="shared" si="64"/>
        <v> </v>
      </c>
      <c r="G583" s="94" t="str">
        <f t="shared" si="63"/>
        <v> </v>
      </c>
      <c r="H583" s="72" t="str">
        <f t="shared" si="59"/>
        <v> </v>
      </c>
      <c r="I583" s="51"/>
    </row>
    <row r="584" spans="1:9" ht="12.75">
      <c r="A584" s="51"/>
      <c r="B584" s="51" t="str">
        <f t="shared" si="60"/>
        <v> </v>
      </c>
      <c r="C584" s="51" t="str">
        <f t="shared" si="58"/>
        <v> </v>
      </c>
      <c r="D584" s="72" t="str">
        <f t="shared" si="61"/>
        <v> </v>
      </c>
      <c r="E584" s="72" t="str">
        <f t="shared" si="62"/>
        <v> </v>
      </c>
      <c r="F584" s="72" t="str">
        <f t="shared" si="64"/>
        <v> </v>
      </c>
      <c r="G584" s="94" t="str">
        <f t="shared" si="63"/>
        <v> </v>
      </c>
      <c r="H584" s="72" t="str">
        <f t="shared" si="59"/>
        <v> </v>
      </c>
      <c r="I584" s="51"/>
    </row>
    <row r="585" spans="1:9" ht="12.75">
      <c r="A585" s="51"/>
      <c r="B585" s="51" t="str">
        <f t="shared" si="60"/>
        <v> </v>
      </c>
      <c r="C585" s="51" t="str">
        <f t="shared" si="58"/>
        <v> </v>
      </c>
      <c r="D585" s="72" t="str">
        <f t="shared" si="61"/>
        <v> </v>
      </c>
      <c r="E585" s="72" t="str">
        <f t="shared" si="62"/>
        <v> </v>
      </c>
      <c r="F585" s="72" t="str">
        <f t="shared" si="64"/>
        <v> </v>
      </c>
      <c r="G585" s="94" t="str">
        <f t="shared" si="63"/>
        <v> </v>
      </c>
      <c r="H585" s="72" t="str">
        <f t="shared" si="59"/>
        <v> </v>
      </c>
      <c r="I585" s="51"/>
    </row>
    <row r="586" spans="1:9" ht="12.75">
      <c r="A586" s="51"/>
      <c r="B586" s="51" t="str">
        <f t="shared" si="60"/>
        <v> </v>
      </c>
      <c r="C586" s="51" t="str">
        <f t="shared" si="58"/>
        <v> </v>
      </c>
      <c r="D586" s="72" t="str">
        <f t="shared" si="61"/>
        <v> </v>
      </c>
      <c r="E586" s="72" t="str">
        <f t="shared" si="62"/>
        <v> </v>
      </c>
      <c r="F586" s="72" t="str">
        <f t="shared" si="64"/>
        <v> </v>
      </c>
      <c r="G586" s="94" t="str">
        <f t="shared" si="63"/>
        <v> </v>
      </c>
      <c r="H586" s="72" t="str">
        <f t="shared" si="59"/>
        <v> </v>
      </c>
      <c r="I586" s="51"/>
    </row>
    <row r="587" spans="1:9" ht="12.75">
      <c r="A587" s="51"/>
      <c r="B587" s="51" t="str">
        <f t="shared" si="60"/>
        <v> </v>
      </c>
      <c r="C587" s="51" t="str">
        <f t="shared" si="58"/>
        <v> </v>
      </c>
      <c r="D587" s="72" t="str">
        <f t="shared" si="61"/>
        <v> </v>
      </c>
      <c r="E587" s="72" t="str">
        <f t="shared" si="62"/>
        <v> </v>
      </c>
      <c r="F587" s="72" t="str">
        <f t="shared" si="64"/>
        <v> </v>
      </c>
      <c r="G587" s="94" t="str">
        <f t="shared" si="63"/>
        <v> </v>
      </c>
      <c r="H587" s="72" t="str">
        <f t="shared" si="59"/>
        <v> </v>
      </c>
      <c r="I587" s="51"/>
    </row>
    <row r="588" spans="1:9" ht="12.75">
      <c r="A588" s="51"/>
      <c r="B588" s="51" t="str">
        <f t="shared" si="60"/>
        <v> </v>
      </c>
      <c r="C588" s="51" t="str">
        <f t="shared" si="58"/>
        <v> </v>
      </c>
      <c r="D588" s="72" t="str">
        <f t="shared" si="61"/>
        <v> </v>
      </c>
      <c r="E588" s="72" t="str">
        <f t="shared" si="62"/>
        <v> </v>
      </c>
      <c r="F588" s="72" t="str">
        <f t="shared" si="64"/>
        <v> </v>
      </c>
      <c r="G588" s="94" t="str">
        <f t="shared" si="63"/>
        <v> </v>
      </c>
      <c r="H588" s="72" t="str">
        <f t="shared" si="59"/>
        <v> </v>
      </c>
      <c r="I588" s="51"/>
    </row>
    <row r="589" spans="1:9" ht="12.75">
      <c r="A589" s="51"/>
      <c r="B589" s="51" t="str">
        <f t="shared" si="60"/>
        <v> </v>
      </c>
      <c r="C589" s="51" t="str">
        <f t="shared" si="58"/>
        <v> </v>
      </c>
      <c r="D589" s="72" t="str">
        <f t="shared" si="61"/>
        <v> </v>
      </c>
      <c r="E589" s="72" t="str">
        <f t="shared" si="62"/>
        <v> </v>
      </c>
      <c r="F589" s="72" t="str">
        <f t="shared" si="64"/>
        <v> </v>
      </c>
      <c r="G589" s="94" t="str">
        <f t="shared" si="63"/>
        <v> </v>
      </c>
      <c r="H589" s="72" t="str">
        <f t="shared" si="59"/>
        <v> </v>
      </c>
      <c r="I589" s="51"/>
    </row>
    <row r="590" spans="1:9" ht="12.75">
      <c r="A590" s="51"/>
      <c r="B590" s="51" t="str">
        <f t="shared" si="60"/>
        <v> </v>
      </c>
      <c r="C590" s="51" t="str">
        <f t="shared" si="58"/>
        <v> </v>
      </c>
      <c r="D590" s="72" t="str">
        <f t="shared" si="61"/>
        <v> </v>
      </c>
      <c r="E590" s="72" t="str">
        <f t="shared" si="62"/>
        <v> </v>
      </c>
      <c r="F590" s="72" t="str">
        <f t="shared" si="64"/>
        <v> </v>
      </c>
      <c r="G590" s="94" t="str">
        <f t="shared" si="63"/>
        <v> </v>
      </c>
      <c r="H590" s="72" t="str">
        <f t="shared" si="59"/>
        <v> </v>
      </c>
      <c r="I590" s="51"/>
    </row>
    <row r="591" spans="1:9" ht="12.75">
      <c r="A591" s="51"/>
      <c r="B591" s="51" t="str">
        <f t="shared" si="60"/>
        <v> </v>
      </c>
      <c r="C591" s="51" t="str">
        <f t="shared" si="58"/>
        <v> </v>
      </c>
      <c r="D591" s="72" t="str">
        <f t="shared" si="61"/>
        <v> </v>
      </c>
      <c r="E591" s="72" t="str">
        <f t="shared" si="62"/>
        <v> </v>
      </c>
      <c r="F591" s="72" t="str">
        <f t="shared" si="64"/>
        <v> </v>
      </c>
      <c r="G591" s="94" t="str">
        <f t="shared" si="63"/>
        <v> </v>
      </c>
      <c r="H591" s="72" t="str">
        <f t="shared" si="59"/>
        <v> </v>
      </c>
      <c r="I591" s="51"/>
    </row>
    <row r="592" spans="1:9" ht="12.75">
      <c r="A592" s="51"/>
      <c r="B592" s="51" t="str">
        <f t="shared" si="60"/>
        <v> </v>
      </c>
      <c r="C592" s="51" t="str">
        <f t="shared" si="58"/>
        <v> </v>
      </c>
      <c r="D592" s="72" t="str">
        <f t="shared" si="61"/>
        <v> </v>
      </c>
      <c r="E592" s="72" t="str">
        <f t="shared" si="62"/>
        <v> </v>
      </c>
      <c r="F592" s="72" t="str">
        <f t="shared" si="64"/>
        <v> </v>
      </c>
      <c r="G592" s="94" t="str">
        <f t="shared" si="63"/>
        <v> </v>
      </c>
      <c r="H592" s="72" t="str">
        <f t="shared" si="59"/>
        <v> </v>
      </c>
      <c r="I592" s="51"/>
    </row>
    <row r="593" spans="1:9" ht="12.75">
      <c r="A593" s="51"/>
      <c r="B593" s="51" t="str">
        <f t="shared" si="60"/>
        <v> </v>
      </c>
      <c r="C593" s="51" t="str">
        <f t="shared" si="58"/>
        <v> </v>
      </c>
      <c r="D593" s="72" t="str">
        <f t="shared" si="61"/>
        <v> </v>
      </c>
      <c r="E593" s="72" t="str">
        <f t="shared" si="62"/>
        <v> </v>
      </c>
      <c r="F593" s="72" t="str">
        <f t="shared" si="64"/>
        <v> </v>
      </c>
      <c r="G593" s="94" t="str">
        <f t="shared" si="63"/>
        <v> </v>
      </c>
      <c r="H593" s="72" t="str">
        <f t="shared" si="59"/>
        <v> </v>
      </c>
      <c r="I593" s="51"/>
    </row>
    <row r="594" spans="1:9" ht="12.75">
      <c r="A594" s="51"/>
      <c r="B594" s="51" t="str">
        <f t="shared" si="60"/>
        <v> </v>
      </c>
      <c r="C594" s="51" t="str">
        <f t="shared" si="58"/>
        <v> </v>
      </c>
      <c r="D594" s="72" t="str">
        <f t="shared" si="61"/>
        <v> </v>
      </c>
      <c r="E594" s="72" t="str">
        <f t="shared" si="62"/>
        <v> </v>
      </c>
      <c r="F594" s="72" t="str">
        <f t="shared" si="64"/>
        <v> </v>
      </c>
      <c r="G594" s="94" t="str">
        <f t="shared" si="63"/>
        <v> </v>
      </c>
      <c r="H594" s="72" t="str">
        <f t="shared" si="59"/>
        <v> </v>
      </c>
      <c r="I594" s="51"/>
    </row>
    <row r="595" spans="1:9" ht="12.75">
      <c r="A595" s="51"/>
      <c r="B595" s="51" t="str">
        <f t="shared" si="60"/>
        <v> </v>
      </c>
      <c r="C595" s="51" t="str">
        <f t="shared" si="58"/>
        <v> </v>
      </c>
      <c r="D595" s="72" t="str">
        <f t="shared" si="61"/>
        <v> </v>
      </c>
      <c r="E595" s="72" t="str">
        <f t="shared" si="62"/>
        <v> </v>
      </c>
      <c r="F595" s="72" t="str">
        <f t="shared" si="64"/>
        <v> </v>
      </c>
      <c r="G595" s="94" t="str">
        <f t="shared" si="63"/>
        <v> </v>
      </c>
      <c r="H595" s="72" t="str">
        <f t="shared" si="59"/>
        <v> </v>
      </c>
      <c r="I595" s="51"/>
    </row>
    <row r="596" spans="1:9" ht="12.75">
      <c r="A596" s="51"/>
      <c r="B596" s="51" t="str">
        <f t="shared" si="60"/>
        <v> </v>
      </c>
      <c r="C596" s="51" t="str">
        <f t="shared" si="58"/>
        <v> </v>
      </c>
      <c r="D596" s="72" t="str">
        <f t="shared" si="61"/>
        <v> </v>
      </c>
      <c r="E596" s="72" t="str">
        <f t="shared" si="62"/>
        <v> </v>
      </c>
      <c r="F596" s="72" t="str">
        <f t="shared" si="64"/>
        <v> </v>
      </c>
      <c r="G596" s="94" t="str">
        <f t="shared" si="63"/>
        <v> </v>
      </c>
      <c r="H596" s="72" t="str">
        <f t="shared" si="59"/>
        <v> </v>
      </c>
      <c r="I596" s="51"/>
    </row>
    <row r="597" spans="1:9" ht="12.75">
      <c r="A597" s="51"/>
      <c r="B597" s="51" t="str">
        <f t="shared" si="60"/>
        <v> </v>
      </c>
      <c r="C597" s="51" t="str">
        <f t="shared" si="58"/>
        <v> </v>
      </c>
      <c r="D597" s="72" t="str">
        <f t="shared" si="61"/>
        <v> </v>
      </c>
      <c r="E597" s="72" t="str">
        <f t="shared" si="62"/>
        <v> </v>
      </c>
      <c r="F597" s="72" t="str">
        <f t="shared" si="64"/>
        <v> </v>
      </c>
      <c r="G597" s="94" t="str">
        <f t="shared" si="63"/>
        <v> </v>
      </c>
      <c r="H597" s="72" t="str">
        <f t="shared" si="59"/>
        <v> </v>
      </c>
      <c r="I597" s="51"/>
    </row>
    <row r="598" spans="1:9" ht="12.75">
      <c r="A598" s="51"/>
      <c r="B598" s="51" t="str">
        <f t="shared" si="60"/>
        <v> </v>
      </c>
      <c r="C598" s="51" t="str">
        <f t="shared" si="58"/>
        <v> </v>
      </c>
      <c r="D598" s="72" t="str">
        <f t="shared" si="61"/>
        <v> </v>
      </c>
      <c r="E598" s="72" t="str">
        <f t="shared" si="62"/>
        <v> </v>
      </c>
      <c r="F598" s="72" t="str">
        <f t="shared" si="64"/>
        <v> </v>
      </c>
      <c r="G598" s="94" t="str">
        <f t="shared" si="63"/>
        <v> </v>
      </c>
      <c r="H598" s="72" t="str">
        <f t="shared" si="59"/>
        <v> </v>
      </c>
      <c r="I598" s="51"/>
    </row>
    <row r="599" spans="1:9" ht="12.75">
      <c r="A599" s="51"/>
      <c r="B599" s="51" t="str">
        <f t="shared" si="60"/>
        <v> </v>
      </c>
      <c r="C599" s="51" t="str">
        <f t="shared" si="58"/>
        <v> </v>
      </c>
      <c r="D599" s="72" t="str">
        <f t="shared" si="61"/>
        <v> </v>
      </c>
      <c r="E599" s="72" t="str">
        <f t="shared" si="62"/>
        <v> </v>
      </c>
      <c r="F599" s="72" t="str">
        <f t="shared" si="64"/>
        <v> </v>
      </c>
      <c r="G599" s="94" t="str">
        <f t="shared" si="63"/>
        <v> </v>
      </c>
      <c r="H599" s="72" t="str">
        <f t="shared" si="59"/>
        <v> </v>
      </c>
      <c r="I599" s="51"/>
    </row>
    <row r="600" spans="1:9" ht="12.75">
      <c r="A600" s="51"/>
      <c r="B600" s="51" t="str">
        <f t="shared" si="60"/>
        <v> </v>
      </c>
      <c r="C600" s="51" t="str">
        <f t="shared" si="58"/>
        <v> </v>
      </c>
      <c r="D600" s="72" t="str">
        <f t="shared" si="61"/>
        <v> </v>
      </c>
      <c r="E600" s="72" t="str">
        <f t="shared" si="62"/>
        <v> </v>
      </c>
      <c r="F600" s="72" t="str">
        <f t="shared" si="64"/>
        <v> </v>
      </c>
      <c r="G600" s="94" t="str">
        <f t="shared" si="63"/>
        <v> </v>
      </c>
      <c r="H600" s="72" t="str">
        <f t="shared" si="59"/>
        <v> </v>
      </c>
      <c r="I600" s="51"/>
    </row>
    <row r="601" spans="1:9" ht="12.75">
      <c r="A601" s="51"/>
      <c r="B601" s="51" t="str">
        <f t="shared" si="60"/>
        <v> </v>
      </c>
      <c r="C601" s="51" t="str">
        <f t="shared" si="58"/>
        <v> </v>
      </c>
      <c r="D601" s="72" t="str">
        <f t="shared" si="61"/>
        <v> </v>
      </c>
      <c r="E601" s="72" t="str">
        <f t="shared" si="62"/>
        <v> </v>
      </c>
      <c r="F601" s="72" t="str">
        <f t="shared" si="64"/>
        <v> </v>
      </c>
      <c r="G601" s="94" t="str">
        <f t="shared" si="63"/>
        <v> </v>
      </c>
      <c r="H601" s="72" t="str">
        <f t="shared" si="59"/>
        <v> </v>
      </c>
      <c r="I601" s="51"/>
    </row>
    <row r="602" spans="1:9" ht="12.75">
      <c r="A602" s="51"/>
      <c r="B602" s="51" t="str">
        <f t="shared" si="60"/>
        <v> </v>
      </c>
      <c r="C602" s="51" t="str">
        <f t="shared" si="58"/>
        <v> </v>
      </c>
      <c r="D602" s="72" t="str">
        <f t="shared" si="61"/>
        <v> </v>
      </c>
      <c r="E602" s="72" t="str">
        <f t="shared" si="62"/>
        <v> </v>
      </c>
      <c r="F602" s="72" t="str">
        <f t="shared" si="64"/>
        <v> </v>
      </c>
      <c r="G602" s="94" t="str">
        <f t="shared" si="63"/>
        <v> </v>
      </c>
      <c r="H602" s="72" t="str">
        <f t="shared" si="59"/>
        <v> </v>
      </c>
      <c r="I602" s="51"/>
    </row>
    <row r="603" spans="1:9" ht="12.75">
      <c r="A603" s="51"/>
      <c r="B603" s="51" t="str">
        <f t="shared" si="60"/>
        <v> </v>
      </c>
      <c r="C603" s="51" t="str">
        <f t="shared" si="58"/>
        <v> </v>
      </c>
      <c r="D603" s="72" t="str">
        <f t="shared" si="61"/>
        <v> </v>
      </c>
      <c r="E603" s="72" t="str">
        <f t="shared" si="62"/>
        <v> </v>
      </c>
      <c r="F603" s="72" t="str">
        <f t="shared" si="64"/>
        <v> </v>
      </c>
      <c r="G603" s="94" t="str">
        <f t="shared" si="63"/>
        <v> </v>
      </c>
      <c r="H603" s="72" t="str">
        <f t="shared" si="59"/>
        <v> </v>
      </c>
      <c r="I603" s="51"/>
    </row>
    <row r="604" spans="1:9" ht="12.75">
      <c r="A604" s="51"/>
      <c r="B604" s="51" t="str">
        <f t="shared" si="60"/>
        <v> </v>
      </c>
      <c r="C604" s="51" t="str">
        <f aca="true" t="shared" si="65" ref="C604:C638">IF(CODE(C603)=32," ",IF(C603+1&gt;$E$12," ",+C603+1))</f>
        <v> </v>
      </c>
      <c r="D604" s="72" t="str">
        <f t="shared" si="61"/>
        <v> </v>
      </c>
      <c r="E604" s="72" t="str">
        <f t="shared" si="62"/>
        <v> </v>
      </c>
      <c r="F604" s="72" t="str">
        <f t="shared" si="64"/>
        <v> </v>
      </c>
      <c r="G604" s="94" t="str">
        <f t="shared" si="63"/>
        <v> </v>
      </c>
      <c r="H604" s="72" t="str">
        <f aca="true" t="shared" si="66" ref="H604:H638">IF(C604&lt;&gt;" ",IF(AND($E$18=B604,$E$19=C604-(B604-1)*12),$E$17,0)," ")</f>
        <v> </v>
      </c>
      <c r="I604" s="51"/>
    </row>
    <row r="605" spans="1:9" ht="12.75">
      <c r="A605" s="51"/>
      <c r="B605" s="51" t="str">
        <f aca="true" t="shared" si="67" ref="B605:B627">IF(C605&lt;&gt;" ",INT(C604/12)+1," ")</f>
        <v> </v>
      </c>
      <c r="C605" s="51" t="str">
        <f t="shared" si="65"/>
        <v> </v>
      </c>
      <c r="D605" s="72" t="str">
        <f aca="true" t="shared" si="68" ref="D605:D638">IF(C605&lt;&gt;" ",PMT($E$10,($E$12)-C604,-G604)," ")</f>
        <v> </v>
      </c>
      <c r="E605" s="72" t="str">
        <f aca="true" t="shared" si="69" ref="E605:E638">IF(C605&lt;&gt;" ",G604*$E$10," ")</f>
        <v> </v>
      </c>
      <c r="F605" s="72" t="str">
        <f t="shared" si="64"/>
        <v> </v>
      </c>
      <c r="G605" s="94" t="str">
        <f aca="true" t="shared" si="70" ref="G605:G638">IF(C605&lt;&gt;" ",G604-F605," ")</f>
        <v> </v>
      </c>
      <c r="H605" s="72" t="str">
        <f t="shared" si="66"/>
        <v> </v>
      </c>
      <c r="I605" s="51"/>
    </row>
    <row r="606" spans="1:9" ht="12.75">
      <c r="A606" s="51"/>
      <c r="B606" s="51" t="str">
        <f t="shared" si="67"/>
        <v> </v>
      </c>
      <c r="C606" s="51" t="str">
        <f t="shared" si="65"/>
        <v> </v>
      </c>
      <c r="D606" s="72" t="str">
        <f t="shared" si="68"/>
        <v> </v>
      </c>
      <c r="E606" s="72" t="str">
        <f t="shared" si="69"/>
        <v> </v>
      </c>
      <c r="F606" s="72" t="str">
        <f t="shared" si="64"/>
        <v> </v>
      </c>
      <c r="G606" s="94" t="str">
        <f t="shared" si="70"/>
        <v> </v>
      </c>
      <c r="H606" s="72" t="str">
        <f t="shared" si="66"/>
        <v> </v>
      </c>
      <c r="I606" s="51"/>
    </row>
    <row r="607" spans="1:9" ht="12.75">
      <c r="A607" s="51"/>
      <c r="B607" s="51" t="str">
        <f t="shared" si="67"/>
        <v> </v>
      </c>
      <c r="C607" s="51" t="str">
        <f t="shared" si="65"/>
        <v> </v>
      </c>
      <c r="D607" s="72" t="str">
        <f t="shared" si="68"/>
        <v> </v>
      </c>
      <c r="E607" s="72" t="str">
        <f t="shared" si="69"/>
        <v> </v>
      </c>
      <c r="F607" s="72" t="str">
        <f t="shared" si="64"/>
        <v> </v>
      </c>
      <c r="G607" s="94" t="str">
        <f t="shared" si="70"/>
        <v> </v>
      </c>
      <c r="H607" s="72" t="str">
        <f t="shared" si="66"/>
        <v> </v>
      </c>
      <c r="I607" s="51"/>
    </row>
    <row r="608" spans="1:9" ht="12.75">
      <c r="A608" s="51"/>
      <c r="B608" s="51" t="str">
        <f t="shared" si="67"/>
        <v> </v>
      </c>
      <c r="C608" s="51" t="str">
        <f t="shared" si="65"/>
        <v> </v>
      </c>
      <c r="D608" s="72" t="str">
        <f t="shared" si="68"/>
        <v> </v>
      </c>
      <c r="E608" s="72" t="str">
        <f t="shared" si="69"/>
        <v> </v>
      </c>
      <c r="F608" s="72" t="str">
        <f t="shared" si="64"/>
        <v> </v>
      </c>
      <c r="G608" s="94" t="str">
        <f t="shared" si="70"/>
        <v> </v>
      </c>
      <c r="H608" s="72" t="str">
        <f t="shared" si="66"/>
        <v> </v>
      </c>
      <c r="I608" s="51"/>
    </row>
    <row r="609" spans="1:9" ht="12.75">
      <c r="A609" s="51"/>
      <c r="B609" s="51" t="str">
        <f t="shared" si="67"/>
        <v> </v>
      </c>
      <c r="C609" s="51" t="str">
        <f t="shared" si="65"/>
        <v> </v>
      </c>
      <c r="D609" s="72" t="str">
        <f t="shared" si="68"/>
        <v> </v>
      </c>
      <c r="E609" s="72" t="str">
        <f t="shared" si="69"/>
        <v> </v>
      </c>
      <c r="F609" s="72" t="str">
        <f t="shared" si="64"/>
        <v> </v>
      </c>
      <c r="G609" s="94" t="str">
        <f t="shared" si="70"/>
        <v> </v>
      </c>
      <c r="H609" s="72" t="str">
        <f t="shared" si="66"/>
        <v> </v>
      </c>
      <c r="I609" s="51"/>
    </row>
    <row r="610" spans="1:9" ht="12.75">
      <c r="A610" s="51"/>
      <c r="B610" s="51" t="str">
        <f t="shared" si="67"/>
        <v> </v>
      </c>
      <c r="C610" s="51" t="str">
        <f t="shared" si="65"/>
        <v> </v>
      </c>
      <c r="D610" s="72" t="str">
        <f t="shared" si="68"/>
        <v> </v>
      </c>
      <c r="E610" s="72" t="str">
        <f t="shared" si="69"/>
        <v> </v>
      </c>
      <c r="F610" s="72" t="str">
        <f t="shared" si="64"/>
        <v> </v>
      </c>
      <c r="G610" s="94" t="str">
        <f t="shared" si="70"/>
        <v> </v>
      </c>
      <c r="H610" s="72" t="str">
        <f t="shared" si="66"/>
        <v> </v>
      </c>
      <c r="I610" s="51"/>
    </row>
    <row r="611" spans="1:9" ht="12.75">
      <c r="A611" s="51"/>
      <c r="B611" s="51" t="str">
        <f t="shared" si="67"/>
        <v> </v>
      </c>
      <c r="C611" s="51" t="str">
        <f t="shared" si="65"/>
        <v> </v>
      </c>
      <c r="D611" s="72" t="str">
        <f t="shared" si="68"/>
        <v> </v>
      </c>
      <c r="E611" s="72" t="str">
        <f t="shared" si="69"/>
        <v> </v>
      </c>
      <c r="F611" s="72" t="str">
        <f t="shared" si="64"/>
        <v> </v>
      </c>
      <c r="G611" s="94" t="str">
        <f t="shared" si="70"/>
        <v> </v>
      </c>
      <c r="H611" s="72" t="str">
        <f t="shared" si="66"/>
        <v> </v>
      </c>
      <c r="I611" s="51"/>
    </row>
    <row r="612" spans="1:9" ht="12.75">
      <c r="A612" s="51"/>
      <c r="B612" s="51" t="str">
        <f t="shared" si="67"/>
        <v> </v>
      </c>
      <c r="C612" s="51" t="str">
        <f t="shared" si="65"/>
        <v> </v>
      </c>
      <c r="D612" s="72" t="str">
        <f t="shared" si="68"/>
        <v> </v>
      </c>
      <c r="E612" s="72" t="str">
        <f t="shared" si="69"/>
        <v> </v>
      </c>
      <c r="F612" s="72" t="str">
        <f t="shared" si="64"/>
        <v> </v>
      </c>
      <c r="G612" s="94" t="str">
        <f t="shared" si="70"/>
        <v> </v>
      </c>
      <c r="H612" s="72" t="str">
        <f t="shared" si="66"/>
        <v> </v>
      </c>
      <c r="I612" s="51"/>
    </row>
    <row r="613" spans="1:9" ht="12.75">
      <c r="A613" s="51"/>
      <c r="B613" s="51" t="str">
        <f t="shared" si="67"/>
        <v> </v>
      </c>
      <c r="C613" s="51" t="str">
        <f t="shared" si="65"/>
        <v> </v>
      </c>
      <c r="D613" s="72" t="str">
        <f t="shared" si="68"/>
        <v> </v>
      </c>
      <c r="E613" s="72" t="str">
        <f t="shared" si="69"/>
        <v> </v>
      </c>
      <c r="F613" s="72" t="str">
        <f t="shared" si="64"/>
        <v> </v>
      </c>
      <c r="G613" s="94" t="str">
        <f t="shared" si="70"/>
        <v> </v>
      </c>
      <c r="H613" s="72" t="str">
        <f t="shared" si="66"/>
        <v> </v>
      </c>
      <c r="I613" s="51"/>
    </row>
    <row r="614" spans="1:9" ht="12.75">
      <c r="A614" s="51"/>
      <c r="B614" s="51" t="str">
        <f t="shared" si="67"/>
        <v> </v>
      </c>
      <c r="C614" s="51" t="str">
        <f t="shared" si="65"/>
        <v> </v>
      </c>
      <c r="D614" s="72" t="str">
        <f t="shared" si="68"/>
        <v> </v>
      </c>
      <c r="E614" s="72" t="str">
        <f t="shared" si="69"/>
        <v> </v>
      </c>
      <c r="F614" s="72" t="str">
        <f t="shared" si="64"/>
        <v> </v>
      </c>
      <c r="G614" s="94" t="str">
        <f t="shared" si="70"/>
        <v> </v>
      </c>
      <c r="H614" s="72" t="str">
        <f t="shared" si="66"/>
        <v> </v>
      </c>
      <c r="I614" s="51"/>
    </row>
    <row r="615" spans="1:9" ht="12.75">
      <c r="A615" s="51"/>
      <c r="B615" s="51" t="str">
        <f t="shared" si="67"/>
        <v> </v>
      </c>
      <c r="C615" s="51" t="str">
        <f t="shared" si="65"/>
        <v> </v>
      </c>
      <c r="D615" s="72" t="str">
        <f t="shared" si="68"/>
        <v> </v>
      </c>
      <c r="E615" s="72" t="str">
        <f t="shared" si="69"/>
        <v> </v>
      </c>
      <c r="F615" s="72" t="str">
        <f t="shared" si="64"/>
        <v> </v>
      </c>
      <c r="G615" s="94" t="str">
        <f t="shared" si="70"/>
        <v> </v>
      </c>
      <c r="H615" s="72" t="str">
        <f t="shared" si="66"/>
        <v> </v>
      </c>
      <c r="I615" s="51"/>
    </row>
    <row r="616" spans="1:9" ht="12.75">
      <c r="A616" s="51"/>
      <c r="B616" s="51" t="str">
        <f t="shared" si="67"/>
        <v> </v>
      </c>
      <c r="C616" s="51" t="str">
        <f t="shared" si="65"/>
        <v> </v>
      </c>
      <c r="D616" s="72" t="str">
        <f t="shared" si="68"/>
        <v> </v>
      </c>
      <c r="E616" s="72" t="str">
        <f t="shared" si="69"/>
        <v> </v>
      </c>
      <c r="F616" s="72" t="str">
        <f t="shared" si="64"/>
        <v> </v>
      </c>
      <c r="G616" s="94" t="str">
        <f t="shared" si="70"/>
        <v> </v>
      </c>
      <c r="H616" s="72" t="str">
        <f t="shared" si="66"/>
        <v> </v>
      </c>
      <c r="I616" s="51"/>
    </row>
    <row r="617" spans="1:9" ht="12.75">
      <c r="A617" s="51"/>
      <c r="B617" s="51" t="str">
        <f t="shared" si="67"/>
        <v> </v>
      </c>
      <c r="C617" s="51" t="str">
        <f t="shared" si="65"/>
        <v> </v>
      </c>
      <c r="D617" s="72" t="str">
        <f t="shared" si="68"/>
        <v> </v>
      </c>
      <c r="E617" s="72" t="str">
        <f t="shared" si="69"/>
        <v> </v>
      </c>
      <c r="F617" s="72" t="str">
        <f t="shared" si="64"/>
        <v> </v>
      </c>
      <c r="G617" s="94" t="str">
        <f t="shared" si="70"/>
        <v> </v>
      </c>
      <c r="H617" s="72" t="str">
        <f t="shared" si="66"/>
        <v> </v>
      </c>
      <c r="I617" s="51"/>
    </row>
    <row r="618" spans="1:9" ht="12.75">
      <c r="A618" s="51"/>
      <c r="B618" s="51" t="str">
        <f t="shared" si="67"/>
        <v> </v>
      </c>
      <c r="C618" s="51" t="str">
        <f t="shared" si="65"/>
        <v> </v>
      </c>
      <c r="D618" s="72" t="str">
        <f t="shared" si="68"/>
        <v> </v>
      </c>
      <c r="E618" s="72" t="str">
        <f t="shared" si="69"/>
        <v> </v>
      </c>
      <c r="F618" s="72" t="str">
        <f t="shared" si="64"/>
        <v> </v>
      </c>
      <c r="G618" s="94" t="str">
        <f t="shared" si="70"/>
        <v> </v>
      </c>
      <c r="H618" s="72" t="str">
        <f t="shared" si="66"/>
        <v> </v>
      </c>
      <c r="I618" s="51"/>
    </row>
    <row r="619" spans="1:9" ht="12.75">
      <c r="A619" s="51"/>
      <c r="B619" s="51" t="str">
        <f t="shared" si="67"/>
        <v> </v>
      </c>
      <c r="C619" s="51" t="str">
        <f t="shared" si="65"/>
        <v> </v>
      </c>
      <c r="D619" s="72" t="str">
        <f t="shared" si="68"/>
        <v> </v>
      </c>
      <c r="E619" s="72" t="str">
        <f t="shared" si="69"/>
        <v> </v>
      </c>
      <c r="F619" s="72" t="str">
        <f aca="true" t="shared" si="71" ref="F619:F638">IF(C619&lt;&gt;" ",D619-E619+H619," ")</f>
        <v> </v>
      </c>
      <c r="G619" s="94" t="str">
        <f t="shared" si="70"/>
        <v> </v>
      </c>
      <c r="H619" s="72" t="str">
        <f t="shared" si="66"/>
        <v> </v>
      </c>
      <c r="I619" s="51"/>
    </row>
    <row r="620" spans="1:9" ht="12.75">
      <c r="A620" s="51"/>
      <c r="B620" s="51" t="str">
        <f t="shared" si="67"/>
        <v> </v>
      </c>
      <c r="C620" s="51" t="str">
        <f t="shared" si="65"/>
        <v> </v>
      </c>
      <c r="D620" s="72" t="str">
        <f t="shared" si="68"/>
        <v> </v>
      </c>
      <c r="E620" s="72" t="str">
        <f t="shared" si="69"/>
        <v> </v>
      </c>
      <c r="F620" s="72" t="str">
        <f t="shared" si="71"/>
        <v> </v>
      </c>
      <c r="G620" s="94" t="str">
        <f t="shared" si="70"/>
        <v> </v>
      </c>
      <c r="H620" s="72" t="str">
        <f t="shared" si="66"/>
        <v> </v>
      </c>
      <c r="I620" s="51"/>
    </row>
    <row r="621" spans="1:9" ht="12.75">
      <c r="A621" s="51"/>
      <c r="B621" s="51" t="str">
        <f t="shared" si="67"/>
        <v> </v>
      </c>
      <c r="C621" s="51" t="str">
        <f t="shared" si="65"/>
        <v> </v>
      </c>
      <c r="D621" s="72" t="str">
        <f t="shared" si="68"/>
        <v> </v>
      </c>
      <c r="E621" s="72" t="str">
        <f t="shared" si="69"/>
        <v> </v>
      </c>
      <c r="F621" s="72" t="str">
        <f t="shared" si="71"/>
        <v> </v>
      </c>
      <c r="G621" s="94" t="str">
        <f t="shared" si="70"/>
        <v> </v>
      </c>
      <c r="H621" s="72" t="str">
        <f t="shared" si="66"/>
        <v> </v>
      </c>
      <c r="I621" s="51"/>
    </row>
    <row r="622" spans="1:9" ht="12.75">
      <c r="A622" s="51"/>
      <c r="B622" s="51" t="str">
        <f t="shared" si="67"/>
        <v> </v>
      </c>
      <c r="C622" s="51" t="str">
        <f t="shared" si="65"/>
        <v> </v>
      </c>
      <c r="D622" s="72" t="str">
        <f t="shared" si="68"/>
        <v> </v>
      </c>
      <c r="E622" s="72" t="str">
        <f t="shared" si="69"/>
        <v> </v>
      </c>
      <c r="F622" s="72" t="str">
        <f t="shared" si="71"/>
        <v> </v>
      </c>
      <c r="G622" s="94" t="str">
        <f t="shared" si="70"/>
        <v> </v>
      </c>
      <c r="H622" s="72" t="str">
        <f t="shared" si="66"/>
        <v> </v>
      </c>
      <c r="I622" s="51"/>
    </row>
    <row r="623" spans="1:9" ht="12.75">
      <c r="A623" s="51"/>
      <c r="B623" s="51" t="str">
        <f t="shared" si="67"/>
        <v> </v>
      </c>
      <c r="C623" s="51" t="str">
        <f t="shared" si="65"/>
        <v> </v>
      </c>
      <c r="D623" s="72" t="str">
        <f t="shared" si="68"/>
        <v> </v>
      </c>
      <c r="E623" s="72" t="str">
        <f t="shared" si="69"/>
        <v> </v>
      </c>
      <c r="F623" s="72" t="str">
        <f t="shared" si="71"/>
        <v> </v>
      </c>
      <c r="G623" s="94" t="str">
        <f t="shared" si="70"/>
        <v> </v>
      </c>
      <c r="H623" s="72" t="str">
        <f t="shared" si="66"/>
        <v> </v>
      </c>
      <c r="I623" s="51"/>
    </row>
    <row r="624" spans="1:9" ht="12.75">
      <c r="A624" s="51"/>
      <c r="B624" s="51" t="str">
        <f t="shared" si="67"/>
        <v> </v>
      </c>
      <c r="C624" s="51" t="str">
        <f t="shared" si="65"/>
        <v> </v>
      </c>
      <c r="D624" s="72" t="str">
        <f t="shared" si="68"/>
        <v> </v>
      </c>
      <c r="E624" s="72" t="str">
        <f t="shared" si="69"/>
        <v> </v>
      </c>
      <c r="F624" s="72" t="str">
        <f t="shared" si="71"/>
        <v> </v>
      </c>
      <c r="G624" s="94" t="str">
        <f t="shared" si="70"/>
        <v> </v>
      </c>
      <c r="H624" s="72" t="str">
        <f t="shared" si="66"/>
        <v> </v>
      </c>
      <c r="I624" s="51"/>
    </row>
    <row r="625" spans="1:9" ht="12.75">
      <c r="A625" s="51"/>
      <c r="B625" s="51" t="str">
        <f t="shared" si="67"/>
        <v> </v>
      </c>
      <c r="C625" s="51" t="str">
        <f t="shared" si="65"/>
        <v> </v>
      </c>
      <c r="D625" s="72" t="str">
        <f t="shared" si="68"/>
        <v> </v>
      </c>
      <c r="E625" s="72" t="str">
        <f t="shared" si="69"/>
        <v> </v>
      </c>
      <c r="F625" s="72" t="str">
        <f t="shared" si="71"/>
        <v> </v>
      </c>
      <c r="G625" s="94" t="str">
        <f t="shared" si="70"/>
        <v> </v>
      </c>
      <c r="H625" s="72" t="str">
        <f t="shared" si="66"/>
        <v> </v>
      </c>
      <c r="I625" s="51"/>
    </row>
    <row r="626" spans="1:9" ht="12.75">
      <c r="A626" s="51"/>
      <c r="B626" s="51" t="str">
        <f t="shared" si="67"/>
        <v> </v>
      </c>
      <c r="C626" s="51" t="str">
        <f t="shared" si="65"/>
        <v> </v>
      </c>
      <c r="D626" s="72" t="str">
        <f t="shared" si="68"/>
        <v> </v>
      </c>
      <c r="E626" s="72" t="str">
        <f t="shared" si="69"/>
        <v> </v>
      </c>
      <c r="F626" s="72" t="str">
        <f t="shared" si="71"/>
        <v> </v>
      </c>
      <c r="G626" s="94" t="str">
        <f t="shared" si="70"/>
        <v> </v>
      </c>
      <c r="H626" s="72" t="str">
        <f t="shared" si="66"/>
        <v> </v>
      </c>
      <c r="I626" s="51"/>
    </row>
    <row r="627" spans="1:9" ht="12.75">
      <c r="A627" s="51"/>
      <c r="B627" s="51" t="str">
        <f t="shared" si="67"/>
        <v> </v>
      </c>
      <c r="C627" s="51" t="str">
        <f t="shared" si="65"/>
        <v> </v>
      </c>
      <c r="D627" s="72" t="str">
        <f t="shared" si="68"/>
        <v> </v>
      </c>
      <c r="E627" s="72" t="str">
        <f t="shared" si="69"/>
        <v> </v>
      </c>
      <c r="F627" s="72" t="str">
        <f t="shared" si="71"/>
        <v> </v>
      </c>
      <c r="G627" s="94" t="str">
        <f t="shared" si="70"/>
        <v> </v>
      </c>
      <c r="H627" s="72" t="str">
        <f t="shared" si="66"/>
        <v> </v>
      </c>
      <c r="I627" s="51"/>
    </row>
    <row r="628" spans="1:9" ht="12.75">
      <c r="A628" s="51"/>
      <c r="B628" s="51" t="str">
        <f aca="true" t="shared" si="72" ref="B628:B638">IF(C628&lt;&gt;" ",INT(C628/13)+1," ")</f>
        <v> </v>
      </c>
      <c r="C628" s="51" t="str">
        <f t="shared" si="65"/>
        <v> </v>
      </c>
      <c r="D628" s="72" t="str">
        <f t="shared" si="68"/>
        <v> </v>
      </c>
      <c r="E628" s="72" t="str">
        <f t="shared" si="69"/>
        <v> </v>
      </c>
      <c r="F628" s="72" t="str">
        <f t="shared" si="71"/>
        <v> </v>
      </c>
      <c r="G628" s="94" t="str">
        <f t="shared" si="70"/>
        <v> </v>
      </c>
      <c r="H628" s="72" t="str">
        <f t="shared" si="66"/>
        <v> </v>
      </c>
      <c r="I628" s="51"/>
    </row>
    <row r="629" spans="1:9" ht="12.75">
      <c r="A629" s="51"/>
      <c r="B629" s="51" t="str">
        <f t="shared" si="72"/>
        <v> </v>
      </c>
      <c r="C629" s="51" t="str">
        <f t="shared" si="65"/>
        <v> </v>
      </c>
      <c r="D629" s="72" t="str">
        <f t="shared" si="68"/>
        <v> </v>
      </c>
      <c r="E629" s="72" t="str">
        <f t="shared" si="69"/>
        <v> </v>
      </c>
      <c r="F629" s="72" t="str">
        <f t="shared" si="71"/>
        <v> </v>
      </c>
      <c r="G629" s="94" t="str">
        <f t="shared" si="70"/>
        <v> </v>
      </c>
      <c r="H629" s="72" t="str">
        <f t="shared" si="66"/>
        <v> </v>
      </c>
      <c r="I629" s="51"/>
    </row>
    <row r="630" spans="1:9" ht="12.75">
      <c r="A630" s="51"/>
      <c r="B630" s="51" t="str">
        <f t="shared" si="72"/>
        <v> </v>
      </c>
      <c r="C630" s="51" t="str">
        <f t="shared" si="65"/>
        <v> </v>
      </c>
      <c r="D630" s="72" t="str">
        <f t="shared" si="68"/>
        <v> </v>
      </c>
      <c r="E630" s="72" t="str">
        <f t="shared" si="69"/>
        <v> </v>
      </c>
      <c r="F630" s="72" t="str">
        <f t="shared" si="71"/>
        <v> </v>
      </c>
      <c r="G630" s="94" t="str">
        <f t="shared" si="70"/>
        <v> </v>
      </c>
      <c r="H630" s="72" t="str">
        <f t="shared" si="66"/>
        <v> </v>
      </c>
      <c r="I630" s="51"/>
    </row>
    <row r="631" spans="1:9" ht="12.75">
      <c r="A631" s="51"/>
      <c r="B631" s="51" t="str">
        <f t="shared" si="72"/>
        <v> </v>
      </c>
      <c r="C631" s="51" t="str">
        <f t="shared" si="65"/>
        <v> </v>
      </c>
      <c r="D631" s="72" t="str">
        <f t="shared" si="68"/>
        <v> </v>
      </c>
      <c r="E631" s="72" t="str">
        <f t="shared" si="69"/>
        <v> </v>
      </c>
      <c r="F631" s="72" t="str">
        <f t="shared" si="71"/>
        <v> </v>
      </c>
      <c r="G631" s="94" t="str">
        <f t="shared" si="70"/>
        <v> </v>
      </c>
      <c r="H631" s="72" t="str">
        <f t="shared" si="66"/>
        <v> </v>
      </c>
      <c r="I631" s="51"/>
    </row>
    <row r="632" spans="1:9" ht="12.75">
      <c r="A632" s="51"/>
      <c r="B632" s="51" t="str">
        <f t="shared" si="72"/>
        <v> </v>
      </c>
      <c r="C632" s="51" t="str">
        <f t="shared" si="65"/>
        <v> </v>
      </c>
      <c r="D632" s="72" t="str">
        <f t="shared" si="68"/>
        <v> </v>
      </c>
      <c r="E632" s="72" t="str">
        <f t="shared" si="69"/>
        <v> </v>
      </c>
      <c r="F632" s="72" t="str">
        <f t="shared" si="71"/>
        <v> </v>
      </c>
      <c r="G632" s="94" t="str">
        <f t="shared" si="70"/>
        <v> </v>
      </c>
      <c r="H632" s="72" t="str">
        <f t="shared" si="66"/>
        <v> </v>
      </c>
      <c r="I632" s="51"/>
    </row>
    <row r="633" spans="1:9" ht="12.75">
      <c r="A633" s="51"/>
      <c r="B633" s="51" t="str">
        <f t="shared" si="72"/>
        <v> </v>
      </c>
      <c r="C633" s="51" t="str">
        <f t="shared" si="65"/>
        <v> </v>
      </c>
      <c r="D633" s="72" t="str">
        <f t="shared" si="68"/>
        <v> </v>
      </c>
      <c r="E633" s="72" t="str">
        <f t="shared" si="69"/>
        <v> </v>
      </c>
      <c r="F633" s="72" t="str">
        <f t="shared" si="71"/>
        <v> </v>
      </c>
      <c r="G633" s="94" t="str">
        <f t="shared" si="70"/>
        <v> </v>
      </c>
      <c r="H633" s="72" t="str">
        <f t="shared" si="66"/>
        <v> </v>
      </c>
      <c r="I633" s="51"/>
    </row>
    <row r="634" spans="1:9" ht="12.75">
      <c r="A634" s="51"/>
      <c r="B634" s="51" t="str">
        <f t="shared" si="72"/>
        <v> </v>
      </c>
      <c r="C634" s="51" t="str">
        <f t="shared" si="65"/>
        <v> </v>
      </c>
      <c r="D634" s="72" t="str">
        <f t="shared" si="68"/>
        <v> </v>
      </c>
      <c r="E634" s="72" t="str">
        <f t="shared" si="69"/>
        <v> </v>
      </c>
      <c r="F634" s="72" t="str">
        <f t="shared" si="71"/>
        <v> </v>
      </c>
      <c r="G634" s="94" t="str">
        <f t="shared" si="70"/>
        <v> </v>
      </c>
      <c r="H634" s="72" t="str">
        <f t="shared" si="66"/>
        <v> </v>
      </c>
      <c r="I634" s="51"/>
    </row>
    <row r="635" spans="1:9" ht="12.75">
      <c r="A635" s="51"/>
      <c r="B635" s="51" t="str">
        <f t="shared" si="72"/>
        <v> </v>
      </c>
      <c r="C635" s="51" t="str">
        <f t="shared" si="65"/>
        <v> </v>
      </c>
      <c r="D635" s="72" t="str">
        <f t="shared" si="68"/>
        <v> </v>
      </c>
      <c r="E635" s="72" t="str">
        <f t="shared" si="69"/>
        <v> </v>
      </c>
      <c r="F635" s="72" t="str">
        <f t="shared" si="71"/>
        <v> </v>
      </c>
      <c r="G635" s="94" t="str">
        <f t="shared" si="70"/>
        <v> </v>
      </c>
      <c r="H635" s="72" t="str">
        <f t="shared" si="66"/>
        <v> </v>
      </c>
      <c r="I635" s="51"/>
    </row>
    <row r="636" spans="1:9" ht="12.75">
      <c r="A636" s="51"/>
      <c r="B636" s="51" t="str">
        <f t="shared" si="72"/>
        <v> </v>
      </c>
      <c r="C636" s="51" t="str">
        <f t="shared" si="65"/>
        <v> </v>
      </c>
      <c r="D636" s="72" t="str">
        <f t="shared" si="68"/>
        <v> </v>
      </c>
      <c r="E636" s="72" t="str">
        <f t="shared" si="69"/>
        <v> </v>
      </c>
      <c r="F636" s="72" t="str">
        <f t="shared" si="71"/>
        <v> </v>
      </c>
      <c r="G636" s="94" t="str">
        <f t="shared" si="70"/>
        <v> </v>
      </c>
      <c r="H636" s="72" t="str">
        <f t="shared" si="66"/>
        <v> </v>
      </c>
      <c r="I636" s="51"/>
    </row>
    <row r="637" spans="1:9" ht="12.75">
      <c r="A637" s="51"/>
      <c r="B637" s="51" t="str">
        <f t="shared" si="72"/>
        <v> </v>
      </c>
      <c r="C637" s="51" t="str">
        <f t="shared" si="65"/>
        <v> </v>
      </c>
      <c r="D637" s="72" t="str">
        <f t="shared" si="68"/>
        <v> </v>
      </c>
      <c r="E637" s="72" t="str">
        <f t="shared" si="69"/>
        <v> </v>
      </c>
      <c r="F637" s="72" t="str">
        <f t="shared" si="71"/>
        <v> </v>
      </c>
      <c r="G637" s="94" t="str">
        <f t="shared" si="70"/>
        <v> </v>
      </c>
      <c r="H637" s="72" t="str">
        <f t="shared" si="66"/>
        <v> </v>
      </c>
      <c r="I637" s="51"/>
    </row>
    <row r="638" spans="1:9" ht="12.75">
      <c r="A638" s="51"/>
      <c r="B638" s="51" t="str">
        <f t="shared" si="72"/>
        <v> </v>
      </c>
      <c r="C638" s="51" t="str">
        <f t="shared" si="65"/>
        <v> </v>
      </c>
      <c r="D638" s="72" t="str">
        <f t="shared" si="68"/>
        <v> </v>
      </c>
      <c r="E638" s="72" t="str">
        <f t="shared" si="69"/>
        <v> </v>
      </c>
      <c r="F638" s="72" t="str">
        <f t="shared" si="71"/>
        <v> </v>
      </c>
      <c r="G638" s="94" t="str">
        <f t="shared" si="70"/>
        <v> </v>
      </c>
      <c r="H638" s="72" t="str">
        <f t="shared" si="66"/>
        <v> </v>
      </c>
      <c r="I638" s="51"/>
    </row>
  </sheetData>
  <sheetProtection/>
  <conditionalFormatting sqref="B27:H638">
    <cfRule type="expression" priority="1" dxfId="3" stopIfTrue="1">
      <formula>$B27&lt;&gt;" 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3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4" width="11.421875" style="48" customWidth="1"/>
    <col min="5" max="5" width="14.421875" style="48" customWidth="1"/>
    <col min="6" max="6" width="11.421875" style="48" customWidth="1"/>
    <col min="7" max="7" width="15.421875" style="48" customWidth="1"/>
    <col min="8" max="16384" width="11.421875" style="48" customWidth="1"/>
  </cols>
  <sheetData>
    <row r="1" ht="26.25">
      <c r="B1" s="49" t="s">
        <v>17</v>
      </c>
    </row>
    <row r="2" ht="15">
      <c r="B2" s="50" t="s">
        <v>18</v>
      </c>
    </row>
    <row r="3" spans="1:11" ht="26.25">
      <c r="A3" s="51"/>
      <c r="B3" s="99"/>
      <c r="C3" s="51"/>
      <c r="D3" s="51"/>
      <c r="E3" s="51"/>
      <c r="F3" s="51"/>
      <c r="G3" s="51"/>
      <c r="H3" s="51"/>
      <c r="I3" s="51"/>
      <c r="J3" s="51"/>
      <c r="K3" s="51"/>
    </row>
    <row r="4" spans="1:11" ht="30">
      <c r="A4" s="51"/>
      <c r="B4" s="51"/>
      <c r="C4" s="51"/>
      <c r="D4" s="53" t="s">
        <v>19</v>
      </c>
      <c r="E4" s="54"/>
      <c r="F4" s="51"/>
      <c r="G4" s="51"/>
      <c r="H4" s="51"/>
      <c r="I4" s="51"/>
      <c r="J4" s="51"/>
      <c r="K4" s="51"/>
    </row>
    <row r="5" spans="1:11" ht="12.75">
      <c r="A5" s="51"/>
      <c r="B5" s="51"/>
      <c r="C5" s="51"/>
      <c r="D5" s="55" t="s">
        <v>20</v>
      </c>
      <c r="E5" s="56"/>
      <c r="F5" s="57"/>
      <c r="G5" s="51"/>
      <c r="H5" s="51"/>
      <c r="I5" s="51"/>
      <c r="J5" s="51"/>
      <c r="K5" s="51"/>
    </row>
    <row r="6" spans="1:11" ht="12.75">
      <c r="A6" s="51"/>
      <c r="B6" s="51"/>
      <c r="C6" s="51"/>
      <c r="D6" s="58" t="s">
        <v>2</v>
      </c>
      <c r="E6" s="59">
        <v>200000</v>
      </c>
      <c r="F6" s="60"/>
      <c r="G6" s="86"/>
      <c r="H6" s="51"/>
      <c r="I6" s="51"/>
      <c r="J6" s="51"/>
      <c r="K6" s="51"/>
    </row>
    <row r="7" spans="1:11" ht="12.75">
      <c r="A7" s="51"/>
      <c r="B7" s="51"/>
      <c r="C7" s="51"/>
      <c r="D7" s="61" t="s">
        <v>3</v>
      </c>
      <c r="E7" s="62">
        <v>30</v>
      </c>
      <c r="F7" s="63" t="s">
        <v>0</v>
      </c>
      <c r="G7" s="51"/>
      <c r="H7" s="51"/>
      <c r="I7" s="51"/>
      <c r="J7" s="51"/>
      <c r="K7" s="51"/>
    </row>
    <row r="8" spans="1:11" ht="12.75">
      <c r="A8" s="51"/>
      <c r="B8" s="51"/>
      <c r="C8" s="51"/>
      <c r="D8" s="64" t="s">
        <v>1</v>
      </c>
      <c r="E8" s="65">
        <v>0.03</v>
      </c>
      <c r="F8" s="66" t="s">
        <v>4</v>
      </c>
      <c r="G8" s="51"/>
      <c r="H8" s="51"/>
      <c r="I8" s="51"/>
      <c r="J8" s="51"/>
      <c r="K8" s="51"/>
    </row>
    <row r="9" spans="1:11" ht="12.75">
      <c r="A9" s="51"/>
      <c r="B9" s="51"/>
      <c r="C9" s="51"/>
      <c r="D9" s="67"/>
      <c r="E9" s="68"/>
      <c r="F9" s="68"/>
      <c r="G9" s="86"/>
      <c r="H9" s="51"/>
      <c r="I9" s="51"/>
      <c r="J9" s="51"/>
      <c r="K9" s="51"/>
    </row>
    <row r="10" spans="1:11" ht="12.75">
      <c r="A10" s="51"/>
      <c r="B10" s="51"/>
      <c r="C10" s="51"/>
      <c r="D10" s="67" t="s">
        <v>21</v>
      </c>
      <c r="E10" s="51"/>
      <c r="F10" s="51"/>
      <c r="G10" s="51"/>
      <c r="H10" s="51"/>
      <c r="I10" s="51"/>
      <c r="J10" s="51"/>
      <c r="K10" s="51"/>
    </row>
    <row r="11" spans="1:11" ht="12.75">
      <c r="A11" s="51"/>
      <c r="B11" s="51"/>
      <c r="C11" s="68" t="s">
        <v>22</v>
      </c>
      <c r="E11" s="70">
        <f>+E8/12</f>
        <v>0.0025</v>
      </c>
      <c r="F11" s="51"/>
      <c r="G11" s="51"/>
      <c r="H11" s="51"/>
      <c r="I11" s="51"/>
      <c r="J11" s="51"/>
      <c r="K11" s="51"/>
    </row>
    <row r="12" spans="1:11" ht="12.75">
      <c r="A12" s="51"/>
      <c r="B12" s="51"/>
      <c r="C12" s="68"/>
      <c r="D12" s="68" t="s">
        <v>23</v>
      </c>
      <c r="E12" s="87">
        <f>PMT($E$11,($E$13),-$E$6)</f>
        <v>843.2080674589101</v>
      </c>
      <c r="F12" s="51"/>
      <c r="G12" s="51"/>
      <c r="H12" s="51"/>
      <c r="I12" s="51"/>
      <c r="J12" s="51"/>
      <c r="K12" s="51"/>
    </row>
    <row r="13" spans="1:11" ht="12.75">
      <c r="A13" s="51"/>
      <c r="B13" s="51"/>
      <c r="C13" s="73" t="s">
        <v>24</v>
      </c>
      <c r="E13" s="74">
        <f>E7*12</f>
        <v>360</v>
      </c>
      <c r="F13" s="51"/>
      <c r="G13" s="51"/>
      <c r="H13" s="51"/>
      <c r="I13" s="51"/>
      <c r="J13" s="51"/>
      <c r="K13" s="51"/>
    </row>
    <row r="14" spans="1:11" ht="12.75">
      <c r="A14" s="51"/>
      <c r="B14" s="51"/>
      <c r="C14" s="68"/>
      <c r="D14" s="73"/>
      <c r="E14" s="51"/>
      <c r="F14" s="51"/>
      <c r="G14" s="51"/>
      <c r="H14" s="51"/>
      <c r="I14" s="51"/>
      <c r="J14" s="51"/>
      <c r="K14" s="51"/>
    </row>
    <row r="15" spans="1:11" ht="12.75">
      <c r="A15" s="51"/>
      <c r="B15" s="51"/>
      <c r="C15" s="68"/>
      <c r="D15" s="73"/>
      <c r="E15" s="51"/>
      <c r="F15" s="51"/>
      <c r="G15" s="51"/>
      <c r="H15" s="51"/>
      <c r="I15" s="51"/>
      <c r="J15" s="51"/>
      <c r="K15" s="51"/>
    </row>
    <row r="16" spans="1:11" ht="27.75">
      <c r="A16" s="51"/>
      <c r="B16" s="51"/>
      <c r="C16" s="68"/>
      <c r="D16" s="53" t="s">
        <v>25</v>
      </c>
      <c r="E16" s="51"/>
      <c r="F16" s="68"/>
      <c r="G16" s="51"/>
      <c r="H16" s="51"/>
      <c r="I16" s="51"/>
      <c r="J16" s="51"/>
      <c r="K16" s="51"/>
    </row>
    <row r="17" spans="1:11" ht="12.75">
      <c r="A17" s="51"/>
      <c r="B17" s="51"/>
      <c r="C17" s="68"/>
      <c r="D17" s="75" t="s">
        <v>31</v>
      </c>
      <c r="E17" s="76"/>
      <c r="F17" s="77"/>
      <c r="G17" s="51"/>
      <c r="H17" s="51"/>
      <c r="I17" s="51"/>
      <c r="J17" s="51"/>
      <c r="K17" s="51"/>
    </row>
    <row r="18" spans="1:11" ht="12.75">
      <c r="A18" s="51"/>
      <c r="B18" s="51"/>
      <c r="C18" s="68"/>
      <c r="D18" s="58" t="s">
        <v>15</v>
      </c>
      <c r="E18" s="78">
        <v>0</v>
      </c>
      <c r="F18" s="79"/>
      <c r="G18" s="51"/>
      <c r="H18" s="51"/>
      <c r="I18" s="51"/>
      <c r="J18" s="51"/>
      <c r="K18" s="51"/>
    </row>
    <row r="19" spans="1:11" ht="12.75">
      <c r="A19" s="51"/>
      <c r="B19" s="51"/>
      <c r="C19" s="68"/>
      <c r="D19" s="61" t="s">
        <v>13</v>
      </c>
      <c r="E19" s="80">
        <v>0</v>
      </c>
      <c r="F19" s="81"/>
      <c r="G19" s="51"/>
      <c r="H19" s="51"/>
      <c r="I19" s="51"/>
      <c r="J19" s="51"/>
      <c r="K19" s="51"/>
    </row>
    <row r="20" spans="1:11" ht="12.75">
      <c r="A20" s="51"/>
      <c r="B20" s="51"/>
      <c r="C20" s="68"/>
      <c r="D20" s="82" t="s">
        <v>14</v>
      </c>
      <c r="E20" s="83">
        <v>0</v>
      </c>
      <c r="F20" s="84"/>
      <c r="G20" s="51"/>
      <c r="H20" s="51"/>
      <c r="I20" s="51"/>
      <c r="J20" s="51"/>
      <c r="K20" s="51"/>
    </row>
    <row r="21" spans="1:11" ht="12.75">
      <c r="A21" s="51"/>
      <c r="B21" s="51"/>
      <c r="C21" s="68"/>
      <c r="D21" s="85" t="s">
        <v>26</v>
      </c>
      <c r="E21" s="73"/>
      <c r="F21" s="73"/>
      <c r="G21" s="51"/>
      <c r="H21" s="51"/>
      <c r="I21" s="51"/>
      <c r="J21" s="51"/>
      <c r="K21" s="51"/>
    </row>
    <row r="22" spans="1:11" ht="12.75">
      <c r="A22" s="51"/>
      <c r="B22" s="51"/>
      <c r="C22" s="86" t="s">
        <v>16</v>
      </c>
      <c r="E22" s="74">
        <f>COUNT(B28:B814)</f>
        <v>306</v>
      </c>
      <c r="F22" s="73"/>
      <c r="G22" s="51"/>
      <c r="H22" s="51"/>
      <c r="I22" s="51"/>
      <c r="J22" s="51"/>
      <c r="K22" s="51"/>
    </row>
    <row r="23" spans="1:11" ht="12.75">
      <c r="A23" s="51"/>
      <c r="B23" s="51"/>
      <c r="C23" s="68"/>
      <c r="D23" s="97" t="s">
        <v>27</v>
      </c>
      <c r="E23" s="96">
        <f>+INT((E13-E22)/12)</f>
        <v>4</v>
      </c>
      <c r="F23" s="98" t="s">
        <v>28</v>
      </c>
      <c r="G23" s="51"/>
      <c r="H23" s="51"/>
      <c r="I23" s="51"/>
      <c r="J23" s="51"/>
      <c r="K23" s="51"/>
    </row>
    <row r="24" spans="1:11" ht="12.75">
      <c r="A24" s="51"/>
      <c r="B24" s="51"/>
      <c r="C24" s="68"/>
      <c r="D24" s="97" t="s">
        <v>29</v>
      </c>
      <c r="E24" s="96">
        <f>+MOD((E13-E22),12)</f>
        <v>6</v>
      </c>
      <c r="F24" s="95" t="s">
        <v>30</v>
      </c>
      <c r="G24" s="51"/>
      <c r="H24" s="51"/>
      <c r="I24" s="51"/>
      <c r="J24" s="51"/>
      <c r="K24" s="51"/>
    </row>
    <row r="25" spans="1:11" ht="30.75" thickBot="1">
      <c r="A25" s="51"/>
      <c r="B25" s="51"/>
      <c r="C25" s="51"/>
      <c r="D25" s="89" t="s">
        <v>11</v>
      </c>
      <c r="E25" s="51"/>
      <c r="F25" s="51"/>
      <c r="G25" s="51"/>
      <c r="H25" s="51"/>
      <c r="I25" s="51"/>
      <c r="J25" s="51"/>
      <c r="K25" s="51"/>
    </row>
    <row r="26" spans="1:11" ht="13.5" thickBot="1">
      <c r="A26" s="51"/>
      <c r="B26" s="90" t="s">
        <v>6</v>
      </c>
      <c r="C26" s="91" t="s">
        <v>5</v>
      </c>
      <c r="D26" s="92" t="s">
        <v>7</v>
      </c>
      <c r="E26" s="91" t="s">
        <v>8</v>
      </c>
      <c r="F26" s="91" t="s">
        <v>9</v>
      </c>
      <c r="G26" s="91" t="s">
        <v>10</v>
      </c>
      <c r="H26" s="93" t="s">
        <v>12</v>
      </c>
      <c r="I26" s="51"/>
      <c r="J26" s="51"/>
      <c r="K26" s="51"/>
    </row>
    <row r="27" spans="1:11" ht="12.75">
      <c r="A27" s="51"/>
      <c r="B27" s="51">
        <v>0</v>
      </c>
      <c r="C27" s="51">
        <v>0</v>
      </c>
      <c r="D27" s="51"/>
      <c r="E27" s="137">
        <f>SUM(E28:E1996)</f>
        <v>100565.5231185744</v>
      </c>
      <c r="F27" s="137">
        <f>SUM(F28:F1996)</f>
        <v>157456.14552385212</v>
      </c>
      <c r="G27" s="72">
        <f>E6</f>
        <v>200000</v>
      </c>
      <c r="H27" s="72">
        <f aca="true" t="shared" si="0" ref="H27:H90">IF(C27&lt;&gt;" ",IF(AND($E$19=B27,$E$20=C27-(B27-1)*12),$E$18,0)," ")</f>
        <v>0</v>
      </c>
      <c r="I27" s="51"/>
      <c r="J27" s="51"/>
      <c r="K27" s="51"/>
    </row>
    <row r="28" spans="1:11" ht="12.75">
      <c r="A28" s="51"/>
      <c r="B28" s="51">
        <f aca="true" t="shared" si="1" ref="B28:B91">IF(C28&lt;&gt;" ",INT(C27/12)+1," ")</f>
        <v>1</v>
      </c>
      <c r="C28" s="51">
        <f aca="true" t="shared" si="2" ref="C28:C91">IF(CODE(C27)=32," ",IF(AND(C27+1&lt;=$E$13,G27&gt;0),+C27+1," "))</f>
        <v>1</v>
      </c>
      <c r="D28" s="72">
        <f aca="true" t="shared" si="3" ref="D28:D91">IF(C28&lt;&gt;" ",IF(G27&lt;D27,G27+E28,PMT($E$11,($E$13),-$E$6))," ")</f>
        <v>843.2080674589101</v>
      </c>
      <c r="E28" s="72">
        <f aca="true" t="shared" si="4" ref="E28:E91">IF(C28&lt;&gt;" ",G27*$E$11," ")</f>
        <v>500</v>
      </c>
      <c r="F28" s="72">
        <f aca="true" t="shared" si="5" ref="F28:F91">IF(C28&lt;&gt;" ",D28-E28+H28," ")</f>
        <v>343.20806745891014</v>
      </c>
      <c r="G28" s="94">
        <f aca="true" t="shared" si="6" ref="G28:G91">IF(C28&lt;&gt;" ",G27-F28," ")</f>
        <v>199656.7919325411</v>
      </c>
      <c r="H28" s="72">
        <f t="shared" si="0"/>
        <v>0</v>
      </c>
      <c r="I28" s="51"/>
      <c r="J28" s="51"/>
      <c r="K28" s="51"/>
    </row>
    <row r="29" spans="1:11" ht="12.75">
      <c r="A29" s="51"/>
      <c r="B29" s="51">
        <f t="shared" si="1"/>
        <v>1</v>
      </c>
      <c r="C29" s="51">
        <f t="shared" si="2"/>
        <v>2</v>
      </c>
      <c r="D29" s="72">
        <f t="shared" si="3"/>
        <v>843.2080674589101</v>
      </c>
      <c r="E29" s="72">
        <f t="shared" si="4"/>
        <v>499.1419798313527</v>
      </c>
      <c r="F29" s="72">
        <f t="shared" si="5"/>
        <v>344.0660876275574</v>
      </c>
      <c r="G29" s="94">
        <f t="shared" si="6"/>
        <v>199312.72584491354</v>
      </c>
      <c r="H29" s="72">
        <f t="shared" si="0"/>
        <v>0</v>
      </c>
      <c r="I29" s="51"/>
      <c r="J29" s="51"/>
      <c r="K29" s="51"/>
    </row>
    <row r="30" spans="1:11" ht="12.75">
      <c r="A30" s="51"/>
      <c r="B30" s="51">
        <f t="shared" si="1"/>
        <v>1</v>
      </c>
      <c r="C30" s="51">
        <f t="shared" si="2"/>
        <v>3</v>
      </c>
      <c r="D30" s="72">
        <f t="shared" si="3"/>
        <v>843.2080674589101</v>
      </c>
      <c r="E30" s="72">
        <f t="shared" si="4"/>
        <v>498.2818146122839</v>
      </c>
      <c r="F30" s="72">
        <f t="shared" si="5"/>
        <v>344.92625284662626</v>
      </c>
      <c r="G30" s="94">
        <f t="shared" si="6"/>
        <v>198967.7995920669</v>
      </c>
      <c r="H30" s="72">
        <f t="shared" si="0"/>
        <v>0</v>
      </c>
      <c r="I30" s="51"/>
      <c r="J30" s="51"/>
      <c r="K30" s="51"/>
    </row>
    <row r="31" spans="1:11" ht="12.75">
      <c r="A31" s="51"/>
      <c r="B31" s="51">
        <f t="shared" si="1"/>
        <v>1</v>
      </c>
      <c r="C31" s="51">
        <f t="shared" si="2"/>
        <v>4</v>
      </c>
      <c r="D31" s="72">
        <f t="shared" si="3"/>
        <v>843.2080674589101</v>
      </c>
      <c r="E31" s="72">
        <f t="shared" si="4"/>
        <v>497.41949898016725</v>
      </c>
      <c r="F31" s="72">
        <f t="shared" si="5"/>
        <v>345.7885684787429</v>
      </c>
      <c r="G31" s="94">
        <f t="shared" si="6"/>
        <v>198622.01102358816</v>
      </c>
      <c r="H31" s="72">
        <f t="shared" si="0"/>
        <v>0</v>
      </c>
      <c r="I31" s="51"/>
      <c r="J31" s="51"/>
      <c r="K31" s="51"/>
    </row>
    <row r="32" spans="1:11" ht="12.75">
      <c r="A32" s="51"/>
      <c r="B32" s="51">
        <f t="shared" si="1"/>
        <v>1</v>
      </c>
      <c r="C32" s="51">
        <f t="shared" si="2"/>
        <v>5</v>
      </c>
      <c r="D32" s="72">
        <f t="shared" si="3"/>
        <v>843.2080674589101</v>
      </c>
      <c r="E32" s="72">
        <f t="shared" si="4"/>
        <v>496.5550275589704</v>
      </c>
      <c r="F32" s="72">
        <f t="shared" si="5"/>
        <v>346.65303989993976</v>
      </c>
      <c r="G32" s="94">
        <f t="shared" si="6"/>
        <v>198275.3579836882</v>
      </c>
      <c r="H32" s="72">
        <f t="shared" si="0"/>
        <v>0</v>
      </c>
      <c r="I32" s="51"/>
      <c r="J32" s="51"/>
      <c r="K32" s="51"/>
    </row>
    <row r="33" spans="1:11" ht="12.75">
      <c r="A33" s="51"/>
      <c r="B33" s="51">
        <f t="shared" si="1"/>
        <v>1</v>
      </c>
      <c r="C33" s="51">
        <f t="shared" si="2"/>
        <v>6</v>
      </c>
      <c r="D33" s="72">
        <f t="shared" si="3"/>
        <v>843.2080674589101</v>
      </c>
      <c r="E33" s="72">
        <f t="shared" si="4"/>
        <v>495.68839495922055</v>
      </c>
      <c r="F33" s="72">
        <f t="shared" si="5"/>
        <v>347.5196724996896</v>
      </c>
      <c r="G33" s="94">
        <f t="shared" si="6"/>
        <v>197927.83831118853</v>
      </c>
      <c r="H33" s="72">
        <f t="shared" si="0"/>
        <v>0</v>
      </c>
      <c r="I33" s="51"/>
      <c r="J33" s="51"/>
      <c r="K33" s="51"/>
    </row>
    <row r="34" spans="1:11" ht="12.75">
      <c r="A34" s="51"/>
      <c r="B34" s="51">
        <f t="shared" si="1"/>
        <v>1</v>
      </c>
      <c r="C34" s="51">
        <f t="shared" si="2"/>
        <v>7</v>
      </c>
      <c r="D34" s="72">
        <f t="shared" si="3"/>
        <v>843.2080674589101</v>
      </c>
      <c r="E34" s="72">
        <f t="shared" si="4"/>
        <v>494.81959577797136</v>
      </c>
      <c r="F34" s="72">
        <f t="shared" si="5"/>
        <v>348.3884716809388</v>
      </c>
      <c r="G34" s="94">
        <f t="shared" si="6"/>
        <v>197579.4498395076</v>
      </c>
      <c r="H34" s="72">
        <f t="shared" si="0"/>
        <v>0</v>
      </c>
      <c r="I34" s="51"/>
      <c r="J34" s="51"/>
      <c r="K34" s="51"/>
    </row>
    <row r="35" spans="1:11" ht="12.75">
      <c r="A35" s="51"/>
      <c r="B35" s="51">
        <f t="shared" si="1"/>
        <v>1</v>
      </c>
      <c r="C35" s="51">
        <f t="shared" si="2"/>
        <v>8</v>
      </c>
      <c r="D35" s="72">
        <f t="shared" si="3"/>
        <v>843.2080674589101</v>
      </c>
      <c r="E35" s="72">
        <f t="shared" si="4"/>
        <v>493.948624598769</v>
      </c>
      <c r="F35" s="72">
        <f t="shared" si="5"/>
        <v>349.2594428601411</v>
      </c>
      <c r="G35" s="94">
        <f t="shared" si="6"/>
        <v>197230.19039664746</v>
      </c>
      <c r="H35" s="72">
        <f t="shared" si="0"/>
        <v>0</v>
      </c>
      <c r="I35" s="51"/>
      <c r="J35" s="51"/>
      <c r="K35" s="51"/>
    </row>
    <row r="36" spans="1:11" ht="12.75">
      <c r="A36" s="51"/>
      <c r="B36" s="51">
        <f t="shared" si="1"/>
        <v>1</v>
      </c>
      <c r="C36" s="51">
        <f t="shared" si="2"/>
        <v>9</v>
      </c>
      <c r="D36" s="72">
        <f t="shared" si="3"/>
        <v>843.2080674589101</v>
      </c>
      <c r="E36" s="72">
        <f t="shared" si="4"/>
        <v>493.07547599161865</v>
      </c>
      <c r="F36" s="72">
        <f t="shared" si="5"/>
        <v>350.1325914672915</v>
      </c>
      <c r="G36" s="94">
        <f t="shared" si="6"/>
        <v>196880.05780518017</v>
      </c>
      <c r="H36" s="72">
        <f t="shared" si="0"/>
        <v>0</v>
      </c>
      <c r="I36" s="51"/>
      <c r="J36" s="51"/>
      <c r="K36" s="51"/>
    </row>
    <row r="37" spans="1:11" ht="12.75">
      <c r="A37" s="51"/>
      <c r="B37" s="51">
        <f t="shared" si="1"/>
        <v>1</v>
      </c>
      <c r="C37" s="51">
        <f t="shared" si="2"/>
        <v>10</v>
      </c>
      <c r="D37" s="72">
        <f t="shared" si="3"/>
        <v>843.2080674589101</v>
      </c>
      <c r="E37" s="72">
        <f t="shared" si="4"/>
        <v>492.20014451295043</v>
      </c>
      <c r="F37" s="72">
        <f t="shared" si="5"/>
        <v>351.0079229459597</v>
      </c>
      <c r="G37" s="94">
        <f t="shared" si="6"/>
        <v>196529.04988223422</v>
      </c>
      <c r="H37" s="72">
        <f t="shared" si="0"/>
        <v>0</v>
      </c>
      <c r="I37" s="51"/>
      <c r="J37" s="51"/>
      <c r="K37" s="51"/>
    </row>
    <row r="38" spans="1:11" ht="12.75">
      <c r="A38" s="51"/>
      <c r="B38" s="51">
        <f t="shared" si="1"/>
        <v>1</v>
      </c>
      <c r="C38" s="51">
        <f t="shared" si="2"/>
        <v>11</v>
      </c>
      <c r="D38" s="72">
        <f t="shared" si="3"/>
        <v>843.2080674589101</v>
      </c>
      <c r="E38" s="72">
        <f t="shared" si="4"/>
        <v>491.32262470558555</v>
      </c>
      <c r="F38" s="72">
        <f t="shared" si="5"/>
        <v>351.8854427533246</v>
      </c>
      <c r="G38" s="94">
        <f t="shared" si="6"/>
        <v>196177.1644394809</v>
      </c>
      <c r="H38" s="72">
        <f t="shared" si="0"/>
        <v>0</v>
      </c>
      <c r="I38" s="51"/>
      <c r="J38" s="51"/>
      <c r="K38" s="51"/>
    </row>
    <row r="39" spans="1:11" ht="12.75">
      <c r="A39" s="51"/>
      <c r="B39" s="51">
        <f t="shared" si="1"/>
        <v>1</v>
      </c>
      <c r="C39" s="51">
        <f t="shared" si="2"/>
        <v>12</v>
      </c>
      <c r="D39" s="72">
        <f t="shared" si="3"/>
        <v>843.2080674589101</v>
      </c>
      <c r="E39" s="72">
        <f t="shared" si="4"/>
        <v>490.44291109870227</v>
      </c>
      <c r="F39" s="72">
        <f t="shared" si="5"/>
        <v>352.76515636020787</v>
      </c>
      <c r="G39" s="94">
        <f t="shared" si="6"/>
        <v>195824.3992831207</v>
      </c>
      <c r="H39" s="72">
        <f t="shared" si="0"/>
        <v>0</v>
      </c>
      <c r="I39" s="51"/>
      <c r="J39" s="51"/>
      <c r="K39" s="51"/>
    </row>
    <row r="40" spans="1:11" ht="12.75">
      <c r="A40" s="51"/>
      <c r="B40" s="51">
        <f t="shared" si="1"/>
        <v>2</v>
      </c>
      <c r="C40" s="51">
        <f t="shared" si="2"/>
        <v>13</v>
      </c>
      <c r="D40" s="72">
        <f t="shared" si="3"/>
        <v>843.2080674589101</v>
      </c>
      <c r="E40" s="72">
        <f t="shared" si="4"/>
        <v>489.56099820780173</v>
      </c>
      <c r="F40" s="72">
        <f t="shared" si="5"/>
        <v>353.6470692511084</v>
      </c>
      <c r="G40" s="94">
        <f t="shared" si="6"/>
        <v>195470.7522138696</v>
      </c>
      <c r="H40" s="72">
        <f t="shared" si="0"/>
        <v>0</v>
      </c>
      <c r="I40" s="51"/>
      <c r="J40" s="51"/>
      <c r="K40" s="51"/>
    </row>
    <row r="41" spans="1:11" ht="12.75">
      <c r="A41" s="51"/>
      <c r="B41" s="51">
        <f t="shared" si="1"/>
        <v>2</v>
      </c>
      <c r="C41" s="51">
        <f t="shared" si="2"/>
        <v>14</v>
      </c>
      <c r="D41" s="72">
        <f t="shared" si="3"/>
        <v>843.2080674589101</v>
      </c>
      <c r="E41" s="72">
        <f t="shared" si="4"/>
        <v>488.676880534674</v>
      </c>
      <c r="F41" s="72">
        <f t="shared" si="5"/>
        <v>354.5311869242361</v>
      </c>
      <c r="G41" s="94">
        <f t="shared" si="6"/>
        <v>195116.22102694536</v>
      </c>
      <c r="H41" s="72">
        <f t="shared" si="0"/>
        <v>0</v>
      </c>
      <c r="I41" s="51"/>
      <c r="J41" s="51"/>
      <c r="K41" s="51"/>
    </row>
    <row r="42" spans="1:11" ht="12.75">
      <c r="A42" s="51"/>
      <c r="B42" s="51">
        <f t="shared" si="1"/>
        <v>2</v>
      </c>
      <c r="C42" s="51">
        <f t="shared" si="2"/>
        <v>15</v>
      </c>
      <c r="D42" s="72">
        <f t="shared" si="3"/>
        <v>843.2080674589101</v>
      </c>
      <c r="E42" s="72">
        <f t="shared" si="4"/>
        <v>487.7905525673634</v>
      </c>
      <c r="F42" s="72">
        <f t="shared" si="5"/>
        <v>355.4175148915467</v>
      </c>
      <c r="G42" s="94">
        <f t="shared" si="6"/>
        <v>194760.80351205383</v>
      </c>
      <c r="H42" s="72">
        <f t="shared" si="0"/>
        <v>0</v>
      </c>
      <c r="I42" s="51"/>
      <c r="J42" s="51"/>
      <c r="K42" s="51"/>
    </row>
    <row r="43" spans="1:11" ht="12.75">
      <c r="A43" s="51"/>
      <c r="B43" s="51">
        <f t="shared" si="1"/>
        <v>2</v>
      </c>
      <c r="C43" s="51">
        <f t="shared" si="2"/>
        <v>16</v>
      </c>
      <c r="D43" s="72">
        <f t="shared" si="3"/>
        <v>843.2080674589101</v>
      </c>
      <c r="E43" s="72">
        <f t="shared" si="4"/>
        <v>486.90200878013457</v>
      </c>
      <c r="F43" s="72">
        <f t="shared" si="5"/>
        <v>356.30605867877557</v>
      </c>
      <c r="G43" s="94">
        <f t="shared" si="6"/>
        <v>194404.49745337505</v>
      </c>
      <c r="H43" s="72">
        <f t="shared" si="0"/>
        <v>0</v>
      </c>
      <c r="I43" s="51"/>
      <c r="J43" s="51"/>
      <c r="K43" s="51"/>
    </row>
    <row r="44" spans="1:11" ht="12.75">
      <c r="A44" s="51"/>
      <c r="B44" s="51">
        <f t="shared" si="1"/>
        <v>2</v>
      </c>
      <c r="C44" s="51">
        <f t="shared" si="2"/>
        <v>17</v>
      </c>
      <c r="D44" s="72">
        <f t="shared" si="3"/>
        <v>843.2080674589101</v>
      </c>
      <c r="E44" s="72">
        <f t="shared" si="4"/>
        <v>486.01124363343763</v>
      </c>
      <c r="F44" s="72">
        <f t="shared" si="5"/>
        <v>357.1968238254725</v>
      </c>
      <c r="G44" s="94">
        <f t="shared" si="6"/>
        <v>194047.30062954957</v>
      </c>
      <c r="H44" s="72">
        <f t="shared" si="0"/>
        <v>0</v>
      </c>
      <c r="I44" s="51"/>
      <c r="J44" s="51"/>
      <c r="K44" s="51"/>
    </row>
    <row r="45" spans="1:11" ht="12.75">
      <c r="A45" s="51"/>
      <c r="B45" s="51">
        <f t="shared" si="1"/>
        <v>2</v>
      </c>
      <c r="C45" s="51">
        <f t="shared" si="2"/>
        <v>18</v>
      </c>
      <c r="D45" s="72">
        <f t="shared" si="3"/>
        <v>843.2080674589101</v>
      </c>
      <c r="E45" s="72">
        <f t="shared" si="4"/>
        <v>485.1182515738739</v>
      </c>
      <c r="F45" s="72">
        <f t="shared" si="5"/>
        <v>358.0898158850362</v>
      </c>
      <c r="G45" s="94">
        <f t="shared" si="6"/>
        <v>193689.21081366454</v>
      </c>
      <c r="H45" s="72">
        <f t="shared" si="0"/>
        <v>0</v>
      </c>
      <c r="I45" s="51"/>
      <c r="J45" s="51"/>
      <c r="K45" s="51"/>
    </row>
    <row r="46" spans="1:11" ht="12.75">
      <c r="A46" s="51"/>
      <c r="B46" s="51">
        <f t="shared" si="1"/>
        <v>2</v>
      </c>
      <c r="C46" s="51">
        <f t="shared" si="2"/>
        <v>19</v>
      </c>
      <c r="D46" s="72">
        <f t="shared" si="3"/>
        <v>843.2080674589101</v>
      </c>
      <c r="E46" s="72">
        <f t="shared" si="4"/>
        <v>484.22302703416136</v>
      </c>
      <c r="F46" s="72">
        <f t="shared" si="5"/>
        <v>358.9850404247488</v>
      </c>
      <c r="G46" s="94">
        <f t="shared" si="6"/>
        <v>193330.2257732398</v>
      </c>
      <c r="H46" s="72">
        <f t="shared" si="0"/>
        <v>0</v>
      </c>
      <c r="I46" s="51"/>
      <c r="J46" s="51"/>
      <c r="K46" s="51"/>
    </row>
    <row r="47" spans="1:11" ht="12.75">
      <c r="A47" s="51"/>
      <c r="B47" s="51">
        <f t="shared" si="1"/>
        <v>2</v>
      </c>
      <c r="C47" s="51">
        <f t="shared" si="2"/>
        <v>20</v>
      </c>
      <c r="D47" s="72">
        <f t="shared" si="3"/>
        <v>843.2080674589101</v>
      </c>
      <c r="E47" s="72">
        <f t="shared" si="4"/>
        <v>483.3255644330995</v>
      </c>
      <c r="F47" s="72">
        <f t="shared" si="5"/>
        <v>359.88250302581065</v>
      </c>
      <c r="G47" s="94">
        <f t="shared" si="6"/>
        <v>192970.34327021398</v>
      </c>
      <c r="H47" s="72">
        <f t="shared" si="0"/>
        <v>0</v>
      </c>
      <c r="I47" s="51"/>
      <c r="J47" s="51"/>
      <c r="K47" s="51"/>
    </row>
    <row r="48" spans="1:11" ht="12.75">
      <c r="A48" s="51"/>
      <c r="B48" s="51">
        <f t="shared" si="1"/>
        <v>2</v>
      </c>
      <c r="C48" s="51">
        <f t="shared" si="2"/>
        <v>21</v>
      </c>
      <c r="D48" s="72">
        <f t="shared" si="3"/>
        <v>843.2080674589101</v>
      </c>
      <c r="E48" s="72">
        <f t="shared" si="4"/>
        <v>482.425858175535</v>
      </c>
      <c r="F48" s="72">
        <f t="shared" si="5"/>
        <v>360.78220928337515</v>
      </c>
      <c r="G48" s="94">
        <f t="shared" si="6"/>
        <v>192609.5610609306</v>
      </c>
      <c r="H48" s="72">
        <f t="shared" si="0"/>
        <v>0</v>
      </c>
      <c r="I48" s="51"/>
      <c r="J48" s="51"/>
      <c r="K48" s="51"/>
    </row>
    <row r="49" spans="1:11" ht="12.75">
      <c r="A49" s="51"/>
      <c r="B49" s="51">
        <f t="shared" si="1"/>
        <v>2</v>
      </c>
      <c r="C49" s="51">
        <f t="shared" si="2"/>
        <v>22</v>
      </c>
      <c r="D49" s="72">
        <f t="shared" si="3"/>
        <v>843.2080674589101</v>
      </c>
      <c r="E49" s="72">
        <f t="shared" si="4"/>
        <v>481.5239026523265</v>
      </c>
      <c r="F49" s="72">
        <f t="shared" si="5"/>
        <v>361.6841648065836</v>
      </c>
      <c r="G49" s="94">
        <f t="shared" si="6"/>
        <v>192247.876896124</v>
      </c>
      <c r="H49" s="72">
        <f t="shared" si="0"/>
        <v>0</v>
      </c>
      <c r="I49" s="51"/>
      <c r="J49" s="51"/>
      <c r="K49" s="51"/>
    </row>
    <row r="50" spans="1:11" ht="12.75">
      <c r="A50" s="51"/>
      <c r="B50" s="51">
        <f t="shared" si="1"/>
        <v>2</v>
      </c>
      <c r="C50" s="51">
        <f t="shared" si="2"/>
        <v>23</v>
      </c>
      <c r="D50" s="72">
        <f t="shared" si="3"/>
        <v>843.2080674589101</v>
      </c>
      <c r="E50" s="72">
        <f t="shared" si="4"/>
        <v>480.61969224031003</v>
      </c>
      <c r="F50" s="72">
        <f t="shared" si="5"/>
        <v>362.5883752186001</v>
      </c>
      <c r="G50" s="94">
        <f t="shared" si="6"/>
        <v>191885.28852090542</v>
      </c>
      <c r="H50" s="72">
        <f t="shared" si="0"/>
        <v>0</v>
      </c>
      <c r="I50" s="51"/>
      <c r="J50" s="51"/>
      <c r="K50" s="51"/>
    </row>
    <row r="51" spans="1:11" ht="12.75">
      <c r="A51" s="51"/>
      <c r="B51" s="51">
        <f t="shared" si="1"/>
        <v>2</v>
      </c>
      <c r="C51" s="51">
        <f t="shared" si="2"/>
        <v>24</v>
      </c>
      <c r="D51" s="72">
        <f t="shared" si="3"/>
        <v>843.2080674589101</v>
      </c>
      <c r="E51" s="72">
        <f t="shared" si="4"/>
        <v>479.71322130226355</v>
      </c>
      <c r="F51" s="72">
        <f t="shared" si="5"/>
        <v>363.4948461566466</v>
      </c>
      <c r="G51" s="94">
        <f t="shared" si="6"/>
        <v>191521.79367474877</v>
      </c>
      <c r="H51" s="72">
        <f t="shared" si="0"/>
        <v>0</v>
      </c>
      <c r="I51" s="51"/>
      <c r="J51" s="51"/>
      <c r="K51" s="51"/>
    </row>
    <row r="52" spans="1:11" ht="12.75">
      <c r="A52" s="51"/>
      <c r="B52" s="51">
        <f t="shared" si="1"/>
        <v>3</v>
      </c>
      <c r="C52" s="51">
        <f t="shared" si="2"/>
        <v>25</v>
      </c>
      <c r="D52" s="72">
        <f t="shared" si="3"/>
        <v>843.2080674589101</v>
      </c>
      <c r="E52" s="72">
        <f t="shared" si="4"/>
        <v>478.80448418687195</v>
      </c>
      <c r="F52" s="72">
        <f t="shared" si="5"/>
        <v>364.4035832720382</v>
      </c>
      <c r="G52" s="94">
        <f t="shared" si="6"/>
        <v>191157.39009147673</v>
      </c>
      <c r="H52" s="72">
        <f t="shared" si="0"/>
        <v>0</v>
      </c>
      <c r="I52" s="51"/>
      <c r="J52" s="51"/>
      <c r="K52" s="51"/>
    </row>
    <row r="53" spans="1:11" ht="12.75">
      <c r="A53" s="51"/>
      <c r="B53" s="51">
        <f t="shared" si="1"/>
        <v>3</v>
      </c>
      <c r="C53" s="51">
        <f t="shared" si="2"/>
        <v>26</v>
      </c>
      <c r="D53" s="72">
        <f t="shared" si="3"/>
        <v>843.2080674589101</v>
      </c>
      <c r="E53" s="72">
        <f t="shared" si="4"/>
        <v>477.89347522869184</v>
      </c>
      <c r="F53" s="72">
        <f t="shared" si="5"/>
        <v>365.3145922302183</v>
      </c>
      <c r="G53" s="94">
        <f t="shared" si="6"/>
        <v>190792.0754992465</v>
      </c>
      <c r="H53" s="72">
        <f t="shared" si="0"/>
        <v>0</v>
      </c>
      <c r="I53" s="51"/>
      <c r="J53" s="51"/>
      <c r="K53" s="51"/>
    </row>
    <row r="54" spans="1:11" ht="12.75">
      <c r="A54" s="51"/>
      <c r="B54" s="51">
        <f t="shared" si="1"/>
        <v>3</v>
      </c>
      <c r="C54" s="51">
        <f t="shared" si="2"/>
        <v>27</v>
      </c>
      <c r="D54" s="72">
        <f t="shared" si="3"/>
        <v>843.2080674589101</v>
      </c>
      <c r="E54" s="72">
        <f t="shared" si="4"/>
        <v>476.9801887481163</v>
      </c>
      <c r="F54" s="72">
        <f t="shared" si="5"/>
        <v>366.22787871079385</v>
      </c>
      <c r="G54" s="94">
        <f t="shared" si="6"/>
        <v>190425.8476205357</v>
      </c>
      <c r="H54" s="72">
        <f t="shared" si="0"/>
        <v>0</v>
      </c>
      <c r="I54" s="51"/>
      <c r="J54" s="51"/>
      <c r="K54" s="51"/>
    </row>
    <row r="55" spans="1:11" ht="12.75">
      <c r="A55" s="51"/>
      <c r="B55" s="51">
        <f t="shared" si="1"/>
        <v>3</v>
      </c>
      <c r="C55" s="51">
        <f t="shared" si="2"/>
        <v>28</v>
      </c>
      <c r="D55" s="72">
        <f t="shared" si="3"/>
        <v>843.2080674589101</v>
      </c>
      <c r="E55" s="72">
        <f t="shared" si="4"/>
        <v>476.06461905133926</v>
      </c>
      <c r="F55" s="72">
        <f t="shared" si="5"/>
        <v>367.1434484075709</v>
      </c>
      <c r="G55" s="94">
        <f t="shared" si="6"/>
        <v>190058.70417212814</v>
      </c>
      <c r="H55" s="72">
        <f t="shared" si="0"/>
        <v>0</v>
      </c>
      <c r="I55" s="51"/>
      <c r="J55" s="51"/>
      <c r="K55" s="51"/>
    </row>
    <row r="56" spans="1:11" ht="12.75">
      <c r="A56" s="51"/>
      <c r="B56" s="51">
        <f t="shared" si="1"/>
        <v>3</v>
      </c>
      <c r="C56" s="51">
        <f t="shared" si="2"/>
        <v>29</v>
      </c>
      <c r="D56" s="72">
        <f t="shared" si="3"/>
        <v>843.2080674589101</v>
      </c>
      <c r="E56" s="72">
        <f t="shared" si="4"/>
        <v>475.14676043032034</v>
      </c>
      <c r="F56" s="72">
        <f t="shared" si="5"/>
        <v>368.0613070285898</v>
      </c>
      <c r="G56" s="94">
        <f t="shared" si="6"/>
        <v>189690.64286509957</v>
      </c>
      <c r="H56" s="72">
        <f t="shared" si="0"/>
        <v>0</v>
      </c>
      <c r="I56" s="51"/>
      <c r="J56" s="51"/>
      <c r="K56" s="51"/>
    </row>
    <row r="57" spans="1:11" ht="12.75">
      <c r="A57" s="51"/>
      <c r="B57" s="51">
        <f t="shared" si="1"/>
        <v>3</v>
      </c>
      <c r="C57" s="51">
        <f t="shared" si="2"/>
        <v>30</v>
      </c>
      <c r="D57" s="72">
        <f t="shared" si="3"/>
        <v>843.2080674589101</v>
      </c>
      <c r="E57" s="72">
        <f t="shared" si="4"/>
        <v>474.2266071627489</v>
      </c>
      <c r="F57" s="72">
        <f t="shared" si="5"/>
        <v>368.98146029616123</v>
      </c>
      <c r="G57" s="94">
        <f t="shared" si="6"/>
        <v>189321.6614048034</v>
      </c>
      <c r="H57" s="72">
        <f t="shared" si="0"/>
        <v>0</v>
      </c>
      <c r="I57" s="51"/>
      <c r="J57" s="51"/>
      <c r="K57" s="51"/>
    </row>
    <row r="58" spans="1:11" ht="12.75">
      <c r="A58" s="51"/>
      <c r="B58" s="51">
        <f t="shared" si="1"/>
        <v>3</v>
      </c>
      <c r="C58" s="51">
        <f t="shared" si="2"/>
        <v>31</v>
      </c>
      <c r="D58" s="72">
        <f t="shared" si="3"/>
        <v>843.2080674589101</v>
      </c>
      <c r="E58" s="72">
        <f t="shared" si="4"/>
        <v>473.3041535120085</v>
      </c>
      <c r="F58" s="72">
        <f t="shared" si="5"/>
        <v>369.90391394690164</v>
      </c>
      <c r="G58" s="94">
        <f t="shared" si="6"/>
        <v>188951.7574908565</v>
      </c>
      <c r="H58" s="72">
        <f t="shared" si="0"/>
        <v>0</v>
      </c>
      <c r="I58" s="51"/>
      <c r="J58" s="51"/>
      <c r="K58" s="51"/>
    </row>
    <row r="59" spans="1:11" ht="12.75">
      <c r="A59" s="51"/>
      <c r="B59" s="51">
        <f t="shared" si="1"/>
        <v>3</v>
      </c>
      <c r="C59" s="51">
        <f t="shared" si="2"/>
        <v>32</v>
      </c>
      <c r="D59" s="72">
        <f t="shared" si="3"/>
        <v>843.2080674589101</v>
      </c>
      <c r="E59" s="72">
        <f t="shared" si="4"/>
        <v>472.37939372714123</v>
      </c>
      <c r="F59" s="72">
        <f t="shared" si="5"/>
        <v>370.8286737317689</v>
      </c>
      <c r="G59" s="94">
        <f t="shared" si="6"/>
        <v>188580.92881712472</v>
      </c>
      <c r="H59" s="72">
        <f t="shared" si="0"/>
        <v>0</v>
      </c>
      <c r="I59" s="51"/>
      <c r="J59" s="51"/>
      <c r="K59" s="51"/>
    </row>
    <row r="60" spans="1:11" ht="12.75">
      <c r="A60" s="51"/>
      <c r="B60" s="51">
        <f t="shared" si="1"/>
        <v>3</v>
      </c>
      <c r="C60" s="51">
        <f t="shared" si="2"/>
        <v>33</v>
      </c>
      <c r="D60" s="72">
        <f t="shared" si="3"/>
        <v>843.2080674589101</v>
      </c>
      <c r="E60" s="72">
        <f t="shared" si="4"/>
        <v>471.45232204281183</v>
      </c>
      <c r="F60" s="72">
        <f t="shared" si="5"/>
        <v>371.7557454160983</v>
      </c>
      <c r="G60" s="94">
        <f t="shared" si="6"/>
        <v>188209.17307170862</v>
      </c>
      <c r="H60" s="72">
        <f t="shared" si="0"/>
        <v>0</v>
      </c>
      <c r="I60" s="51"/>
      <c r="J60" s="51"/>
      <c r="K60" s="51"/>
    </row>
    <row r="61" spans="1:11" ht="12.75">
      <c r="A61" s="51"/>
      <c r="B61" s="51">
        <f t="shared" si="1"/>
        <v>3</v>
      </c>
      <c r="C61" s="51">
        <f t="shared" si="2"/>
        <v>34</v>
      </c>
      <c r="D61" s="72">
        <f t="shared" si="3"/>
        <v>843.2080674589101</v>
      </c>
      <c r="E61" s="72">
        <f t="shared" si="4"/>
        <v>470.52293267927155</v>
      </c>
      <c r="F61" s="72">
        <f t="shared" si="5"/>
        <v>372.6851347796386</v>
      </c>
      <c r="G61" s="94">
        <f t="shared" si="6"/>
        <v>187836.48793692898</v>
      </c>
      <c r="H61" s="72">
        <f t="shared" si="0"/>
        <v>0</v>
      </c>
      <c r="I61" s="51"/>
      <c r="J61" s="51"/>
      <c r="K61" s="51"/>
    </row>
    <row r="62" spans="1:11" ht="12.75">
      <c r="A62" s="51"/>
      <c r="B62" s="51">
        <f t="shared" si="1"/>
        <v>3</v>
      </c>
      <c r="C62" s="51">
        <f t="shared" si="2"/>
        <v>35</v>
      </c>
      <c r="D62" s="72">
        <f t="shared" si="3"/>
        <v>843.2080674589101</v>
      </c>
      <c r="E62" s="72">
        <f t="shared" si="4"/>
        <v>469.59121984232246</v>
      </c>
      <c r="F62" s="72">
        <f t="shared" si="5"/>
        <v>373.6168476165877</v>
      </c>
      <c r="G62" s="94">
        <f t="shared" si="6"/>
        <v>187462.8710893124</v>
      </c>
      <c r="H62" s="72">
        <f t="shared" si="0"/>
        <v>0</v>
      </c>
      <c r="I62" s="51"/>
      <c r="J62" s="51"/>
      <c r="K62" s="51"/>
    </row>
    <row r="63" spans="1:11" ht="12.75">
      <c r="A63" s="51"/>
      <c r="B63" s="51">
        <f t="shared" si="1"/>
        <v>3</v>
      </c>
      <c r="C63" s="51">
        <f t="shared" si="2"/>
        <v>36</v>
      </c>
      <c r="D63" s="72">
        <f t="shared" si="3"/>
        <v>843.2080674589101</v>
      </c>
      <c r="E63" s="72">
        <f t="shared" si="4"/>
        <v>468.657177723281</v>
      </c>
      <c r="F63" s="72">
        <f t="shared" si="5"/>
        <v>374.55088973562914</v>
      </c>
      <c r="G63" s="94">
        <f t="shared" si="6"/>
        <v>187088.32019957676</v>
      </c>
      <c r="H63" s="72">
        <f t="shared" si="0"/>
        <v>0</v>
      </c>
      <c r="I63" s="51"/>
      <c r="J63" s="51"/>
      <c r="K63" s="51"/>
    </row>
    <row r="64" spans="1:11" ht="12.75">
      <c r="A64" s="51"/>
      <c r="B64" s="51">
        <f t="shared" si="1"/>
        <v>4</v>
      </c>
      <c r="C64" s="51">
        <f t="shared" si="2"/>
        <v>37</v>
      </c>
      <c r="D64" s="72">
        <f t="shared" si="3"/>
        <v>843.2080674589101</v>
      </c>
      <c r="E64" s="72">
        <f t="shared" si="4"/>
        <v>467.7208004989419</v>
      </c>
      <c r="F64" s="72">
        <f t="shared" si="5"/>
        <v>375.4872669599682</v>
      </c>
      <c r="G64" s="94">
        <f t="shared" si="6"/>
        <v>186712.8329326168</v>
      </c>
      <c r="H64" s="72">
        <f t="shared" si="0"/>
        <v>0</v>
      </c>
      <c r="I64" s="51"/>
      <c r="J64" s="51"/>
      <c r="K64" s="51"/>
    </row>
    <row r="65" spans="1:11" ht="12.75">
      <c r="A65" s="51"/>
      <c r="B65" s="51">
        <f t="shared" si="1"/>
        <v>4</v>
      </c>
      <c r="C65" s="51">
        <f t="shared" si="2"/>
        <v>38</v>
      </c>
      <c r="D65" s="72">
        <f t="shared" si="3"/>
        <v>843.2080674589101</v>
      </c>
      <c r="E65" s="72">
        <f t="shared" si="4"/>
        <v>466.782082331542</v>
      </c>
      <c r="F65" s="72">
        <f t="shared" si="5"/>
        <v>376.42598512736816</v>
      </c>
      <c r="G65" s="94">
        <f t="shared" si="6"/>
        <v>186336.40694748942</v>
      </c>
      <c r="H65" s="72">
        <f t="shared" si="0"/>
        <v>0</v>
      </c>
      <c r="I65" s="51"/>
      <c r="J65" s="51"/>
      <c r="K65" s="51"/>
    </row>
    <row r="66" spans="1:11" ht="12.75">
      <c r="A66" s="51"/>
      <c r="B66" s="51">
        <f t="shared" si="1"/>
        <v>4</v>
      </c>
      <c r="C66" s="51">
        <f t="shared" si="2"/>
        <v>39</v>
      </c>
      <c r="D66" s="72">
        <f t="shared" si="3"/>
        <v>843.2080674589101</v>
      </c>
      <c r="E66" s="72">
        <f t="shared" si="4"/>
        <v>465.84101736872356</v>
      </c>
      <c r="F66" s="72">
        <f t="shared" si="5"/>
        <v>377.3670500901866</v>
      </c>
      <c r="G66" s="94">
        <f t="shared" si="6"/>
        <v>185959.03989739923</v>
      </c>
      <c r="H66" s="72">
        <f t="shared" si="0"/>
        <v>0</v>
      </c>
      <c r="I66" s="51"/>
      <c r="J66" s="51"/>
      <c r="K66" s="51"/>
    </row>
    <row r="67" spans="1:11" ht="12.75">
      <c r="A67" s="51"/>
      <c r="B67" s="51">
        <f t="shared" si="1"/>
        <v>4</v>
      </c>
      <c r="C67" s="51">
        <f t="shared" si="2"/>
        <v>40</v>
      </c>
      <c r="D67" s="72">
        <f t="shared" si="3"/>
        <v>843.2080674589101</v>
      </c>
      <c r="E67" s="72">
        <f t="shared" si="4"/>
        <v>464.89759974349806</v>
      </c>
      <c r="F67" s="72">
        <f t="shared" si="5"/>
        <v>378.3104677154121</v>
      </c>
      <c r="G67" s="94">
        <f t="shared" si="6"/>
        <v>185580.72942968382</v>
      </c>
      <c r="H67" s="72">
        <f t="shared" si="0"/>
        <v>0</v>
      </c>
      <c r="I67" s="51"/>
      <c r="J67" s="51"/>
      <c r="K67" s="51"/>
    </row>
    <row r="68" spans="1:11" ht="12.75">
      <c r="A68" s="51"/>
      <c r="B68" s="51">
        <f t="shared" si="1"/>
        <v>4</v>
      </c>
      <c r="C68" s="51">
        <f t="shared" si="2"/>
        <v>41</v>
      </c>
      <c r="D68" s="72">
        <f t="shared" si="3"/>
        <v>843.2080674589101</v>
      </c>
      <c r="E68" s="72">
        <f t="shared" si="4"/>
        <v>463.9518235742096</v>
      </c>
      <c r="F68" s="72">
        <f t="shared" si="5"/>
        <v>379.25624388470055</v>
      </c>
      <c r="G68" s="94">
        <f t="shared" si="6"/>
        <v>185201.4731857991</v>
      </c>
      <c r="H68" s="72">
        <f t="shared" si="0"/>
        <v>0</v>
      </c>
      <c r="I68" s="51"/>
      <c r="J68" s="51"/>
      <c r="K68" s="51"/>
    </row>
    <row r="69" spans="1:11" ht="12.75">
      <c r="A69" s="51"/>
      <c r="B69" s="51">
        <f t="shared" si="1"/>
        <v>4</v>
      </c>
      <c r="C69" s="51">
        <f t="shared" si="2"/>
        <v>42</v>
      </c>
      <c r="D69" s="72">
        <f t="shared" si="3"/>
        <v>843.2080674589101</v>
      </c>
      <c r="E69" s="72">
        <f t="shared" si="4"/>
        <v>463.0036829644978</v>
      </c>
      <c r="F69" s="72">
        <f t="shared" si="5"/>
        <v>380.20438449441235</v>
      </c>
      <c r="G69" s="94">
        <f t="shared" si="6"/>
        <v>184821.26880130472</v>
      </c>
      <c r="H69" s="72">
        <f t="shared" si="0"/>
        <v>0</v>
      </c>
      <c r="I69" s="51"/>
      <c r="J69" s="51"/>
      <c r="K69" s="51"/>
    </row>
    <row r="70" spans="1:11" ht="12.75">
      <c r="A70" s="51"/>
      <c r="B70" s="51">
        <f t="shared" si="1"/>
        <v>4</v>
      </c>
      <c r="C70" s="51">
        <f t="shared" si="2"/>
        <v>43</v>
      </c>
      <c r="D70" s="72">
        <f t="shared" si="3"/>
        <v>843.2080674589101</v>
      </c>
      <c r="E70" s="72">
        <f t="shared" si="4"/>
        <v>462.0531720032618</v>
      </c>
      <c r="F70" s="72">
        <f t="shared" si="5"/>
        <v>381.15489545564833</v>
      </c>
      <c r="G70" s="94">
        <f t="shared" si="6"/>
        <v>184440.11390584908</v>
      </c>
      <c r="H70" s="72">
        <f t="shared" si="0"/>
        <v>0</v>
      </c>
      <c r="I70" s="51"/>
      <c r="J70" s="51"/>
      <c r="K70" s="51"/>
    </row>
    <row r="71" spans="1:11" ht="12.75">
      <c r="A71" s="51"/>
      <c r="B71" s="51">
        <f t="shared" si="1"/>
        <v>4</v>
      </c>
      <c r="C71" s="51">
        <f t="shared" si="2"/>
        <v>44</v>
      </c>
      <c r="D71" s="72">
        <f t="shared" si="3"/>
        <v>843.2080674589101</v>
      </c>
      <c r="E71" s="72">
        <f t="shared" si="4"/>
        <v>461.1002847646227</v>
      </c>
      <c r="F71" s="72">
        <f t="shared" si="5"/>
        <v>382.10778269428744</v>
      </c>
      <c r="G71" s="94">
        <f t="shared" si="6"/>
        <v>184058.0061231548</v>
      </c>
      <c r="H71" s="72">
        <f t="shared" si="0"/>
        <v>0</v>
      </c>
      <c r="I71" s="51"/>
      <c r="J71" s="51"/>
      <c r="K71" s="51"/>
    </row>
    <row r="72" spans="1:11" ht="12.75">
      <c r="A72" s="51"/>
      <c r="B72" s="51">
        <f t="shared" si="1"/>
        <v>4</v>
      </c>
      <c r="C72" s="51">
        <f t="shared" si="2"/>
        <v>45</v>
      </c>
      <c r="D72" s="72">
        <f t="shared" si="3"/>
        <v>843.2080674589101</v>
      </c>
      <c r="E72" s="72">
        <f t="shared" si="4"/>
        <v>460.14501530788704</v>
      </c>
      <c r="F72" s="72">
        <f t="shared" si="5"/>
        <v>383.0630521510231</v>
      </c>
      <c r="G72" s="94">
        <f t="shared" si="6"/>
        <v>183674.94307100377</v>
      </c>
      <c r="H72" s="72">
        <f t="shared" si="0"/>
        <v>0</v>
      </c>
      <c r="I72" s="51"/>
      <c r="J72" s="51"/>
      <c r="K72" s="51"/>
    </row>
    <row r="73" spans="1:11" ht="12.75">
      <c r="A73" s="51"/>
      <c r="B73" s="51">
        <f t="shared" si="1"/>
        <v>4</v>
      </c>
      <c r="C73" s="51">
        <f t="shared" si="2"/>
        <v>46</v>
      </c>
      <c r="D73" s="72">
        <f t="shared" si="3"/>
        <v>843.2080674589101</v>
      </c>
      <c r="E73" s="72">
        <f t="shared" si="4"/>
        <v>459.18735767750945</v>
      </c>
      <c r="F73" s="72">
        <f t="shared" si="5"/>
        <v>384.0207097814007</v>
      </c>
      <c r="G73" s="94">
        <f t="shared" si="6"/>
        <v>183290.92236122236</v>
      </c>
      <c r="H73" s="72">
        <f t="shared" si="0"/>
        <v>0</v>
      </c>
      <c r="I73" s="51"/>
      <c r="J73" s="51"/>
      <c r="K73" s="51"/>
    </row>
    <row r="74" spans="1:11" ht="12.75">
      <c r="A74" s="51"/>
      <c r="B74" s="51">
        <f t="shared" si="1"/>
        <v>4</v>
      </c>
      <c r="C74" s="51">
        <f t="shared" si="2"/>
        <v>47</v>
      </c>
      <c r="D74" s="72">
        <f t="shared" si="3"/>
        <v>843.2080674589101</v>
      </c>
      <c r="E74" s="72">
        <f t="shared" si="4"/>
        <v>458.2273059030559</v>
      </c>
      <c r="F74" s="72">
        <f t="shared" si="5"/>
        <v>384.98076155585426</v>
      </c>
      <c r="G74" s="94">
        <f t="shared" si="6"/>
        <v>182905.9415996665</v>
      </c>
      <c r="H74" s="72">
        <f t="shared" si="0"/>
        <v>0</v>
      </c>
      <c r="I74" s="51"/>
      <c r="J74" s="51"/>
      <c r="K74" s="51"/>
    </row>
    <row r="75" spans="1:11" ht="12.75">
      <c r="A75" s="51"/>
      <c r="B75" s="51">
        <f t="shared" si="1"/>
        <v>4</v>
      </c>
      <c r="C75" s="51">
        <f t="shared" si="2"/>
        <v>48</v>
      </c>
      <c r="D75" s="72">
        <f t="shared" si="3"/>
        <v>843.2080674589101</v>
      </c>
      <c r="E75" s="72">
        <f t="shared" si="4"/>
        <v>457.26485399916623</v>
      </c>
      <c r="F75" s="72">
        <f t="shared" si="5"/>
        <v>385.9432134597439</v>
      </c>
      <c r="G75" s="94">
        <f t="shared" si="6"/>
        <v>182519.99838620675</v>
      </c>
      <c r="H75" s="72">
        <f t="shared" si="0"/>
        <v>0</v>
      </c>
      <c r="I75" s="51"/>
      <c r="J75" s="51"/>
      <c r="K75" s="51"/>
    </row>
    <row r="76" spans="1:11" ht="12.75">
      <c r="A76" s="51"/>
      <c r="B76" s="51">
        <f t="shared" si="1"/>
        <v>5</v>
      </c>
      <c r="C76" s="51">
        <f t="shared" si="2"/>
        <v>49</v>
      </c>
      <c r="D76" s="72">
        <f t="shared" si="3"/>
        <v>843.2080674589101</v>
      </c>
      <c r="E76" s="72">
        <f t="shared" si="4"/>
        <v>456.29999596551687</v>
      </c>
      <c r="F76" s="72">
        <f t="shared" si="5"/>
        <v>386.90807149339327</v>
      </c>
      <c r="G76" s="94">
        <f t="shared" si="6"/>
        <v>182133.09031471336</v>
      </c>
      <c r="H76" s="72">
        <f t="shared" si="0"/>
        <v>0</v>
      </c>
      <c r="I76" s="51"/>
      <c r="J76" s="51"/>
      <c r="K76" s="51"/>
    </row>
    <row r="77" spans="1:11" ht="12.75">
      <c r="A77" s="51"/>
      <c r="B77" s="51">
        <f t="shared" si="1"/>
        <v>5</v>
      </c>
      <c r="C77" s="51">
        <f t="shared" si="2"/>
        <v>50</v>
      </c>
      <c r="D77" s="72">
        <f t="shared" si="3"/>
        <v>843.2080674589101</v>
      </c>
      <c r="E77" s="72">
        <f t="shared" si="4"/>
        <v>455.33272578678344</v>
      </c>
      <c r="F77" s="72">
        <f t="shared" si="5"/>
        <v>387.8753416721267</v>
      </c>
      <c r="G77" s="94">
        <f t="shared" si="6"/>
        <v>181745.21497304123</v>
      </c>
      <c r="H77" s="72">
        <f t="shared" si="0"/>
        <v>0</v>
      </c>
      <c r="I77" s="51"/>
      <c r="J77" s="51"/>
      <c r="K77" s="51"/>
    </row>
    <row r="78" spans="1:11" ht="12.75">
      <c r="A78" s="51"/>
      <c r="B78" s="51">
        <f t="shared" si="1"/>
        <v>5</v>
      </c>
      <c r="C78" s="51">
        <f t="shared" si="2"/>
        <v>51</v>
      </c>
      <c r="D78" s="72">
        <f t="shared" si="3"/>
        <v>843.2080674589101</v>
      </c>
      <c r="E78" s="72">
        <f t="shared" si="4"/>
        <v>454.3630374326031</v>
      </c>
      <c r="F78" s="72">
        <f t="shared" si="5"/>
        <v>388.84503002630703</v>
      </c>
      <c r="G78" s="94">
        <f t="shared" si="6"/>
        <v>181356.36994301493</v>
      </c>
      <c r="H78" s="72">
        <f t="shared" si="0"/>
        <v>0</v>
      </c>
      <c r="I78" s="51"/>
      <c r="J78" s="51"/>
      <c r="K78" s="51"/>
    </row>
    <row r="79" spans="1:11" ht="12.75">
      <c r="A79" s="51"/>
      <c r="B79" s="51">
        <f t="shared" si="1"/>
        <v>5</v>
      </c>
      <c r="C79" s="51">
        <f t="shared" si="2"/>
        <v>52</v>
      </c>
      <c r="D79" s="72">
        <f t="shared" si="3"/>
        <v>843.2080674589101</v>
      </c>
      <c r="E79" s="72">
        <f t="shared" si="4"/>
        <v>453.39092485753736</v>
      </c>
      <c r="F79" s="72">
        <f t="shared" si="5"/>
        <v>389.8171426013728</v>
      </c>
      <c r="G79" s="94">
        <f t="shared" si="6"/>
        <v>180966.55280041354</v>
      </c>
      <c r="H79" s="72">
        <f t="shared" si="0"/>
        <v>0</v>
      </c>
      <c r="I79" s="51"/>
      <c r="J79" s="51"/>
      <c r="K79" s="51"/>
    </row>
    <row r="80" spans="1:11" ht="12.75">
      <c r="A80" s="51"/>
      <c r="B80" s="51">
        <f t="shared" si="1"/>
        <v>5</v>
      </c>
      <c r="C80" s="51">
        <f t="shared" si="2"/>
        <v>53</v>
      </c>
      <c r="D80" s="72">
        <f t="shared" si="3"/>
        <v>843.2080674589101</v>
      </c>
      <c r="E80" s="72">
        <f t="shared" si="4"/>
        <v>452.41638200103387</v>
      </c>
      <c r="F80" s="72">
        <f t="shared" si="5"/>
        <v>390.79168545787627</v>
      </c>
      <c r="G80" s="94">
        <f t="shared" si="6"/>
        <v>180575.76111495568</v>
      </c>
      <c r="H80" s="72">
        <f t="shared" si="0"/>
        <v>0</v>
      </c>
      <c r="I80" s="51"/>
      <c r="J80" s="51"/>
      <c r="K80" s="51"/>
    </row>
    <row r="81" spans="1:11" ht="12.75">
      <c r="A81" s="51"/>
      <c r="B81" s="51">
        <f t="shared" si="1"/>
        <v>5</v>
      </c>
      <c r="C81" s="51">
        <f t="shared" si="2"/>
        <v>54</v>
      </c>
      <c r="D81" s="72">
        <f t="shared" si="3"/>
        <v>843.2080674589101</v>
      </c>
      <c r="E81" s="72">
        <f t="shared" si="4"/>
        <v>451.4394027873892</v>
      </c>
      <c r="F81" s="72">
        <f t="shared" si="5"/>
        <v>391.7686646715209</v>
      </c>
      <c r="G81" s="94">
        <f t="shared" si="6"/>
        <v>180183.99245028416</v>
      </c>
      <c r="H81" s="72">
        <f t="shared" si="0"/>
        <v>0</v>
      </c>
      <c r="I81" s="51"/>
      <c r="J81" s="51"/>
      <c r="K81" s="51"/>
    </row>
    <row r="82" spans="1:11" ht="12.75">
      <c r="A82" s="51"/>
      <c r="B82" s="51">
        <f t="shared" si="1"/>
        <v>5</v>
      </c>
      <c r="C82" s="51">
        <f t="shared" si="2"/>
        <v>55</v>
      </c>
      <c r="D82" s="72">
        <f t="shared" si="3"/>
        <v>843.2080674589101</v>
      </c>
      <c r="E82" s="72">
        <f t="shared" si="4"/>
        <v>450.4599811257104</v>
      </c>
      <c r="F82" s="72">
        <f t="shared" si="5"/>
        <v>392.74808633319975</v>
      </c>
      <c r="G82" s="94">
        <f t="shared" si="6"/>
        <v>179791.24436395097</v>
      </c>
      <c r="H82" s="72">
        <f t="shared" si="0"/>
        <v>0</v>
      </c>
      <c r="I82" s="51"/>
      <c r="J82" s="51"/>
      <c r="K82" s="51"/>
    </row>
    <row r="83" spans="1:11" ht="12.75">
      <c r="A83" s="51"/>
      <c r="B83" s="51">
        <f t="shared" si="1"/>
        <v>5</v>
      </c>
      <c r="C83" s="51">
        <f t="shared" si="2"/>
        <v>56</v>
      </c>
      <c r="D83" s="72">
        <f t="shared" si="3"/>
        <v>843.2080674589101</v>
      </c>
      <c r="E83" s="72">
        <f t="shared" si="4"/>
        <v>449.47811090987744</v>
      </c>
      <c r="F83" s="72">
        <f t="shared" si="5"/>
        <v>393.7299565490327</v>
      </c>
      <c r="G83" s="94">
        <f t="shared" si="6"/>
        <v>179397.51440740193</v>
      </c>
      <c r="H83" s="72">
        <f t="shared" si="0"/>
        <v>0</v>
      </c>
      <c r="I83" s="51"/>
      <c r="J83" s="51"/>
      <c r="K83" s="51"/>
    </row>
    <row r="84" spans="1:11" ht="12.75">
      <c r="A84" s="51"/>
      <c r="B84" s="51">
        <f t="shared" si="1"/>
        <v>5</v>
      </c>
      <c r="C84" s="51">
        <f t="shared" si="2"/>
        <v>57</v>
      </c>
      <c r="D84" s="72">
        <f t="shared" si="3"/>
        <v>843.2080674589101</v>
      </c>
      <c r="E84" s="72">
        <f t="shared" si="4"/>
        <v>448.49378601850486</v>
      </c>
      <c r="F84" s="72">
        <f t="shared" si="5"/>
        <v>394.7142814404053</v>
      </c>
      <c r="G84" s="94">
        <f t="shared" si="6"/>
        <v>179002.80012596154</v>
      </c>
      <c r="H84" s="72">
        <f t="shared" si="0"/>
        <v>0</v>
      </c>
      <c r="I84" s="51"/>
      <c r="J84" s="51"/>
      <c r="K84" s="51"/>
    </row>
    <row r="85" spans="1:11" ht="12.75">
      <c r="A85" s="51"/>
      <c r="B85" s="51">
        <f t="shared" si="1"/>
        <v>5</v>
      </c>
      <c r="C85" s="51">
        <f t="shared" si="2"/>
        <v>58</v>
      </c>
      <c r="D85" s="72">
        <f t="shared" si="3"/>
        <v>843.2080674589101</v>
      </c>
      <c r="E85" s="72">
        <f t="shared" si="4"/>
        <v>447.50700031490385</v>
      </c>
      <c r="F85" s="72">
        <f t="shared" si="5"/>
        <v>395.7010671440063</v>
      </c>
      <c r="G85" s="94">
        <f t="shared" si="6"/>
        <v>178607.09905881755</v>
      </c>
      <c r="H85" s="72">
        <f t="shared" si="0"/>
        <v>0</v>
      </c>
      <c r="I85" s="51"/>
      <c r="J85" s="51"/>
      <c r="K85" s="51"/>
    </row>
    <row r="86" spans="1:11" ht="12.75">
      <c r="A86" s="51"/>
      <c r="B86" s="51">
        <f t="shared" si="1"/>
        <v>5</v>
      </c>
      <c r="C86" s="51">
        <f t="shared" si="2"/>
        <v>59</v>
      </c>
      <c r="D86" s="72">
        <f t="shared" si="3"/>
        <v>843.2080674589101</v>
      </c>
      <c r="E86" s="72">
        <f t="shared" si="4"/>
        <v>446.5177476470439</v>
      </c>
      <c r="F86" s="72">
        <f t="shared" si="5"/>
        <v>396.69031981186623</v>
      </c>
      <c r="G86" s="94">
        <f t="shared" si="6"/>
        <v>178210.40873900568</v>
      </c>
      <c r="H86" s="72">
        <f t="shared" si="0"/>
        <v>0</v>
      </c>
      <c r="I86" s="51"/>
      <c r="J86" s="51"/>
      <c r="K86" s="51"/>
    </row>
    <row r="87" spans="1:11" ht="12.75">
      <c r="A87" s="51"/>
      <c r="B87" s="51">
        <f t="shared" si="1"/>
        <v>5</v>
      </c>
      <c r="C87" s="51">
        <f t="shared" si="2"/>
        <v>60</v>
      </c>
      <c r="D87" s="72">
        <f t="shared" si="3"/>
        <v>843.2080674589101</v>
      </c>
      <c r="E87" s="72">
        <f t="shared" si="4"/>
        <v>445.5260218475142</v>
      </c>
      <c r="F87" s="72">
        <f t="shared" si="5"/>
        <v>397.68204561139595</v>
      </c>
      <c r="G87" s="94">
        <f t="shared" si="6"/>
        <v>177812.72669339427</v>
      </c>
      <c r="H87" s="72">
        <f t="shared" si="0"/>
        <v>0</v>
      </c>
      <c r="I87" s="51"/>
      <c r="J87" s="51"/>
      <c r="K87" s="51"/>
    </row>
    <row r="88" spans="1:11" ht="12.75">
      <c r="A88" s="51"/>
      <c r="B88" s="51">
        <f t="shared" si="1"/>
        <v>6</v>
      </c>
      <c r="C88" s="51">
        <f t="shared" si="2"/>
        <v>61</v>
      </c>
      <c r="D88" s="72">
        <f t="shared" si="3"/>
        <v>843.2080674589101</v>
      </c>
      <c r="E88" s="72">
        <f t="shared" si="4"/>
        <v>444.5318167334857</v>
      </c>
      <c r="F88" s="72">
        <f t="shared" si="5"/>
        <v>398.67625072542444</v>
      </c>
      <c r="G88" s="94">
        <f t="shared" si="6"/>
        <v>177414.05044266884</v>
      </c>
      <c r="H88" s="72">
        <f t="shared" si="0"/>
        <v>0</v>
      </c>
      <c r="I88" s="51"/>
      <c r="J88" s="51"/>
      <c r="K88" s="51"/>
    </row>
    <row r="89" spans="1:11" ht="12.75">
      <c r="A89" s="51"/>
      <c r="B89" s="51">
        <f t="shared" si="1"/>
        <v>6</v>
      </c>
      <c r="C89" s="51">
        <f t="shared" si="2"/>
        <v>62</v>
      </c>
      <c r="D89" s="72">
        <f t="shared" si="3"/>
        <v>843.2080674589101</v>
      </c>
      <c r="E89" s="72">
        <f t="shared" si="4"/>
        <v>443.5351261066721</v>
      </c>
      <c r="F89" s="72">
        <f t="shared" si="5"/>
        <v>399.672941352238</v>
      </c>
      <c r="G89" s="94">
        <f t="shared" si="6"/>
        <v>177014.3775013166</v>
      </c>
      <c r="H89" s="72">
        <f t="shared" si="0"/>
        <v>0</v>
      </c>
      <c r="I89" s="51"/>
      <c r="J89" s="51"/>
      <c r="K89" s="51"/>
    </row>
    <row r="90" spans="1:11" ht="12.75">
      <c r="A90" s="51"/>
      <c r="B90" s="51">
        <f t="shared" si="1"/>
        <v>6</v>
      </c>
      <c r="C90" s="51">
        <f t="shared" si="2"/>
        <v>63</v>
      </c>
      <c r="D90" s="72">
        <f t="shared" si="3"/>
        <v>843.2080674589101</v>
      </c>
      <c r="E90" s="72">
        <f t="shared" si="4"/>
        <v>442.5359437532915</v>
      </c>
      <c r="F90" s="72">
        <f t="shared" si="5"/>
        <v>400.6721237056186</v>
      </c>
      <c r="G90" s="94">
        <f t="shared" si="6"/>
        <v>176613.70537761098</v>
      </c>
      <c r="H90" s="72">
        <f t="shared" si="0"/>
        <v>0</v>
      </c>
      <c r="I90" s="51"/>
      <c r="J90" s="51"/>
      <c r="K90" s="51"/>
    </row>
    <row r="91" spans="1:11" ht="12.75">
      <c r="A91" s="51"/>
      <c r="B91" s="51">
        <f t="shared" si="1"/>
        <v>6</v>
      </c>
      <c r="C91" s="51">
        <f t="shared" si="2"/>
        <v>64</v>
      </c>
      <c r="D91" s="72">
        <f t="shared" si="3"/>
        <v>843.2080674589101</v>
      </c>
      <c r="E91" s="72">
        <f t="shared" si="4"/>
        <v>441.5342634440275</v>
      </c>
      <c r="F91" s="72">
        <f t="shared" si="5"/>
        <v>401.67380401488265</v>
      </c>
      <c r="G91" s="94">
        <f t="shared" si="6"/>
        <v>176212.0315735961</v>
      </c>
      <c r="H91" s="72">
        <f aca="true" t="shared" si="7" ref="H91:H154">IF(C91&lt;&gt;" ",IF(AND($E$19=B91,$E$20=C91-(B91-1)*12),$E$18,0)," ")</f>
        <v>0</v>
      </c>
      <c r="I91" s="51"/>
      <c r="J91" s="51"/>
      <c r="K91" s="51"/>
    </row>
    <row r="92" spans="1:11" ht="12.75">
      <c r="A92" s="51"/>
      <c r="B92" s="51">
        <f aca="true" t="shared" si="8" ref="B92:B155">IF(C92&lt;&gt;" ",INT(C91/12)+1," ")</f>
        <v>6</v>
      </c>
      <c r="C92" s="51">
        <f aca="true" t="shared" si="9" ref="C92:C155">IF(CODE(C91)=32," ",IF(AND(C91+1&lt;=$E$13,G91&gt;0),+C91+1," "))</f>
        <v>65</v>
      </c>
      <c r="D92" s="72">
        <f aca="true" t="shared" si="10" ref="D92:D155">IF(C92&lt;&gt;" ",IF(G91&lt;D91,G91+E92,PMT($E$11,($E$13),-$E$6))," ")</f>
        <v>843.2080674589101</v>
      </c>
      <c r="E92" s="72">
        <f aca="true" t="shared" si="11" ref="E92:E155">IF(C92&lt;&gt;" ",G91*$E$11," ")</f>
        <v>440.53007893399024</v>
      </c>
      <c r="F92" s="72">
        <f aca="true" t="shared" si="12" ref="F92:F155">IF(C92&lt;&gt;" ",D92-E92+H92," ")</f>
        <v>402.6779885249199</v>
      </c>
      <c r="G92" s="94">
        <f aca="true" t="shared" si="13" ref="G92:G155">IF(C92&lt;&gt;" ",G91-F92," ")</f>
        <v>175809.35358507116</v>
      </c>
      <c r="H92" s="72">
        <f t="shared" si="7"/>
        <v>0</v>
      </c>
      <c r="I92" s="51"/>
      <c r="J92" s="51"/>
      <c r="K92" s="51"/>
    </row>
    <row r="93" spans="1:11" ht="12.75">
      <c r="A93" s="51"/>
      <c r="B93" s="51">
        <f t="shared" si="8"/>
        <v>6</v>
      </c>
      <c r="C93" s="51">
        <f t="shared" si="9"/>
        <v>66</v>
      </c>
      <c r="D93" s="72">
        <f t="shared" si="10"/>
        <v>843.2080674589101</v>
      </c>
      <c r="E93" s="72">
        <f t="shared" si="11"/>
        <v>439.52338396267794</v>
      </c>
      <c r="F93" s="72">
        <f t="shared" si="12"/>
        <v>403.6846834962322</v>
      </c>
      <c r="G93" s="94">
        <f t="shared" si="13"/>
        <v>175405.66890157494</v>
      </c>
      <c r="H93" s="72">
        <f t="shared" si="7"/>
        <v>0</v>
      </c>
      <c r="I93" s="51"/>
      <c r="J93" s="51"/>
      <c r="K93" s="51"/>
    </row>
    <row r="94" spans="1:11" ht="12.75">
      <c r="A94" s="51"/>
      <c r="B94" s="51">
        <f t="shared" si="8"/>
        <v>6</v>
      </c>
      <c r="C94" s="51">
        <f t="shared" si="9"/>
        <v>67</v>
      </c>
      <c r="D94" s="72">
        <f t="shared" si="10"/>
        <v>843.2080674589101</v>
      </c>
      <c r="E94" s="72">
        <f t="shared" si="11"/>
        <v>438.5141722539374</v>
      </c>
      <c r="F94" s="72">
        <f t="shared" si="12"/>
        <v>404.69389520497276</v>
      </c>
      <c r="G94" s="94">
        <f t="shared" si="13"/>
        <v>175000.97500636996</v>
      </c>
      <c r="H94" s="72">
        <f t="shared" si="7"/>
        <v>0</v>
      </c>
      <c r="I94" s="51"/>
      <c r="J94" s="51"/>
      <c r="K94" s="51"/>
    </row>
    <row r="95" spans="1:11" ht="12.75">
      <c r="A95" s="51"/>
      <c r="B95" s="51">
        <f t="shared" si="8"/>
        <v>6</v>
      </c>
      <c r="C95" s="51">
        <f t="shared" si="9"/>
        <v>68</v>
      </c>
      <c r="D95" s="72">
        <f t="shared" si="10"/>
        <v>843.2080674589101</v>
      </c>
      <c r="E95" s="72">
        <f t="shared" si="11"/>
        <v>437.5024375159249</v>
      </c>
      <c r="F95" s="72">
        <f t="shared" si="12"/>
        <v>405.70562994298524</v>
      </c>
      <c r="G95" s="94">
        <f t="shared" si="13"/>
        <v>174595.26937642696</v>
      </c>
      <c r="H95" s="72">
        <f t="shared" si="7"/>
        <v>0</v>
      </c>
      <c r="I95" s="51"/>
      <c r="J95" s="51"/>
      <c r="K95" s="51"/>
    </row>
    <row r="96" spans="1:11" ht="12.75">
      <c r="A96" s="51"/>
      <c r="B96" s="51">
        <f t="shared" si="8"/>
        <v>6</v>
      </c>
      <c r="C96" s="51">
        <f t="shared" si="9"/>
        <v>69</v>
      </c>
      <c r="D96" s="72">
        <f t="shared" si="10"/>
        <v>843.2080674589101</v>
      </c>
      <c r="E96" s="72">
        <f t="shared" si="11"/>
        <v>436.48817344106743</v>
      </c>
      <c r="F96" s="72">
        <f t="shared" si="12"/>
        <v>406.7198940178427</v>
      </c>
      <c r="G96" s="94">
        <f t="shared" si="13"/>
        <v>174188.54948240911</v>
      </c>
      <c r="H96" s="72">
        <f t="shared" si="7"/>
        <v>0</v>
      </c>
      <c r="I96" s="51"/>
      <c r="J96" s="51"/>
      <c r="K96" s="51"/>
    </row>
    <row r="97" spans="1:11" ht="12.75">
      <c r="A97" s="51"/>
      <c r="B97" s="51">
        <f t="shared" si="8"/>
        <v>6</v>
      </c>
      <c r="C97" s="51">
        <f t="shared" si="9"/>
        <v>70</v>
      </c>
      <c r="D97" s="72">
        <f t="shared" si="10"/>
        <v>843.2080674589101</v>
      </c>
      <c r="E97" s="72">
        <f t="shared" si="11"/>
        <v>435.4713737060228</v>
      </c>
      <c r="F97" s="72">
        <f t="shared" si="12"/>
        <v>407.73669375288733</v>
      </c>
      <c r="G97" s="94">
        <f t="shared" si="13"/>
        <v>173780.8127886562</v>
      </c>
      <c r="H97" s="72">
        <f t="shared" si="7"/>
        <v>0</v>
      </c>
      <c r="I97" s="51"/>
      <c r="J97" s="51"/>
      <c r="K97" s="51"/>
    </row>
    <row r="98" spans="1:11" ht="12.75">
      <c r="A98" s="51"/>
      <c r="B98" s="51">
        <f t="shared" si="8"/>
        <v>6</v>
      </c>
      <c r="C98" s="51">
        <f t="shared" si="9"/>
        <v>71</v>
      </c>
      <c r="D98" s="72">
        <f t="shared" si="10"/>
        <v>843.2080674589101</v>
      </c>
      <c r="E98" s="72">
        <f t="shared" si="11"/>
        <v>434.45203197164057</v>
      </c>
      <c r="F98" s="72">
        <f t="shared" si="12"/>
        <v>408.75603548726957</v>
      </c>
      <c r="G98" s="94">
        <f t="shared" si="13"/>
        <v>173372.05675316893</v>
      </c>
      <c r="H98" s="72">
        <f t="shared" si="7"/>
        <v>0</v>
      </c>
      <c r="I98" s="51"/>
      <c r="J98" s="51"/>
      <c r="K98" s="51"/>
    </row>
    <row r="99" spans="1:11" ht="12.75">
      <c r="A99" s="51"/>
      <c r="B99" s="51">
        <f t="shared" si="8"/>
        <v>6</v>
      </c>
      <c r="C99" s="51">
        <f t="shared" si="9"/>
        <v>72</v>
      </c>
      <c r="D99" s="72">
        <f t="shared" si="10"/>
        <v>843.2080674589101</v>
      </c>
      <c r="E99" s="72">
        <f t="shared" si="11"/>
        <v>433.4301418829223</v>
      </c>
      <c r="F99" s="72">
        <f t="shared" si="12"/>
        <v>409.7779255759878</v>
      </c>
      <c r="G99" s="94">
        <f t="shared" si="13"/>
        <v>172962.27882759293</v>
      </c>
      <c r="H99" s="72">
        <f t="shared" si="7"/>
        <v>0</v>
      </c>
      <c r="I99" s="51"/>
      <c r="J99" s="51"/>
      <c r="K99" s="51"/>
    </row>
    <row r="100" spans="1:11" ht="12.75">
      <c r="A100" s="51"/>
      <c r="B100" s="51">
        <f t="shared" si="8"/>
        <v>7</v>
      </c>
      <c r="C100" s="51">
        <f t="shared" si="9"/>
        <v>73</v>
      </c>
      <c r="D100" s="72">
        <f t="shared" si="10"/>
        <v>843.2080674589101</v>
      </c>
      <c r="E100" s="72">
        <f t="shared" si="11"/>
        <v>432.40569706898236</v>
      </c>
      <c r="F100" s="72">
        <f t="shared" si="12"/>
        <v>410.8023703899278</v>
      </c>
      <c r="G100" s="94">
        <f t="shared" si="13"/>
        <v>172551.476457203</v>
      </c>
      <c r="H100" s="72">
        <f t="shared" si="7"/>
        <v>0</v>
      </c>
      <c r="I100" s="51"/>
      <c r="J100" s="51"/>
      <c r="K100" s="51"/>
    </row>
    <row r="101" spans="1:11" ht="12.75">
      <c r="A101" s="51"/>
      <c r="B101" s="51">
        <f t="shared" si="8"/>
        <v>7</v>
      </c>
      <c r="C101" s="51">
        <f t="shared" si="9"/>
        <v>74</v>
      </c>
      <c r="D101" s="72">
        <f t="shared" si="10"/>
        <v>843.2080674589101</v>
      </c>
      <c r="E101" s="72">
        <f t="shared" si="11"/>
        <v>431.37869114300753</v>
      </c>
      <c r="F101" s="72">
        <f t="shared" si="12"/>
        <v>411.8293763159026</v>
      </c>
      <c r="G101" s="94">
        <f t="shared" si="13"/>
        <v>172139.6470808871</v>
      </c>
      <c r="H101" s="72">
        <f t="shared" si="7"/>
        <v>0</v>
      </c>
      <c r="I101" s="51"/>
      <c r="J101" s="51"/>
      <c r="K101" s="51"/>
    </row>
    <row r="102" spans="1:11" ht="12.75">
      <c r="A102" s="51"/>
      <c r="B102" s="51">
        <f t="shared" si="8"/>
        <v>7</v>
      </c>
      <c r="C102" s="51">
        <f t="shared" si="9"/>
        <v>75</v>
      </c>
      <c r="D102" s="72">
        <f t="shared" si="10"/>
        <v>843.2080674589101</v>
      </c>
      <c r="E102" s="72">
        <f t="shared" si="11"/>
        <v>430.34911770221777</v>
      </c>
      <c r="F102" s="72">
        <f t="shared" si="12"/>
        <v>412.85894975669237</v>
      </c>
      <c r="G102" s="94">
        <f t="shared" si="13"/>
        <v>171726.78813113042</v>
      </c>
      <c r="H102" s="72">
        <f t="shared" si="7"/>
        <v>0</v>
      </c>
      <c r="I102" s="51"/>
      <c r="J102" s="51"/>
      <c r="K102" s="51"/>
    </row>
    <row r="103" spans="1:11" ht="12.75">
      <c r="A103" s="51"/>
      <c r="B103" s="51">
        <f t="shared" si="8"/>
        <v>7</v>
      </c>
      <c r="C103" s="51">
        <f t="shared" si="9"/>
        <v>76</v>
      </c>
      <c r="D103" s="72">
        <f t="shared" si="10"/>
        <v>843.2080674589101</v>
      </c>
      <c r="E103" s="72">
        <f t="shared" si="11"/>
        <v>429.3169703278261</v>
      </c>
      <c r="F103" s="72">
        <f t="shared" si="12"/>
        <v>413.89109713108405</v>
      </c>
      <c r="G103" s="94">
        <f t="shared" si="13"/>
        <v>171312.89703399932</v>
      </c>
      <c r="H103" s="72">
        <f t="shared" si="7"/>
        <v>0</v>
      </c>
      <c r="I103" s="51"/>
      <c r="J103" s="51"/>
      <c r="K103" s="51"/>
    </row>
    <row r="104" spans="1:11" ht="12.75">
      <c r="A104" s="51"/>
      <c r="B104" s="51">
        <f t="shared" si="8"/>
        <v>7</v>
      </c>
      <c r="C104" s="51">
        <f t="shared" si="9"/>
        <v>77</v>
      </c>
      <c r="D104" s="72">
        <f t="shared" si="10"/>
        <v>843.2080674589101</v>
      </c>
      <c r="E104" s="72">
        <f t="shared" si="11"/>
        <v>428.2822425849983</v>
      </c>
      <c r="F104" s="72">
        <f t="shared" si="12"/>
        <v>414.92582487391184</v>
      </c>
      <c r="G104" s="94">
        <f t="shared" si="13"/>
        <v>170897.97120912542</v>
      </c>
      <c r="H104" s="72">
        <f t="shared" si="7"/>
        <v>0</v>
      </c>
      <c r="I104" s="51"/>
      <c r="J104" s="51"/>
      <c r="K104" s="51"/>
    </row>
    <row r="105" spans="1:11" ht="12.75">
      <c r="A105" s="51"/>
      <c r="B105" s="51">
        <f t="shared" si="8"/>
        <v>7</v>
      </c>
      <c r="C105" s="51">
        <f t="shared" si="9"/>
        <v>78</v>
      </c>
      <c r="D105" s="72">
        <f t="shared" si="10"/>
        <v>843.2080674589101</v>
      </c>
      <c r="E105" s="72">
        <f t="shared" si="11"/>
        <v>427.24492802281355</v>
      </c>
      <c r="F105" s="72">
        <f t="shared" si="12"/>
        <v>415.9631394360966</v>
      </c>
      <c r="G105" s="94">
        <f t="shared" si="13"/>
        <v>170482.00806968933</v>
      </c>
      <c r="H105" s="72">
        <f t="shared" si="7"/>
        <v>0</v>
      </c>
      <c r="I105" s="51"/>
      <c r="J105" s="51"/>
      <c r="K105" s="51"/>
    </row>
    <row r="106" spans="1:11" ht="12.75">
      <c r="A106" s="51"/>
      <c r="B106" s="51">
        <f t="shared" si="8"/>
        <v>7</v>
      </c>
      <c r="C106" s="51">
        <f t="shared" si="9"/>
        <v>79</v>
      </c>
      <c r="D106" s="72">
        <f t="shared" si="10"/>
        <v>843.2080674589101</v>
      </c>
      <c r="E106" s="72">
        <f t="shared" si="11"/>
        <v>426.2050201742233</v>
      </c>
      <c r="F106" s="72">
        <f t="shared" si="12"/>
        <v>417.00304728468683</v>
      </c>
      <c r="G106" s="94">
        <f t="shared" si="13"/>
        <v>170065.00502240463</v>
      </c>
      <c r="H106" s="72">
        <f t="shared" si="7"/>
        <v>0</v>
      </c>
      <c r="I106" s="51"/>
      <c r="J106" s="51"/>
      <c r="K106" s="51"/>
    </row>
    <row r="107" spans="1:11" ht="12.75">
      <c r="A107" s="51"/>
      <c r="B107" s="51">
        <f t="shared" si="8"/>
        <v>7</v>
      </c>
      <c r="C107" s="51">
        <f t="shared" si="9"/>
        <v>80</v>
      </c>
      <c r="D107" s="72">
        <f t="shared" si="10"/>
        <v>843.2080674589101</v>
      </c>
      <c r="E107" s="72">
        <f t="shared" si="11"/>
        <v>425.16251255601156</v>
      </c>
      <c r="F107" s="72">
        <f t="shared" si="12"/>
        <v>418.0455549028986</v>
      </c>
      <c r="G107" s="94">
        <f t="shared" si="13"/>
        <v>169646.95946750173</v>
      </c>
      <c r="H107" s="72">
        <f t="shared" si="7"/>
        <v>0</v>
      </c>
      <c r="I107" s="51"/>
      <c r="J107" s="51"/>
      <c r="K107" s="51"/>
    </row>
    <row r="108" spans="1:11" ht="12.75">
      <c r="A108" s="51"/>
      <c r="B108" s="51">
        <f t="shared" si="8"/>
        <v>7</v>
      </c>
      <c r="C108" s="51">
        <f t="shared" si="9"/>
        <v>81</v>
      </c>
      <c r="D108" s="72">
        <f t="shared" si="10"/>
        <v>843.2080674589101</v>
      </c>
      <c r="E108" s="72">
        <f t="shared" si="11"/>
        <v>424.11739866875433</v>
      </c>
      <c r="F108" s="72">
        <f t="shared" si="12"/>
        <v>419.0906687901558</v>
      </c>
      <c r="G108" s="94">
        <f t="shared" si="13"/>
        <v>169227.86879871157</v>
      </c>
      <c r="H108" s="72">
        <f t="shared" si="7"/>
        <v>0</v>
      </c>
      <c r="I108" s="51"/>
      <c r="J108" s="51"/>
      <c r="K108" s="51"/>
    </row>
    <row r="109" spans="1:11" ht="12.75">
      <c r="A109" s="51"/>
      <c r="B109" s="51">
        <f t="shared" si="8"/>
        <v>7</v>
      </c>
      <c r="C109" s="51">
        <f t="shared" si="9"/>
        <v>82</v>
      </c>
      <c r="D109" s="72">
        <f t="shared" si="10"/>
        <v>843.2080674589101</v>
      </c>
      <c r="E109" s="72">
        <f t="shared" si="11"/>
        <v>423.06967199677894</v>
      </c>
      <c r="F109" s="72">
        <f t="shared" si="12"/>
        <v>420.1383954621312</v>
      </c>
      <c r="G109" s="94">
        <f t="shared" si="13"/>
        <v>168807.73040324944</v>
      </c>
      <c r="H109" s="72">
        <f t="shared" si="7"/>
        <v>0</v>
      </c>
      <c r="I109" s="51"/>
      <c r="J109" s="51"/>
      <c r="K109" s="51"/>
    </row>
    <row r="110" spans="1:11" ht="12.75">
      <c r="A110" s="51"/>
      <c r="B110" s="51">
        <f t="shared" si="8"/>
        <v>7</v>
      </c>
      <c r="C110" s="51">
        <f t="shared" si="9"/>
        <v>83</v>
      </c>
      <c r="D110" s="72">
        <f t="shared" si="10"/>
        <v>843.2080674589101</v>
      </c>
      <c r="E110" s="72">
        <f t="shared" si="11"/>
        <v>422.01932600812364</v>
      </c>
      <c r="F110" s="72">
        <f t="shared" si="12"/>
        <v>421.1887414507865</v>
      </c>
      <c r="G110" s="94">
        <f t="shared" si="13"/>
        <v>168386.54166179866</v>
      </c>
      <c r="H110" s="72">
        <f t="shared" si="7"/>
        <v>0</v>
      </c>
      <c r="I110" s="51"/>
      <c r="J110" s="51"/>
      <c r="K110" s="51"/>
    </row>
    <row r="111" spans="1:11" ht="12.75">
      <c r="A111" s="51"/>
      <c r="B111" s="51">
        <f t="shared" si="8"/>
        <v>7</v>
      </c>
      <c r="C111" s="51">
        <f t="shared" si="9"/>
        <v>84</v>
      </c>
      <c r="D111" s="72">
        <f t="shared" si="10"/>
        <v>843.2080674589101</v>
      </c>
      <c r="E111" s="72">
        <f t="shared" si="11"/>
        <v>420.9663541544967</v>
      </c>
      <c r="F111" s="72">
        <f t="shared" si="12"/>
        <v>422.24171330441345</v>
      </c>
      <c r="G111" s="94">
        <f t="shared" si="13"/>
        <v>167964.29994849424</v>
      </c>
      <c r="H111" s="72">
        <f t="shared" si="7"/>
        <v>0</v>
      </c>
      <c r="I111" s="51"/>
      <c r="J111" s="51"/>
      <c r="K111" s="51"/>
    </row>
    <row r="112" spans="1:11" ht="12.75">
      <c r="A112" s="51"/>
      <c r="B112" s="51">
        <f t="shared" si="8"/>
        <v>8</v>
      </c>
      <c r="C112" s="51">
        <f t="shared" si="9"/>
        <v>85</v>
      </c>
      <c r="D112" s="72">
        <f t="shared" si="10"/>
        <v>843.2080674589101</v>
      </c>
      <c r="E112" s="72">
        <f t="shared" si="11"/>
        <v>419.9107498712356</v>
      </c>
      <c r="F112" s="72">
        <f t="shared" si="12"/>
        <v>423.2973175876745</v>
      </c>
      <c r="G112" s="94">
        <f t="shared" si="13"/>
        <v>167541.00263090656</v>
      </c>
      <c r="H112" s="72">
        <f t="shared" si="7"/>
        <v>0</v>
      </c>
      <c r="I112" s="51"/>
      <c r="J112" s="51"/>
      <c r="K112" s="51"/>
    </row>
    <row r="113" spans="1:11" ht="12.75">
      <c r="A113" s="51"/>
      <c r="B113" s="51">
        <f t="shared" si="8"/>
        <v>8</v>
      </c>
      <c r="C113" s="51">
        <f t="shared" si="9"/>
        <v>86</v>
      </c>
      <c r="D113" s="72">
        <f t="shared" si="10"/>
        <v>843.2080674589101</v>
      </c>
      <c r="E113" s="72">
        <f t="shared" si="11"/>
        <v>418.8525065772664</v>
      </c>
      <c r="F113" s="72">
        <f t="shared" si="12"/>
        <v>424.3555608816437</v>
      </c>
      <c r="G113" s="94">
        <f t="shared" si="13"/>
        <v>167116.64707002492</v>
      </c>
      <c r="H113" s="72">
        <f t="shared" si="7"/>
        <v>0</v>
      </c>
      <c r="I113" s="51"/>
      <c r="J113" s="51"/>
      <c r="K113" s="51"/>
    </row>
    <row r="114" spans="1:11" ht="12.75">
      <c r="A114" s="51"/>
      <c r="B114" s="51">
        <f t="shared" si="8"/>
        <v>8</v>
      </c>
      <c r="C114" s="51">
        <f t="shared" si="9"/>
        <v>87</v>
      </c>
      <c r="D114" s="72">
        <f t="shared" si="10"/>
        <v>843.2080674589101</v>
      </c>
      <c r="E114" s="72">
        <f t="shared" si="11"/>
        <v>417.7916176750623</v>
      </c>
      <c r="F114" s="72">
        <f t="shared" si="12"/>
        <v>425.41644978384784</v>
      </c>
      <c r="G114" s="94">
        <f t="shared" si="13"/>
        <v>166691.23062024108</v>
      </c>
      <c r="H114" s="72">
        <f t="shared" si="7"/>
        <v>0</v>
      </c>
      <c r="I114" s="51"/>
      <c r="J114" s="51"/>
      <c r="K114" s="51"/>
    </row>
    <row r="115" spans="1:11" ht="12.75">
      <c r="A115" s="51"/>
      <c r="B115" s="51">
        <f t="shared" si="8"/>
        <v>8</v>
      </c>
      <c r="C115" s="51">
        <f t="shared" si="9"/>
        <v>88</v>
      </c>
      <c r="D115" s="72">
        <f t="shared" si="10"/>
        <v>843.2080674589101</v>
      </c>
      <c r="E115" s="72">
        <f t="shared" si="11"/>
        <v>416.72807655060274</v>
      </c>
      <c r="F115" s="72">
        <f t="shared" si="12"/>
        <v>426.4799909083074</v>
      </c>
      <c r="G115" s="94">
        <f t="shared" si="13"/>
        <v>166264.7506293328</v>
      </c>
      <c r="H115" s="72">
        <f t="shared" si="7"/>
        <v>0</v>
      </c>
      <c r="I115" s="51"/>
      <c r="J115" s="51"/>
      <c r="K115" s="51"/>
    </row>
    <row r="116" spans="1:11" ht="12.75">
      <c r="A116" s="51"/>
      <c r="B116" s="51">
        <f t="shared" si="8"/>
        <v>8</v>
      </c>
      <c r="C116" s="51">
        <f t="shared" si="9"/>
        <v>89</v>
      </c>
      <c r="D116" s="72">
        <f t="shared" si="10"/>
        <v>843.2080674589101</v>
      </c>
      <c r="E116" s="72">
        <f t="shared" si="11"/>
        <v>415.661876573332</v>
      </c>
      <c r="F116" s="72">
        <f t="shared" si="12"/>
        <v>427.54619088557814</v>
      </c>
      <c r="G116" s="94">
        <f t="shared" si="13"/>
        <v>165837.20443844722</v>
      </c>
      <c r="H116" s="72">
        <f t="shared" si="7"/>
        <v>0</v>
      </c>
      <c r="I116" s="51"/>
      <c r="J116" s="51"/>
      <c r="K116" s="51"/>
    </row>
    <row r="117" spans="1:11" ht="12.75">
      <c r="A117" s="51"/>
      <c r="B117" s="51">
        <f t="shared" si="8"/>
        <v>8</v>
      </c>
      <c r="C117" s="51">
        <f t="shared" si="9"/>
        <v>90</v>
      </c>
      <c r="D117" s="72">
        <f t="shared" si="10"/>
        <v>843.2080674589101</v>
      </c>
      <c r="E117" s="72">
        <f t="shared" si="11"/>
        <v>414.59301109611806</v>
      </c>
      <c r="F117" s="72">
        <f t="shared" si="12"/>
        <v>428.6150563627921</v>
      </c>
      <c r="G117" s="94">
        <f t="shared" si="13"/>
        <v>165408.58938208444</v>
      </c>
      <c r="H117" s="72">
        <f t="shared" si="7"/>
        <v>0</v>
      </c>
      <c r="I117" s="51"/>
      <c r="J117" s="51"/>
      <c r="K117" s="51"/>
    </row>
    <row r="118" spans="1:11" ht="12.75">
      <c r="A118" s="51"/>
      <c r="B118" s="51">
        <f t="shared" si="8"/>
        <v>8</v>
      </c>
      <c r="C118" s="51">
        <f t="shared" si="9"/>
        <v>91</v>
      </c>
      <c r="D118" s="72">
        <f t="shared" si="10"/>
        <v>843.2080674589101</v>
      </c>
      <c r="E118" s="72">
        <f t="shared" si="11"/>
        <v>413.5214734552111</v>
      </c>
      <c r="F118" s="72">
        <f t="shared" si="12"/>
        <v>429.68659400369904</v>
      </c>
      <c r="G118" s="94">
        <f t="shared" si="13"/>
        <v>164978.90278808074</v>
      </c>
      <c r="H118" s="72">
        <f t="shared" si="7"/>
        <v>0</v>
      </c>
      <c r="I118" s="51"/>
      <c r="J118" s="51"/>
      <c r="K118" s="51"/>
    </row>
    <row r="119" spans="1:11" ht="12.75">
      <c r="A119" s="51"/>
      <c r="B119" s="51">
        <f t="shared" si="8"/>
        <v>8</v>
      </c>
      <c r="C119" s="51">
        <f t="shared" si="9"/>
        <v>92</v>
      </c>
      <c r="D119" s="72">
        <f t="shared" si="10"/>
        <v>843.2080674589101</v>
      </c>
      <c r="E119" s="72">
        <f t="shared" si="11"/>
        <v>412.44725697020186</v>
      </c>
      <c r="F119" s="72">
        <f t="shared" si="12"/>
        <v>430.7608104887083</v>
      </c>
      <c r="G119" s="94">
        <f t="shared" si="13"/>
        <v>164548.14197759202</v>
      </c>
      <c r="H119" s="72">
        <f t="shared" si="7"/>
        <v>0</v>
      </c>
      <c r="I119" s="51"/>
      <c r="J119" s="51"/>
      <c r="K119" s="51"/>
    </row>
    <row r="120" spans="1:11" ht="12.75">
      <c r="A120" s="51"/>
      <c r="B120" s="51">
        <f t="shared" si="8"/>
        <v>8</v>
      </c>
      <c r="C120" s="51">
        <f t="shared" si="9"/>
        <v>93</v>
      </c>
      <c r="D120" s="72">
        <f t="shared" si="10"/>
        <v>843.2080674589101</v>
      </c>
      <c r="E120" s="72">
        <f t="shared" si="11"/>
        <v>411.3703549439801</v>
      </c>
      <c r="F120" s="72">
        <f t="shared" si="12"/>
        <v>431.83771251493005</v>
      </c>
      <c r="G120" s="94">
        <f t="shared" si="13"/>
        <v>164116.30426507708</v>
      </c>
      <c r="H120" s="72">
        <f t="shared" si="7"/>
        <v>0</v>
      </c>
      <c r="I120" s="51"/>
      <c r="J120" s="51"/>
      <c r="K120" s="51"/>
    </row>
    <row r="121" spans="1:11" ht="12.75">
      <c r="A121" s="51"/>
      <c r="B121" s="51">
        <f t="shared" si="8"/>
        <v>8</v>
      </c>
      <c r="C121" s="51">
        <f t="shared" si="9"/>
        <v>94</v>
      </c>
      <c r="D121" s="72">
        <f t="shared" si="10"/>
        <v>843.2080674589101</v>
      </c>
      <c r="E121" s="72">
        <f t="shared" si="11"/>
        <v>410.2907606626927</v>
      </c>
      <c r="F121" s="72">
        <f t="shared" si="12"/>
        <v>432.9173067962174</v>
      </c>
      <c r="G121" s="94">
        <f t="shared" si="13"/>
        <v>163683.38695828087</v>
      </c>
      <c r="H121" s="72">
        <f t="shared" si="7"/>
        <v>0</v>
      </c>
      <c r="I121" s="51"/>
      <c r="J121" s="51"/>
      <c r="K121" s="51"/>
    </row>
    <row r="122" spans="1:11" ht="12.75">
      <c r="A122" s="51"/>
      <c r="B122" s="51">
        <f t="shared" si="8"/>
        <v>8</v>
      </c>
      <c r="C122" s="51">
        <f t="shared" si="9"/>
        <v>95</v>
      </c>
      <c r="D122" s="72">
        <f t="shared" si="10"/>
        <v>843.2080674589101</v>
      </c>
      <c r="E122" s="72">
        <f t="shared" si="11"/>
        <v>409.2084673957022</v>
      </c>
      <c r="F122" s="72">
        <f t="shared" si="12"/>
        <v>433.99960006320794</v>
      </c>
      <c r="G122" s="94">
        <f t="shared" si="13"/>
        <v>163249.38735821767</v>
      </c>
      <c r="H122" s="72">
        <f t="shared" si="7"/>
        <v>0</v>
      </c>
      <c r="I122" s="51"/>
      <c r="J122" s="51"/>
      <c r="K122" s="51"/>
    </row>
    <row r="123" spans="1:11" ht="12.75">
      <c r="A123" s="51"/>
      <c r="B123" s="51">
        <f t="shared" si="8"/>
        <v>8</v>
      </c>
      <c r="C123" s="51">
        <f t="shared" si="9"/>
        <v>96</v>
      </c>
      <c r="D123" s="72">
        <f t="shared" si="10"/>
        <v>843.2080674589101</v>
      </c>
      <c r="E123" s="72">
        <f t="shared" si="11"/>
        <v>408.1234683955442</v>
      </c>
      <c r="F123" s="72">
        <f t="shared" si="12"/>
        <v>435.08459906336594</v>
      </c>
      <c r="G123" s="94">
        <f t="shared" si="13"/>
        <v>162814.30275915432</v>
      </c>
      <c r="H123" s="72">
        <f t="shared" si="7"/>
        <v>0</v>
      </c>
      <c r="I123" s="51"/>
      <c r="J123" s="51"/>
      <c r="K123" s="51"/>
    </row>
    <row r="124" spans="1:11" ht="12.75">
      <c r="A124" s="51"/>
      <c r="B124" s="51">
        <f t="shared" si="8"/>
        <v>9</v>
      </c>
      <c r="C124" s="51">
        <f t="shared" si="9"/>
        <v>97</v>
      </c>
      <c r="D124" s="72">
        <f t="shared" si="10"/>
        <v>843.2080674589101</v>
      </c>
      <c r="E124" s="72">
        <f t="shared" si="11"/>
        <v>407.0357568978858</v>
      </c>
      <c r="F124" s="72">
        <f t="shared" si="12"/>
        <v>436.17231056102435</v>
      </c>
      <c r="G124" s="94">
        <f t="shared" si="13"/>
        <v>162378.1304485933</v>
      </c>
      <c r="H124" s="72">
        <f t="shared" si="7"/>
        <v>0</v>
      </c>
      <c r="I124" s="51"/>
      <c r="J124" s="51"/>
      <c r="K124" s="51"/>
    </row>
    <row r="125" spans="1:11" ht="12.75">
      <c r="A125" s="51"/>
      <c r="B125" s="51">
        <f t="shared" si="8"/>
        <v>9</v>
      </c>
      <c r="C125" s="51">
        <f t="shared" si="9"/>
        <v>98</v>
      </c>
      <c r="D125" s="72">
        <f t="shared" si="10"/>
        <v>843.2080674589101</v>
      </c>
      <c r="E125" s="72">
        <f t="shared" si="11"/>
        <v>405.9453261214832</v>
      </c>
      <c r="F125" s="72">
        <f t="shared" si="12"/>
        <v>437.2627413374269</v>
      </c>
      <c r="G125" s="94">
        <f t="shared" si="13"/>
        <v>161940.86770725588</v>
      </c>
      <c r="H125" s="72">
        <f t="shared" si="7"/>
        <v>0</v>
      </c>
      <c r="I125" s="51"/>
      <c r="J125" s="51"/>
      <c r="K125" s="51"/>
    </row>
    <row r="126" spans="1:11" ht="12.75">
      <c r="A126" s="51"/>
      <c r="B126" s="51">
        <f t="shared" si="8"/>
        <v>9</v>
      </c>
      <c r="C126" s="51">
        <f t="shared" si="9"/>
        <v>99</v>
      </c>
      <c r="D126" s="72">
        <f t="shared" si="10"/>
        <v>843.2080674589101</v>
      </c>
      <c r="E126" s="72">
        <f t="shared" si="11"/>
        <v>404.85216926813973</v>
      </c>
      <c r="F126" s="72">
        <f t="shared" si="12"/>
        <v>438.3558981907704</v>
      </c>
      <c r="G126" s="94">
        <f t="shared" si="13"/>
        <v>161502.5118090651</v>
      </c>
      <c r="H126" s="72">
        <f t="shared" si="7"/>
        <v>0</v>
      </c>
      <c r="I126" s="51"/>
      <c r="J126" s="51"/>
      <c r="K126" s="51"/>
    </row>
    <row r="127" spans="1:11" ht="12.75">
      <c r="A127" s="51"/>
      <c r="B127" s="51">
        <f t="shared" si="8"/>
        <v>9</v>
      </c>
      <c r="C127" s="51">
        <f t="shared" si="9"/>
        <v>100</v>
      </c>
      <c r="D127" s="72">
        <f t="shared" si="10"/>
        <v>843.2080674589101</v>
      </c>
      <c r="E127" s="72">
        <f t="shared" si="11"/>
        <v>403.75627952266274</v>
      </c>
      <c r="F127" s="72">
        <f t="shared" si="12"/>
        <v>439.4517879362474</v>
      </c>
      <c r="G127" s="94">
        <f t="shared" si="13"/>
        <v>161063.06002112885</v>
      </c>
      <c r="H127" s="72">
        <f t="shared" si="7"/>
        <v>0</v>
      </c>
      <c r="I127" s="51"/>
      <c r="J127" s="51"/>
      <c r="K127" s="51"/>
    </row>
    <row r="128" spans="1:11" ht="12.75">
      <c r="A128" s="51"/>
      <c r="B128" s="51">
        <f t="shared" si="8"/>
        <v>9</v>
      </c>
      <c r="C128" s="51">
        <f t="shared" si="9"/>
        <v>101</v>
      </c>
      <c r="D128" s="72">
        <f t="shared" si="10"/>
        <v>843.2080674589101</v>
      </c>
      <c r="E128" s="72">
        <f t="shared" si="11"/>
        <v>402.65765005282213</v>
      </c>
      <c r="F128" s="72">
        <f t="shared" si="12"/>
        <v>440.550417406088</v>
      </c>
      <c r="G128" s="94">
        <f t="shared" si="13"/>
        <v>160622.50960372278</v>
      </c>
      <c r="H128" s="72">
        <f t="shared" si="7"/>
        <v>0</v>
      </c>
      <c r="I128" s="51"/>
      <c r="J128" s="51"/>
      <c r="K128" s="51"/>
    </row>
    <row r="129" spans="1:11" ht="12.75">
      <c r="A129" s="51"/>
      <c r="B129" s="51">
        <f t="shared" si="8"/>
        <v>9</v>
      </c>
      <c r="C129" s="51">
        <f t="shared" si="9"/>
        <v>102</v>
      </c>
      <c r="D129" s="72">
        <f t="shared" si="10"/>
        <v>843.2080674589101</v>
      </c>
      <c r="E129" s="72">
        <f t="shared" si="11"/>
        <v>401.55627400930695</v>
      </c>
      <c r="F129" s="72">
        <f t="shared" si="12"/>
        <v>441.6517934496032</v>
      </c>
      <c r="G129" s="94">
        <f t="shared" si="13"/>
        <v>160180.85781027318</v>
      </c>
      <c r="H129" s="72">
        <f t="shared" si="7"/>
        <v>0</v>
      </c>
      <c r="I129" s="51"/>
      <c r="J129" s="51"/>
      <c r="K129" s="51"/>
    </row>
    <row r="130" spans="1:11" ht="12.75">
      <c r="A130" s="51"/>
      <c r="B130" s="51">
        <f t="shared" si="8"/>
        <v>9</v>
      </c>
      <c r="C130" s="51">
        <f t="shared" si="9"/>
        <v>103</v>
      </c>
      <c r="D130" s="72">
        <f t="shared" si="10"/>
        <v>843.2080674589101</v>
      </c>
      <c r="E130" s="72">
        <f t="shared" si="11"/>
        <v>400.45214452568297</v>
      </c>
      <c r="F130" s="72">
        <f t="shared" si="12"/>
        <v>442.75592293322717</v>
      </c>
      <c r="G130" s="94">
        <f t="shared" si="13"/>
        <v>159738.10188733996</v>
      </c>
      <c r="H130" s="72">
        <f t="shared" si="7"/>
        <v>0</v>
      </c>
      <c r="I130" s="51"/>
      <c r="J130" s="51"/>
      <c r="K130" s="51"/>
    </row>
    <row r="131" spans="1:11" ht="12.75">
      <c r="A131" s="51"/>
      <c r="B131" s="51">
        <f t="shared" si="8"/>
        <v>9</v>
      </c>
      <c r="C131" s="51">
        <f t="shared" si="9"/>
        <v>104</v>
      </c>
      <c r="D131" s="72">
        <f t="shared" si="10"/>
        <v>843.2080674589101</v>
      </c>
      <c r="E131" s="72">
        <f t="shared" si="11"/>
        <v>399.3452547183499</v>
      </c>
      <c r="F131" s="72">
        <f t="shared" si="12"/>
        <v>443.86281274056023</v>
      </c>
      <c r="G131" s="94">
        <f t="shared" si="13"/>
        <v>159294.2390745994</v>
      </c>
      <c r="H131" s="72">
        <f t="shared" si="7"/>
        <v>0</v>
      </c>
      <c r="I131" s="51"/>
      <c r="J131" s="51"/>
      <c r="K131" s="51"/>
    </row>
    <row r="132" spans="1:11" ht="12.75">
      <c r="A132" s="51"/>
      <c r="B132" s="51">
        <f t="shared" si="8"/>
        <v>9</v>
      </c>
      <c r="C132" s="51">
        <f t="shared" si="9"/>
        <v>105</v>
      </c>
      <c r="D132" s="72">
        <f t="shared" si="10"/>
        <v>843.2080674589101</v>
      </c>
      <c r="E132" s="72">
        <f t="shared" si="11"/>
        <v>398.2355976864985</v>
      </c>
      <c r="F132" s="72">
        <f t="shared" si="12"/>
        <v>444.9724697724116</v>
      </c>
      <c r="G132" s="94">
        <f t="shared" si="13"/>
        <v>158849.266604827</v>
      </c>
      <c r="H132" s="72">
        <f t="shared" si="7"/>
        <v>0</v>
      </c>
      <c r="I132" s="51"/>
      <c r="J132" s="51"/>
      <c r="K132" s="51"/>
    </row>
    <row r="133" spans="1:11" ht="12.75">
      <c r="A133" s="51"/>
      <c r="B133" s="51">
        <f t="shared" si="8"/>
        <v>9</v>
      </c>
      <c r="C133" s="51">
        <f t="shared" si="9"/>
        <v>106</v>
      </c>
      <c r="D133" s="72">
        <f t="shared" si="10"/>
        <v>843.2080674589101</v>
      </c>
      <c r="E133" s="72">
        <f t="shared" si="11"/>
        <v>397.1231665120675</v>
      </c>
      <c r="F133" s="72">
        <f t="shared" si="12"/>
        <v>446.08490094684265</v>
      </c>
      <c r="G133" s="94">
        <f t="shared" si="13"/>
        <v>158403.18170388014</v>
      </c>
      <c r="H133" s="72">
        <f t="shared" si="7"/>
        <v>0</v>
      </c>
      <c r="I133" s="51"/>
      <c r="J133" s="51"/>
      <c r="K133" s="51"/>
    </row>
    <row r="134" spans="1:11" ht="12.75">
      <c r="A134" s="51"/>
      <c r="B134" s="51">
        <f t="shared" si="8"/>
        <v>9</v>
      </c>
      <c r="C134" s="51">
        <f t="shared" si="9"/>
        <v>107</v>
      </c>
      <c r="D134" s="72">
        <f t="shared" si="10"/>
        <v>843.2080674589101</v>
      </c>
      <c r="E134" s="72">
        <f t="shared" si="11"/>
        <v>396.00795425970034</v>
      </c>
      <c r="F134" s="72">
        <f t="shared" si="12"/>
        <v>447.2001131992098</v>
      </c>
      <c r="G134" s="94">
        <f t="shared" si="13"/>
        <v>157955.98159068092</v>
      </c>
      <c r="H134" s="72">
        <f t="shared" si="7"/>
        <v>0</v>
      </c>
      <c r="I134" s="51"/>
      <c r="J134" s="51"/>
      <c r="K134" s="51"/>
    </row>
    <row r="135" spans="1:11" ht="12.75">
      <c r="A135" s="51"/>
      <c r="B135" s="51">
        <f t="shared" si="8"/>
        <v>9</v>
      </c>
      <c r="C135" s="51">
        <f t="shared" si="9"/>
        <v>108</v>
      </c>
      <c r="D135" s="72">
        <f t="shared" si="10"/>
        <v>843.2080674589101</v>
      </c>
      <c r="E135" s="72">
        <f t="shared" si="11"/>
        <v>394.8899539767023</v>
      </c>
      <c r="F135" s="72">
        <f t="shared" si="12"/>
        <v>448.3181134822078</v>
      </c>
      <c r="G135" s="94">
        <f t="shared" si="13"/>
        <v>157507.66347719872</v>
      </c>
      <c r="H135" s="72">
        <f t="shared" si="7"/>
        <v>0</v>
      </c>
      <c r="I135" s="51"/>
      <c r="J135" s="51"/>
      <c r="K135" s="51"/>
    </row>
    <row r="136" spans="1:11" ht="12.75">
      <c r="A136" s="51"/>
      <c r="B136" s="51">
        <f t="shared" si="8"/>
        <v>10</v>
      </c>
      <c r="C136" s="51">
        <f t="shared" si="9"/>
        <v>109</v>
      </c>
      <c r="D136" s="72">
        <f t="shared" si="10"/>
        <v>843.2080674589101</v>
      </c>
      <c r="E136" s="72">
        <f t="shared" si="11"/>
        <v>393.7691586929968</v>
      </c>
      <c r="F136" s="72">
        <f t="shared" si="12"/>
        <v>449.4389087659133</v>
      </c>
      <c r="G136" s="94">
        <f t="shared" si="13"/>
        <v>157058.2245684328</v>
      </c>
      <c r="H136" s="72">
        <f t="shared" si="7"/>
        <v>0</v>
      </c>
      <c r="I136" s="51"/>
      <c r="J136" s="51"/>
      <c r="K136" s="51"/>
    </row>
    <row r="137" spans="1:11" ht="12.75">
      <c r="A137" s="51"/>
      <c r="B137" s="51">
        <f t="shared" si="8"/>
        <v>10</v>
      </c>
      <c r="C137" s="51">
        <f t="shared" si="9"/>
        <v>110</v>
      </c>
      <c r="D137" s="72">
        <f t="shared" si="10"/>
        <v>843.2080674589101</v>
      </c>
      <c r="E137" s="72">
        <f t="shared" si="11"/>
        <v>392.64556142108205</v>
      </c>
      <c r="F137" s="72">
        <f t="shared" si="12"/>
        <v>450.5625060378281</v>
      </c>
      <c r="G137" s="94">
        <f t="shared" si="13"/>
        <v>156607.662062395</v>
      </c>
      <c r="H137" s="72">
        <f t="shared" si="7"/>
        <v>0</v>
      </c>
      <c r="I137" s="51"/>
      <c r="J137" s="51"/>
      <c r="K137" s="51"/>
    </row>
    <row r="138" spans="1:11" ht="12.75">
      <c r="A138" s="51"/>
      <c r="B138" s="51">
        <f t="shared" si="8"/>
        <v>10</v>
      </c>
      <c r="C138" s="51">
        <f t="shared" si="9"/>
        <v>111</v>
      </c>
      <c r="D138" s="72">
        <f t="shared" si="10"/>
        <v>843.2080674589101</v>
      </c>
      <c r="E138" s="72">
        <f t="shared" si="11"/>
        <v>391.51915515598745</v>
      </c>
      <c r="F138" s="72">
        <f t="shared" si="12"/>
        <v>451.6889123029227</v>
      </c>
      <c r="G138" s="94">
        <f t="shared" si="13"/>
        <v>156155.97315009206</v>
      </c>
      <c r="H138" s="72">
        <f t="shared" si="7"/>
        <v>0</v>
      </c>
      <c r="I138" s="51"/>
      <c r="J138" s="51"/>
      <c r="K138" s="51"/>
    </row>
    <row r="139" spans="1:11" ht="12.75">
      <c r="A139" s="51"/>
      <c r="B139" s="51">
        <f t="shared" si="8"/>
        <v>10</v>
      </c>
      <c r="C139" s="51">
        <f t="shared" si="9"/>
        <v>112</v>
      </c>
      <c r="D139" s="72">
        <f t="shared" si="10"/>
        <v>843.2080674589101</v>
      </c>
      <c r="E139" s="72">
        <f t="shared" si="11"/>
        <v>390.38993287523016</v>
      </c>
      <c r="F139" s="72">
        <f t="shared" si="12"/>
        <v>452.81813458368</v>
      </c>
      <c r="G139" s="94">
        <f t="shared" si="13"/>
        <v>155703.15501550838</v>
      </c>
      <c r="H139" s="72">
        <f t="shared" si="7"/>
        <v>0</v>
      </c>
      <c r="I139" s="51"/>
      <c r="J139" s="51"/>
      <c r="K139" s="51"/>
    </row>
    <row r="140" spans="1:11" ht="12.75">
      <c r="A140" s="51"/>
      <c r="B140" s="51">
        <f t="shared" si="8"/>
        <v>10</v>
      </c>
      <c r="C140" s="51">
        <f t="shared" si="9"/>
        <v>113</v>
      </c>
      <c r="D140" s="72">
        <f t="shared" si="10"/>
        <v>843.2080674589101</v>
      </c>
      <c r="E140" s="72">
        <f t="shared" si="11"/>
        <v>389.25788753877094</v>
      </c>
      <c r="F140" s="72">
        <f t="shared" si="12"/>
        <v>453.9501799201392</v>
      </c>
      <c r="G140" s="94">
        <f t="shared" si="13"/>
        <v>155249.20483558823</v>
      </c>
      <c r="H140" s="72">
        <f t="shared" si="7"/>
        <v>0</v>
      </c>
      <c r="I140" s="51"/>
      <c r="J140" s="51"/>
      <c r="K140" s="51"/>
    </row>
    <row r="141" spans="1:11" ht="12.75">
      <c r="A141" s="51"/>
      <c r="B141" s="51">
        <f t="shared" si="8"/>
        <v>10</v>
      </c>
      <c r="C141" s="51">
        <f t="shared" si="9"/>
        <v>114</v>
      </c>
      <c r="D141" s="72">
        <f t="shared" si="10"/>
        <v>843.2080674589101</v>
      </c>
      <c r="E141" s="72">
        <f t="shared" si="11"/>
        <v>388.1230120889706</v>
      </c>
      <c r="F141" s="72">
        <f t="shared" si="12"/>
        <v>455.08505536993954</v>
      </c>
      <c r="G141" s="94">
        <f t="shared" si="13"/>
        <v>154794.1197802183</v>
      </c>
      <c r="H141" s="72">
        <f t="shared" si="7"/>
        <v>0</v>
      </c>
      <c r="I141" s="51"/>
      <c r="J141" s="51"/>
      <c r="K141" s="51"/>
    </row>
    <row r="142" spans="1:11" ht="12.75">
      <c r="A142" s="51"/>
      <c r="B142" s="51">
        <f t="shared" si="8"/>
        <v>10</v>
      </c>
      <c r="C142" s="51">
        <f t="shared" si="9"/>
        <v>115</v>
      </c>
      <c r="D142" s="72">
        <f t="shared" si="10"/>
        <v>843.2080674589101</v>
      </c>
      <c r="E142" s="72">
        <f t="shared" si="11"/>
        <v>386.9852994505457</v>
      </c>
      <c r="F142" s="72">
        <f t="shared" si="12"/>
        <v>456.2227680083644</v>
      </c>
      <c r="G142" s="94">
        <f t="shared" si="13"/>
        <v>154337.89701220993</v>
      </c>
      <c r="H142" s="72">
        <f t="shared" si="7"/>
        <v>0</v>
      </c>
      <c r="I142" s="51"/>
      <c r="J142" s="51"/>
      <c r="K142" s="51"/>
    </row>
    <row r="143" spans="1:11" ht="12.75">
      <c r="A143" s="51"/>
      <c r="B143" s="51">
        <f t="shared" si="8"/>
        <v>10</v>
      </c>
      <c r="C143" s="51">
        <f t="shared" si="9"/>
        <v>116</v>
      </c>
      <c r="D143" s="72">
        <f t="shared" si="10"/>
        <v>843.2080674589101</v>
      </c>
      <c r="E143" s="72">
        <f t="shared" si="11"/>
        <v>385.84474253052485</v>
      </c>
      <c r="F143" s="72">
        <f t="shared" si="12"/>
        <v>457.3633249283853</v>
      </c>
      <c r="G143" s="94">
        <f t="shared" si="13"/>
        <v>153880.53368728154</v>
      </c>
      <c r="H143" s="72">
        <f t="shared" si="7"/>
        <v>0</v>
      </c>
      <c r="I143" s="51"/>
      <c r="J143" s="51"/>
      <c r="K143" s="51"/>
    </row>
    <row r="144" spans="1:11" ht="12.75">
      <c r="A144" s="51"/>
      <c r="B144" s="51">
        <f t="shared" si="8"/>
        <v>10</v>
      </c>
      <c r="C144" s="51">
        <f t="shared" si="9"/>
        <v>117</v>
      </c>
      <c r="D144" s="72">
        <f t="shared" si="10"/>
        <v>843.2080674589101</v>
      </c>
      <c r="E144" s="72">
        <f t="shared" si="11"/>
        <v>384.70133421820384</v>
      </c>
      <c r="F144" s="72">
        <f t="shared" si="12"/>
        <v>458.5067332407063</v>
      </c>
      <c r="G144" s="94">
        <f t="shared" si="13"/>
        <v>153422.02695404083</v>
      </c>
      <c r="H144" s="72">
        <f t="shared" si="7"/>
        <v>0</v>
      </c>
      <c r="I144" s="51"/>
      <c r="J144" s="51"/>
      <c r="K144" s="51"/>
    </row>
    <row r="145" spans="1:11" ht="12.75">
      <c r="A145" s="51"/>
      <c r="B145" s="51">
        <f t="shared" si="8"/>
        <v>10</v>
      </c>
      <c r="C145" s="51">
        <f t="shared" si="9"/>
        <v>118</v>
      </c>
      <c r="D145" s="72">
        <f t="shared" si="10"/>
        <v>843.2080674589101</v>
      </c>
      <c r="E145" s="72">
        <f t="shared" si="11"/>
        <v>383.5550673851021</v>
      </c>
      <c r="F145" s="72">
        <f t="shared" si="12"/>
        <v>459.653000073808</v>
      </c>
      <c r="G145" s="94">
        <f t="shared" si="13"/>
        <v>152962.37395396704</v>
      </c>
      <c r="H145" s="72">
        <f t="shared" si="7"/>
        <v>0</v>
      </c>
      <c r="I145" s="51"/>
      <c r="J145" s="51"/>
      <c r="K145" s="51"/>
    </row>
    <row r="146" spans="1:11" ht="12.75">
      <c r="A146" s="51"/>
      <c r="B146" s="51">
        <f t="shared" si="8"/>
        <v>10</v>
      </c>
      <c r="C146" s="51">
        <f t="shared" si="9"/>
        <v>119</v>
      </c>
      <c r="D146" s="72">
        <f t="shared" si="10"/>
        <v>843.2080674589101</v>
      </c>
      <c r="E146" s="72">
        <f t="shared" si="11"/>
        <v>382.4059348849176</v>
      </c>
      <c r="F146" s="72">
        <f t="shared" si="12"/>
        <v>460.80213257399254</v>
      </c>
      <c r="G146" s="94">
        <f t="shared" si="13"/>
        <v>152501.57182139304</v>
      </c>
      <c r="H146" s="72">
        <f t="shared" si="7"/>
        <v>0</v>
      </c>
      <c r="I146" s="51"/>
      <c r="J146" s="51"/>
      <c r="K146" s="51"/>
    </row>
    <row r="147" spans="1:11" ht="12.75">
      <c r="A147" s="51"/>
      <c r="B147" s="51">
        <f t="shared" si="8"/>
        <v>10</v>
      </c>
      <c r="C147" s="51">
        <f t="shared" si="9"/>
        <v>120</v>
      </c>
      <c r="D147" s="72">
        <f t="shared" si="10"/>
        <v>843.2080674589101</v>
      </c>
      <c r="E147" s="72">
        <f t="shared" si="11"/>
        <v>381.2539295534826</v>
      </c>
      <c r="F147" s="72">
        <f t="shared" si="12"/>
        <v>461.95413790542756</v>
      </c>
      <c r="G147" s="94">
        <f t="shared" si="13"/>
        <v>152039.61768348762</v>
      </c>
      <c r="H147" s="72">
        <f t="shared" si="7"/>
        <v>0</v>
      </c>
      <c r="I147" s="51"/>
      <c r="J147" s="51"/>
      <c r="K147" s="51"/>
    </row>
    <row r="148" spans="1:11" ht="12.75">
      <c r="A148" s="51"/>
      <c r="B148" s="51">
        <f t="shared" si="8"/>
        <v>11</v>
      </c>
      <c r="C148" s="51">
        <f t="shared" si="9"/>
        <v>121</v>
      </c>
      <c r="D148" s="72">
        <f t="shared" si="10"/>
        <v>843.2080674589101</v>
      </c>
      <c r="E148" s="72">
        <f t="shared" si="11"/>
        <v>380.0990442087191</v>
      </c>
      <c r="F148" s="72">
        <f t="shared" si="12"/>
        <v>463.10902325019106</v>
      </c>
      <c r="G148" s="94">
        <f t="shared" si="13"/>
        <v>151576.50866023742</v>
      </c>
      <c r="H148" s="72">
        <f t="shared" si="7"/>
        <v>0</v>
      </c>
      <c r="I148" s="51"/>
      <c r="J148" s="51"/>
      <c r="K148" s="51"/>
    </row>
    <row r="149" spans="1:11" ht="12.75">
      <c r="A149" s="51"/>
      <c r="B149" s="51">
        <f t="shared" si="8"/>
        <v>11</v>
      </c>
      <c r="C149" s="51">
        <f t="shared" si="9"/>
        <v>122</v>
      </c>
      <c r="D149" s="72">
        <f t="shared" si="10"/>
        <v>843.2080674589101</v>
      </c>
      <c r="E149" s="72">
        <f t="shared" si="11"/>
        <v>378.94127165059354</v>
      </c>
      <c r="F149" s="72">
        <f t="shared" si="12"/>
        <v>464.2667958083166</v>
      </c>
      <c r="G149" s="94">
        <f t="shared" si="13"/>
        <v>151112.24186442912</v>
      </c>
      <c r="H149" s="72">
        <f t="shared" si="7"/>
        <v>0</v>
      </c>
      <c r="I149" s="51"/>
      <c r="J149" s="51"/>
      <c r="K149" s="51"/>
    </row>
    <row r="150" spans="1:11" ht="12.75">
      <c r="A150" s="51"/>
      <c r="B150" s="51">
        <f t="shared" si="8"/>
        <v>11</v>
      </c>
      <c r="C150" s="51">
        <f t="shared" si="9"/>
        <v>123</v>
      </c>
      <c r="D150" s="72">
        <f t="shared" si="10"/>
        <v>843.2080674589101</v>
      </c>
      <c r="E150" s="72">
        <f t="shared" si="11"/>
        <v>377.7806046610728</v>
      </c>
      <c r="F150" s="72">
        <f t="shared" si="12"/>
        <v>465.42746279783734</v>
      </c>
      <c r="G150" s="94">
        <f t="shared" si="13"/>
        <v>150646.81440163127</v>
      </c>
      <c r="H150" s="72">
        <f t="shared" si="7"/>
        <v>0</v>
      </c>
      <c r="I150" s="51"/>
      <c r="J150" s="51"/>
      <c r="K150" s="51"/>
    </row>
    <row r="151" spans="1:11" ht="12.75">
      <c r="A151" s="51"/>
      <c r="B151" s="51">
        <f t="shared" si="8"/>
        <v>11</v>
      </c>
      <c r="C151" s="51">
        <f t="shared" si="9"/>
        <v>124</v>
      </c>
      <c r="D151" s="72">
        <f t="shared" si="10"/>
        <v>843.2080674589101</v>
      </c>
      <c r="E151" s="72">
        <f t="shared" si="11"/>
        <v>376.6170360040782</v>
      </c>
      <c r="F151" s="72">
        <f t="shared" si="12"/>
        <v>466.5910314548319</v>
      </c>
      <c r="G151" s="94">
        <f t="shared" si="13"/>
        <v>150180.22337017645</v>
      </c>
      <c r="H151" s="72">
        <f t="shared" si="7"/>
        <v>0</v>
      </c>
      <c r="I151" s="51"/>
      <c r="J151" s="51"/>
      <c r="K151" s="51"/>
    </row>
    <row r="152" spans="1:11" ht="12.75">
      <c r="A152" s="51"/>
      <c r="B152" s="51">
        <f t="shared" si="8"/>
        <v>11</v>
      </c>
      <c r="C152" s="51">
        <f t="shared" si="9"/>
        <v>125</v>
      </c>
      <c r="D152" s="72">
        <f t="shared" si="10"/>
        <v>843.2080674589101</v>
      </c>
      <c r="E152" s="72">
        <f t="shared" si="11"/>
        <v>375.4505584254411</v>
      </c>
      <c r="F152" s="72">
        <f t="shared" si="12"/>
        <v>467.75750903346903</v>
      </c>
      <c r="G152" s="94">
        <f t="shared" si="13"/>
        <v>149712.465861143</v>
      </c>
      <c r="H152" s="72">
        <f t="shared" si="7"/>
        <v>0</v>
      </c>
      <c r="I152" s="51"/>
      <c r="J152" s="51"/>
      <c r="K152" s="51"/>
    </row>
    <row r="153" spans="1:11" ht="12.75">
      <c r="A153" s="51"/>
      <c r="B153" s="51">
        <f t="shared" si="8"/>
        <v>11</v>
      </c>
      <c r="C153" s="51">
        <f t="shared" si="9"/>
        <v>126</v>
      </c>
      <c r="D153" s="72">
        <f t="shared" si="10"/>
        <v>843.2080674589101</v>
      </c>
      <c r="E153" s="72">
        <f t="shared" si="11"/>
        <v>374.2811646528575</v>
      </c>
      <c r="F153" s="72">
        <f t="shared" si="12"/>
        <v>468.9269028060526</v>
      </c>
      <c r="G153" s="94">
        <f t="shared" si="13"/>
        <v>149243.53895833693</v>
      </c>
      <c r="H153" s="72">
        <f t="shared" si="7"/>
        <v>0</v>
      </c>
      <c r="I153" s="51"/>
      <c r="J153" s="51"/>
      <c r="K153" s="51"/>
    </row>
    <row r="154" spans="1:11" ht="12.75">
      <c r="A154" s="51"/>
      <c r="B154" s="51">
        <f t="shared" si="8"/>
        <v>11</v>
      </c>
      <c r="C154" s="51">
        <f t="shared" si="9"/>
        <v>127</v>
      </c>
      <c r="D154" s="72">
        <f t="shared" si="10"/>
        <v>843.2080674589101</v>
      </c>
      <c r="E154" s="72">
        <f t="shared" si="11"/>
        <v>373.1088473958423</v>
      </c>
      <c r="F154" s="72">
        <f t="shared" si="12"/>
        <v>470.09922006306783</v>
      </c>
      <c r="G154" s="94">
        <f t="shared" si="13"/>
        <v>148773.43973827385</v>
      </c>
      <c r="H154" s="72">
        <f t="shared" si="7"/>
        <v>0</v>
      </c>
      <c r="I154" s="51"/>
      <c r="J154" s="51"/>
      <c r="K154" s="51"/>
    </row>
    <row r="155" spans="1:11" ht="12.75">
      <c r="A155" s="51"/>
      <c r="B155" s="51">
        <f t="shared" si="8"/>
        <v>11</v>
      </c>
      <c r="C155" s="51">
        <f t="shared" si="9"/>
        <v>128</v>
      </c>
      <c r="D155" s="72">
        <f t="shared" si="10"/>
        <v>843.2080674589101</v>
      </c>
      <c r="E155" s="72">
        <f t="shared" si="11"/>
        <v>371.9335993456846</v>
      </c>
      <c r="F155" s="72">
        <f t="shared" si="12"/>
        <v>471.2744681132255</v>
      </c>
      <c r="G155" s="94">
        <f t="shared" si="13"/>
        <v>148302.16527016062</v>
      </c>
      <c r="H155" s="72">
        <f aca="true" t="shared" si="14" ref="H155:H197">IF(C155&lt;&gt;" ",IF(AND($E$19=B155,$E$20=C155-(B155-1)*12),$E$18,0)," ")</f>
        <v>0</v>
      </c>
      <c r="I155" s="51"/>
      <c r="J155" s="51"/>
      <c r="K155" s="51"/>
    </row>
    <row r="156" spans="1:11" ht="12.75">
      <c r="A156" s="51"/>
      <c r="B156" s="51">
        <f aca="true" t="shared" si="15" ref="B156:B219">IF(C156&lt;&gt;" ",INT(C155/12)+1," ")</f>
        <v>11</v>
      </c>
      <c r="C156" s="51">
        <f aca="true" t="shared" si="16" ref="C156:C219">IF(CODE(C155)=32," ",IF(AND(C155+1&lt;=$E$13,G155&gt;0),+C155+1," "))</f>
        <v>129</v>
      </c>
      <c r="D156" s="72">
        <f aca="true" t="shared" si="17" ref="D156:D219">IF(C156&lt;&gt;" ",IF(G155&lt;D155,G155+E156,PMT($E$11,($E$13),-$E$6))," ")</f>
        <v>843.2080674589101</v>
      </c>
      <c r="E156" s="72">
        <f aca="true" t="shared" si="18" ref="E156:E219">IF(C156&lt;&gt;" ",G155*$E$11," ")</f>
        <v>370.75541317540154</v>
      </c>
      <c r="F156" s="72">
        <f aca="true" t="shared" si="19" ref="F156:F219">IF(C156&lt;&gt;" ",D156-E156+H156," ")</f>
        <v>472.4526542835086</v>
      </c>
      <c r="G156" s="94">
        <f aca="true" t="shared" si="20" ref="G156:G219">IF(C156&lt;&gt;" ",G155-F156," ")</f>
        <v>147829.7126158771</v>
      </c>
      <c r="H156" s="72">
        <f t="shared" si="14"/>
        <v>0</v>
      </c>
      <c r="I156" s="51"/>
      <c r="J156" s="51"/>
      <c r="K156" s="51"/>
    </row>
    <row r="157" spans="1:11" ht="12.75">
      <c r="A157" s="51"/>
      <c r="B157" s="51">
        <f t="shared" si="15"/>
        <v>11</v>
      </c>
      <c r="C157" s="51">
        <f t="shared" si="16"/>
        <v>130</v>
      </c>
      <c r="D157" s="72">
        <f t="shared" si="17"/>
        <v>843.2080674589101</v>
      </c>
      <c r="E157" s="72">
        <f t="shared" si="18"/>
        <v>369.5742815396928</v>
      </c>
      <c r="F157" s="72">
        <f t="shared" si="19"/>
        <v>473.63378591921736</v>
      </c>
      <c r="G157" s="94">
        <f t="shared" si="20"/>
        <v>147356.07882995787</v>
      </c>
      <c r="H157" s="72">
        <f t="shared" si="14"/>
        <v>0</v>
      </c>
      <c r="I157" s="51"/>
      <c r="J157" s="51"/>
      <c r="K157" s="51"/>
    </row>
    <row r="158" spans="1:11" ht="12.75">
      <c r="A158" s="51"/>
      <c r="B158" s="51">
        <f t="shared" si="15"/>
        <v>11</v>
      </c>
      <c r="C158" s="51">
        <f t="shared" si="16"/>
        <v>131</v>
      </c>
      <c r="D158" s="72">
        <f t="shared" si="17"/>
        <v>843.2080674589101</v>
      </c>
      <c r="E158" s="72">
        <f t="shared" si="18"/>
        <v>368.3901970748947</v>
      </c>
      <c r="F158" s="72">
        <f t="shared" si="19"/>
        <v>474.81787038401546</v>
      </c>
      <c r="G158" s="94">
        <f t="shared" si="20"/>
        <v>146881.26095957385</v>
      </c>
      <c r="H158" s="72">
        <f t="shared" si="14"/>
        <v>0</v>
      </c>
      <c r="I158" s="51"/>
      <c r="J158" s="51"/>
      <c r="K158" s="51"/>
    </row>
    <row r="159" spans="1:11" ht="12.75">
      <c r="A159" s="51"/>
      <c r="B159" s="51">
        <f t="shared" si="15"/>
        <v>11</v>
      </c>
      <c r="C159" s="51">
        <f t="shared" si="16"/>
        <v>132</v>
      </c>
      <c r="D159" s="72">
        <f t="shared" si="17"/>
        <v>843.2080674589101</v>
      </c>
      <c r="E159" s="72">
        <f t="shared" si="18"/>
        <v>367.2031523989346</v>
      </c>
      <c r="F159" s="72">
        <f t="shared" si="19"/>
        <v>476.00491505997553</v>
      </c>
      <c r="G159" s="94">
        <f t="shared" si="20"/>
        <v>146405.25604451387</v>
      </c>
      <c r="H159" s="72">
        <f t="shared" si="14"/>
        <v>0</v>
      </c>
      <c r="I159" s="51"/>
      <c r="J159" s="51"/>
      <c r="K159" s="51"/>
    </row>
    <row r="160" spans="1:11" ht="12.75">
      <c r="A160" s="51"/>
      <c r="B160" s="51">
        <f t="shared" si="15"/>
        <v>12</v>
      </c>
      <c r="C160" s="51">
        <f t="shared" si="16"/>
        <v>133</v>
      </c>
      <c r="D160" s="72">
        <f t="shared" si="17"/>
        <v>843.2080674589101</v>
      </c>
      <c r="E160" s="72">
        <f t="shared" si="18"/>
        <v>366.01314011128466</v>
      </c>
      <c r="F160" s="72">
        <f t="shared" si="19"/>
        <v>477.1949273476255</v>
      </c>
      <c r="G160" s="94">
        <f t="shared" si="20"/>
        <v>145928.06111716625</v>
      </c>
      <c r="H160" s="72">
        <f t="shared" si="14"/>
        <v>0</v>
      </c>
      <c r="I160" s="51"/>
      <c r="J160" s="51"/>
      <c r="K160" s="51"/>
    </row>
    <row r="161" spans="1:11" ht="12.75">
      <c r="A161" s="51"/>
      <c r="B161" s="51">
        <f t="shared" si="15"/>
        <v>12</v>
      </c>
      <c r="C161" s="51">
        <f t="shared" si="16"/>
        <v>134</v>
      </c>
      <c r="D161" s="72">
        <f t="shared" si="17"/>
        <v>843.2080674589101</v>
      </c>
      <c r="E161" s="72">
        <f t="shared" si="18"/>
        <v>364.8201527929156</v>
      </c>
      <c r="F161" s="72">
        <f t="shared" si="19"/>
        <v>478.3879146659945</v>
      </c>
      <c r="G161" s="94">
        <f t="shared" si="20"/>
        <v>145449.67320250024</v>
      </c>
      <c r="H161" s="72">
        <f t="shared" si="14"/>
        <v>0</v>
      </c>
      <c r="I161" s="51"/>
      <c r="J161" s="51"/>
      <c r="K161" s="51"/>
    </row>
    <row r="162" spans="1:11" ht="12.75">
      <c r="A162" s="51"/>
      <c r="B162" s="51">
        <f t="shared" si="15"/>
        <v>12</v>
      </c>
      <c r="C162" s="51">
        <f t="shared" si="16"/>
        <v>135</v>
      </c>
      <c r="D162" s="72">
        <f t="shared" si="17"/>
        <v>843.2080674589101</v>
      </c>
      <c r="E162" s="72">
        <f t="shared" si="18"/>
        <v>363.62418300625063</v>
      </c>
      <c r="F162" s="72">
        <f t="shared" si="19"/>
        <v>479.5838844526595</v>
      </c>
      <c r="G162" s="94">
        <f t="shared" si="20"/>
        <v>144970.08931804757</v>
      </c>
      <c r="H162" s="72">
        <f t="shared" si="14"/>
        <v>0</v>
      </c>
      <c r="I162" s="51"/>
      <c r="J162" s="51"/>
      <c r="K162" s="51"/>
    </row>
    <row r="163" spans="1:11" ht="12.75">
      <c r="A163" s="51"/>
      <c r="B163" s="51">
        <f t="shared" si="15"/>
        <v>12</v>
      </c>
      <c r="C163" s="51">
        <f t="shared" si="16"/>
        <v>136</v>
      </c>
      <c r="D163" s="72">
        <f t="shared" si="17"/>
        <v>843.2080674589101</v>
      </c>
      <c r="E163" s="72">
        <f t="shared" si="18"/>
        <v>362.42522329511894</v>
      </c>
      <c r="F163" s="72">
        <f t="shared" si="19"/>
        <v>480.7828441637912</v>
      </c>
      <c r="G163" s="94">
        <f t="shared" si="20"/>
        <v>144489.30647388377</v>
      </c>
      <c r="H163" s="72">
        <f t="shared" si="14"/>
        <v>0</v>
      </c>
      <c r="I163" s="51"/>
      <c r="J163" s="51"/>
      <c r="K163" s="51"/>
    </row>
    <row r="164" spans="1:11" ht="12.75">
      <c r="A164" s="51"/>
      <c r="B164" s="51">
        <f t="shared" si="15"/>
        <v>12</v>
      </c>
      <c r="C164" s="51">
        <f t="shared" si="16"/>
        <v>137</v>
      </c>
      <c r="D164" s="72">
        <f t="shared" si="17"/>
        <v>843.2080674589101</v>
      </c>
      <c r="E164" s="72">
        <f t="shared" si="18"/>
        <v>361.2232661847094</v>
      </c>
      <c r="F164" s="72">
        <f t="shared" si="19"/>
        <v>481.9848012742007</v>
      </c>
      <c r="G164" s="94">
        <f t="shared" si="20"/>
        <v>144007.32167260957</v>
      </c>
      <c r="H164" s="72">
        <f t="shared" si="14"/>
        <v>0</v>
      </c>
      <c r="I164" s="51"/>
      <c r="J164" s="51"/>
      <c r="K164" s="51"/>
    </row>
    <row r="165" spans="1:11" ht="12.75">
      <c r="A165" s="51"/>
      <c r="B165" s="51">
        <f t="shared" si="15"/>
        <v>12</v>
      </c>
      <c r="C165" s="51">
        <f t="shared" si="16"/>
        <v>138</v>
      </c>
      <c r="D165" s="72">
        <f t="shared" si="17"/>
        <v>843.2080674589101</v>
      </c>
      <c r="E165" s="72">
        <f t="shared" si="18"/>
        <v>360.01830418152394</v>
      </c>
      <c r="F165" s="72">
        <f t="shared" si="19"/>
        <v>483.1897632773862</v>
      </c>
      <c r="G165" s="94">
        <f t="shared" si="20"/>
        <v>143524.13190933218</v>
      </c>
      <c r="H165" s="72">
        <f t="shared" si="14"/>
        <v>0</v>
      </c>
      <c r="I165" s="51"/>
      <c r="J165" s="51"/>
      <c r="K165" s="51"/>
    </row>
    <row r="166" spans="1:11" ht="12.75">
      <c r="A166" s="51"/>
      <c r="B166" s="51">
        <f t="shared" si="15"/>
        <v>12</v>
      </c>
      <c r="C166" s="51">
        <f t="shared" si="16"/>
        <v>139</v>
      </c>
      <c r="D166" s="72">
        <f t="shared" si="17"/>
        <v>843.2080674589101</v>
      </c>
      <c r="E166" s="72">
        <f t="shared" si="18"/>
        <v>358.81032977333047</v>
      </c>
      <c r="F166" s="72">
        <f t="shared" si="19"/>
        <v>484.39773768557967</v>
      </c>
      <c r="G166" s="94">
        <f t="shared" si="20"/>
        <v>143039.7341716466</v>
      </c>
      <c r="H166" s="72">
        <f t="shared" si="14"/>
        <v>0</v>
      </c>
      <c r="I166" s="51"/>
      <c r="J166" s="51"/>
      <c r="K166" s="51"/>
    </row>
    <row r="167" spans="1:11" ht="12.75">
      <c r="A167" s="51"/>
      <c r="B167" s="51">
        <f t="shared" si="15"/>
        <v>12</v>
      </c>
      <c r="C167" s="51">
        <f t="shared" si="16"/>
        <v>140</v>
      </c>
      <c r="D167" s="72">
        <f t="shared" si="17"/>
        <v>843.2080674589101</v>
      </c>
      <c r="E167" s="72">
        <f t="shared" si="18"/>
        <v>357.5993354291165</v>
      </c>
      <c r="F167" s="72">
        <f t="shared" si="19"/>
        <v>485.60873202979366</v>
      </c>
      <c r="G167" s="94">
        <f t="shared" si="20"/>
        <v>142554.1254396168</v>
      </c>
      <c r="H167" s="72">
        <f t="shared" si="14"/>
        <v>0</v>
      </c>
      <c r="I167" s="51"/>
      <c r="J167" s="51"/>
      <c r="K167" s="51"/>
    </row>
    <row r="168" spans="1:11" ht="12.75">
      <c r="A168" s="51"/>
      <c r="B168" s="51">
        <f t="shared" si="15"/>
        <v>12</v>
      </c>
      <c r="C168" s="51">
        <f t="shared" si="16"/>
        <v>141</v>
      </c>
      <c r="D168" s="72">
        <f t="shared" si="17"/>
        <v>843.2080674589101</v>
      </c>
      <c r="E168" s="72">
        <f t="shared" si="18"/>
        <v>356.385313599042</v>
      </c>
      <c r="F168" s="72">
        <f t="shared" si="19"/>
        <v>486.82275385986816</v>
      </c>
      <c r="G168" s="94">
        <f t="shared" si="20"/>
        <v>142067.30268575693</v>
      </c>
      <c r="H168" s="72">
        <f t="shared" si="14"/>
        <v>0</v>
      </c>
      <c r="I168" s="51"/>
      <c r="J168" s="51"/>
      <c r="K168" s="51"/>
    </row>
    <row r="169" spans="1:11" ht="12.75">
      <c r="A169" s="51"/>
      <c r="B169" s="51">
        <f t="shared" si="15"/>
        <v>12</v>
      </c>
      <c r="C169" s="51">
        <f t="shared" si="16"/>
        <v>142</v>
      </c>
      <c r="D169" s="72">
        <f t="shared" si="17"/>
        <v>843.2080674589101</v>
      </c>
      <c r="E169" s="72">
        <f t="shared" si="18"/>
        <v>355.1682567143923</v>
      </c>
      <c r="F169" s="72">
        <f t="shared" si="19"/>
        <v>488.0398107445178</v>
      </c>
      <c r="G169" s="94">
        <f t="shared" si="20"/>
        <v>141579.2628750124</v>
      </c>
      <c r="H169" s="72">
        <f t="shared" si="14"/>
        <v>0</v>
      </c>
      <c r="I169" s="51"/>
      <c r="J169" s="51"/>
      <c r="K169" s="51"/>
    </row>
    <row r="170" spans="1:11" ht="12.75">
      <c r="A170" s="51"/>
      <c r="B170" s="51">
        <f t="shared" si="15"/>
        <v>12</v>
      </c>
      <c r="C170" s="51">
        <f t="shared" si="16"/>
        <v>143</v>
      </c>
      <c r="D170" s="72">
        <f t="shared" si="17"/>
        <v>843.2080674589101</v>
      </c>
      <c r="E170" s="72">
        <f t="shared" si="18"/>
        <v>353.948157187531</v>
      </c>
      <c r="F170" s="72">
        <f t="shared" si="19"/>
        <v>489.2599102713791</v>
      </c>
      <c r="G170" s="94">
        <f t="shared" si="20"/>
        <v>141090.00296474103</v>
      </c>
      <c r="H170" s="72">
        <f t="shared" si="14"/>
        <v>0</v>
      </c>
      <c r="I170" s="51"/>
      <c r="J170" s="51"/>
      <c r="K170" s="51"/>
    </row>
    <row r="171" spans="1:11" ht="12.75">
      <c r="A171" s="51"/>
      <c r="B171" s="51">
        <f t="shared" si="15"/>
        <v>12</v>
      </c>
      <c r="C171" s="51">
        <f t="shared" si="16"/>
        <v>144</v>
      </c>
      <c r="D171" s="72">
        <f t="shared" si="17"/>
        <v>843.2080674589101</v>
      </c>
      <c r="E171" s="72">
        <f t="shared" si="18"/>
        <v>352.7250074118526</v>
      </c>
      <c r="F171" s="72">
        <f t="shared" si="19"/>
        <v>490.48306004705756</v>
      </c>
      <c r="G171" s="94">
        <f t="shared" si="20"/>
        <v>140599.51990469397</v>
      </c>
      <c r="H171" s="72">
        <f t="shared" si="14"/>
        <v>0</v>
      </c>
      <c r="I171" s="51"/>
      <c r="J171" s="51"/>
      <c r="K171" s="51"/>
    </row>
    <row r="172" spans="1:11" ht="12.75">
      <c r="A172" s="51"/>
      <c r="B172" s="51">
        <f t="shared" si="15"/>
        <v>13</v>
      </c>
      <c r="C172" s="51">
        <f t="shared" si="16"/>
        <v>145</v>
      </c>
      <c r="D172" s="72">
        <f t="shared" si="17"/>
        <v>843.2080674589101</v>
      </c>
      <c r="E172" s="72">
        <f t="shared" si="18"/>
        <v>351.4987997617349</v>
      </c>
      <c r="F172" s="72">
        <f t="shared" si="19"/>
        <v>491.7092676971752</v>
      </c>
      <c r="G172" s="94">
        <f t="shared" si="20"/>
        <v>140107.8106369968</v>
      </c>
      <c r="H172" s="72">
        <f t="shared" si="14"/>
        <v>0</v>
      </c>
      <c r="I172" s="51"/>
      <c r="J172" s="51"/>
      <c r="K172" s="51"/>
    </row>
    <row r="173" spans="1:11" ht="12.75">
      <c r="A173" s="51"/>
      <c r="B173" s="51">
        <f t="shared" si="15"/>
        <v>13</v>
      </c>
      <c r="C173" s="51">
        <f t="shared" si="16"/>
        <v>146</v>
      </c>
      <c r="D173" s="72">
        <f t="shared" si="17"/>
        <v>843.2080674589101</v>
      </c>
      <c r="E173" s="72">
        <f t="shared" si="18"/>
        <v>350.26952659249196</v>
      </c>
      <c r="F173" s="72">
        <f t="shared" si="19"/>
        <v>492.9385408664182</v>
      </c>
      <c r="G173" s="94">
        <f t="shared" si="20"/>
        <v>139614.87209613036</v>
      </c>
      <c r="H173" s="72">
        <f t="shared" si="14"/>
        <v>0</v>
      </c>
      <c r="I173" s="51"/>
      <c r="J173" s="51"/>
      <c r="K173" s="51"/>
    </row>
    <row r="174" spans="1:11" ht="12.75">
      <c r="A174" s="51"/>
      <c r="B174" s="51">
        <f t="shared" si="15"/>
        <v>13</v>
      </c>
      <c r="C174" s="51">
        <f t="shared" si="16"/>
        <v>147</v>
      </c>
      <c r="D174" s="72">
        <f t="shared" si="17"/>
        <v>843.2080674589101</v>
      </c>
      <c r="E174" s="72">
        <f t="shared" si="18"/>
        <v>349.03718024032594</v>
      </c>
      <c r="F174" s="72">
        <f t="shared" si="19"/>
        <v>494.1708872185842</v>
      </c>
      <c r="G174" s="94">
        <f t="shared" si="20"/>
        <v>139120.70120891178</v>
      </c>
      <c r="H174" s="72">
        <f t="shared" si="14"/>
        <v>0</v>
      </c>
      <c r="I174" s="51"/>
      <c r="J174" s="51"/>
      <c r="K174" s="51"/>
    </row>
    <row r="175" spans="1:11" ht="12.75">
      <c r="A175" s="51"/>
      <c r="B175" s="51">
        <f t="shared" si="15"/>
        <v>13</v>
      </c>
      <c r="C175" s="51">
        <f t="shared" si="16"/>
        <v>148</v>
      </c>
      <c r="D175" s="72">
        <f t="shared" si="17"/>
        <v>843.2080674589101</v>
      </c>
      <c r="E175" s="72">
        <f t="shared" si="18"/>
        <v>347.80175302227946</v>
      </c>
      <c r="F175" s="72">
        <f t="shared" si="19"/>
        <v>495.4063144366307</v>
      </c>
      <c r="G175" s="94">
        <f t="shared" si="20"/>
        <v>138625.29489447514</v>
      </c>
      <c r="H175" s="72">
        <f t="shared" si="14"/>
        <v>0</v>
      </c>
      <c r="I175" s="51"/>
      <c r="J175" s="51"/>
      <c r="K175" s="51"/>
    </row>
    <row r="176" spans="1:11" ht="12.75">
      <c r="A176" s="51"/>
      <c r="B176" s="51">
        <f t="shared" si="15"/>
        <v>13</v>
      </c>
      <c r="C176" s="51">
        <f t="shared" si="16"/>
        <v>149</v>
      </c>
      <c r="D176" s="72">
        <f t="shared" si="17"/>
        <v>843.2080674589101</v>
      </c>
      <c r="E176" s="72">
        <f t="shared" si="18"/>
        <v>346.56323723618783</v>
      </c>
      <c r="F176" s="72">
        <f t="shared" si="19"/>
        <v>496.6448302227223</v>
      </c>
      <c r="G176" s="94">
        <f t="shared" si="20"/>
        <v>138128.6500642524</v>
      </c>
      <c r="H176" s="72">
        <f t="shared" si="14"/>
        <v>0</v>
      </c>
      <c r="I176" s="51"/>
      <c r="J176" s="51"/>
      <c r="K176" s="51"/>
    </row>
    <row r="177" spans="1:11" ht="12.75">
      <c r="A177" s="51"/>
      <c r="B177" s="51">
        <f t="shared" si="15"/>
        <v>13</v>
      </c>
      <c r="C177" s="51">
        <f t="shared" si="16"/>
        <v>150</v>
      </c>
      <c r="D177" s="72">
        <f t="shared" si="17"/>
        <v>843.2080674589101</v>
      </c>
      <c r="E177" s="72">
        <f t="shared" si="18"/>
        <v>345.321625160631</v>
      </c>
      <c r="F177" s="72">
        <f t="shared" si="19"/>
        <v>497.8864422982791</v>
      </c>
      <c r="G177" s="94">
        <f t="shared" si="20"/>
        <v>137630.76362195413</v>
      </c>
      <c r="H177" s="72">
        <f t="shared" si="14"/>
        <v>0</v>
      </c>
      <c r="I177" s="51"/>
      <c r="J177" s="51"/>
      <c r="K177" s="51"/>
    </row>
    <row r="178" spans="1:11" ht="12.75">
      <c r="A178" s="51"/>
      <c r="B178" s="51">
        <f t="shared" si="15"/>
        <v>13</v>
      </c>
      <c r="C178" s="51">
        <f t="shared" si="16"/>
        <v>151</v>
      </c>
      <c r="D178" s="72">
        <f t="shared" si="17"/>
        <v>843.2080674589101</v>
      </c>
      <c r="E178" s="72">
        <f t="shared" si="18"/>
        <v>344.07690905488533</v>
      </c>
      <c r="F178" s="72">
        <f t="shared" si="19"/>
        <v>499.1311584040248</v>
      </c>
      <c r="G178" s="94">
        <f t="shared" si="20"/>
        <v>137131.6324635501</v>
      </c>
      <c r="H178" s="72">
        <f t="shared" si="14"/>
        <v>0</v>
      </c>
      <c r="I178" s="51"/>
      <c r="J178" s="51"/>
      <c r="K178" s="51"/>
    </row>
    <row r="179" spans="1:11" ht="12.75">
      <c r="A179" s="51"/>
      <c r="B179" s="51">
        <f t="shared" si="15"/>
        <v>13</v>
      </c>
      <c r="C179" s="51">
        <f t="shared" si="16"/>
        <v>152</v>
      </c>
      <c r="D179" s="72">
        <f t="shared" si="17"/>
        <v>843.2080674589101</v>
      </c>
      <c r="E179" s="72">
        <f t="shared" si="18"/>
        <v>342.8290811588753</v>
      </c>
      <c r="F179" s="72">
        <f t="shared" si="19"/>
        <v>500.37898630003485</v>
      </c>
      <c r="G179" s="94">
        <f t="shared" si="20"/>
        <v>136631.25347725008</v>
      </c>
      <c r="H179" s="72">
        <f t="shared" si="14"/>
        <v>0</v>
      </c>
      <c r="I179" s="51"/>
      <c r="J179" s="51"/>
      <c r="K179" s="51"/>
    </row>
    <row r="180" spans="1:11" ht="12.75">
      <c r="A180" s="51"/>
      <c r="B180" s="51">
        <f t="shared" si="15"/>
        <v>13</v>
      </c>
      <c r="C180" s="51">
        <f t="shared" si="16"/>
        <v>153</v>
      </c>
      <c r="D180" s="72">
        <f t="shared" si="17"/>
        <v>843.2080674589101</v>
      </c>
      <c r="E180" s="72">
        <f t="shared" si="18"/>
        <v>341.5781336931252</v>
      </c>
      <c r="F180" s="72">
        <f t="shared" si="19"/>
        <v>501.6299337657849</v>
      </c>
      <c r="G180" s="94">
        <f t="shared" si="20"/>
        <v>136129.62354348428</v>
      </c>
      <c r="H180" s="72">
        <f t="shared" si="14"/>
        <v>0</v>
      </c>
      <c r="I180" s="51"/>
      <c r="J180" s="51"/>
      <c r="K180" s="51"/>
    </row>
    <row r="181" spans="1:11" ht="12.75">
      <c r="A181" s="51"/>
      <c r="B181" s="51">
        <f t="shared" si="15"/>
        <v>13</v>
      </c>
      <c r="C181" s="51">
        <f t="shared" si="16"/>
        <v>154</v>
      </c>
      <c r="D181" s="72">
        <f t="shared" si="17"/>
        <v>843.2080674589101</v>
      </c>
      <c r="E181" s="72">
        <f t="shared" si="18"/>
        <v>340.3240588587107</v>
      </c>
      <c r="F181" s="72">
        <f t="shared" si="19"/>
        <v>502.8840086001994</v>
      </c>
      <c r="G181" s="94">
        <f t="shared" si="20"/>
        <v>135626.73953488408</v>
      </c>
      <c r="H181" s="72">
        <f t="shared" si="14"/>
        <v>0</v>
      </c>
      <c r="I181" s="51"/>
      <c r="J181" s="51"/>
      <c r="K181" s="51"/>
    </row>
    <row r="182" spans="1:11" ht="12.75">
      <c r="A182" s="51"/>
      <c r="B182" s="51">
        <f t="shared" si="15"/>
        <v>13</v>
      </c>
      <c r="C182" s="51">
        <f t="shared" si="16"/>
        <v>155</v>
      </c>
      <c r="D182" s="72">
        <f t="shared" si="17"/>
        <v>843.2080674589101</v>
      </c>
      <c r="E182" s="72">
        <f t="shared" si="18"/>
        <v>339.0668488372102</v>
      </c>
      <c r="F182" s="72">
        <f t="shared" si="19"/>
        <v>504.1412186216999</v>
      </c>
      <c r="G182" s="94">
        <f t="shared" si="20"/>
        <v>135122.5983162624</v>
      </c>
      <c r="H182" s="72">
        <f t="shared" si="14"/>
        <v>0</v>
      </c>
      <c r="I182" s="51"/>
      <c r="J182" s="51"/>
      <c r="K182" s="51"/>
    </row>
    <row r="183" spans="1:11" ht="12.75">
      <c r="A183" s="51"/>
      <c r="B183" s="51">
        <f t="shared" si="15"/>
        <v>13</v>
      </c>
      <c r="C183" s="51">
        <f t="shared" si="16"/>
        <v>156</v>
      </c>
      <c r="D183" s="72">
        <f t="shared" si="17"/>
        <v>843.2080674589101</v>
      </c>
      <c r="E183" s="72">
        <f t="shared" si="18"/>
        <v>337.80649579065596</v>
      </c>
      <c r="F183" s="72">
        <f t="shared" si="19"/>
        <v>505.4015716682542</v>
      </c>
      <c r="G183" s="94">
        <f t="shared" si="20"/>
        <v>134617.19674459414</v>
      </c>
      <c r="H183" s="72">
        <f t="shared" si="14"/>
        <v>0</v>
      </c>
      <c r="I183" s="51"/>
      <c r="J183" s="51"/>
      <c r="K183" s="51"/>
    </row>
    <row r="184" spans="1:11" ht="12.75">
      <c r="A184" s="51"/>
      <c r="B184" s="51">
        <f t="shared" si="15"/>
        <v>14</v>
      </c>
      <c r="C184" s="51">
        <f t="shared" si="16"/>
        <v>157</v>
      </c>
      <c r="D184" s="72">
        <f t="shared" si="17"/>
        <v>843.2080674589101</v>
      </c>
      <c r="E184" s="72">
        <f t="shared" si="18"/>
        <v>336.54299186148535</v>
      </c>
      <c r="F184" s="72">
        <f t="shared" si="19"/>
        <v>506.6650755974248</v>
      </c>
      <c r="G184" s="94">
        <f t="shared" si="20"/>
        <v>134110.53166899673</v>
      </c>
      <c r="H184" s="72">
        <f t="shared" si="14"/>
        <v>0</v>
      </c>
      <c r="I184" s="51"/>
      <c r="J184" s="51"/>
      <c r="K184" s="51"/>
    </row>
    <row r="185" spans="1:11" ht="12.75">
      <c r="A185" s="51"/>
      <c r="B185" s="51">
        <f t="shared" si="15"/>
        <v>14</v>
      </c>
      <c r="C185" s="51">
        <f t="shared" si="16"/>
        <v>158</v>
      </c>
      <c r="D185" s="72">
        <f t="shared" si="17"/>
        <v>843.2080674589101</v>
      </c>
      <c r="E185" s="72">
        <f t="shared" si="18"/>
        <v>335.27632917249184</v>
      </c>
      <c r="F185" s="72">
        <f t="shared" si="19"/>
        <v>507.9317382864183</v>
      </c>
      <c r="G185" s="94">
        <f t="shared" si="20"/>
        <v>133602.5999307103</v>
      </c>
      <c r="H185" s="72">
        <f t="shared" si="14"/>
        <v>0</v>
      </c>
      <c r="I185" s="51"/>
      <c r="J185" s="51"/>
      <c r="K185" s="51"/>
    </row>
    <row r="186" spans="1:11" ht="12.75">
      <c r="A186" s="51"/>
      <c r="B186" s="51">
        <f t="shared" si="15"/>
        <v>14</v>
      </c>
      <c r="C186" s="51">
        <f t="shared" si="16"/>
        <v>159</v>
      </c>
      <c r="D186" s="72">
        <f t="shared" si="17"/>
        <v>843.2080674589101</v>
      </c>
      <c r="E186" s="72">
        <f t="shared" si="18"/>
        <v>334.0064998267758</v>
      </c>
      <c r="F186" s="72">
        <f t="shared" si="19"/>
        <v>509.20156763213436</v>
      </c>
      <c r="G186" s="94">
        <f t="shared" si="20"/>
        <v>133093.39836307816</v>
      </c>
      <c r="H186" s="72">
        <f t="shared" si="14"/>
        <v>0</v>
      </c>
      <c r="I186" s="51"/>
      <c r="J186" s="51"/>
      <c r="K186" s="51"/>
    </row>
    <row r="187" spans="1:11" ht="12.75">
      <c r="A187" s="51"/>
      <c r="B187" s="51">
        <f t="shared" si="15"/>
        <v>14</v>
      </c>
      <c r="C187" s="51">
        <f t="shared" si="16"/>
        <v>160</v>
      </c>
      <c r="D187" s="72">
        <f t="shared" si="17"/>
        <v>843.2080674589101</v>
      </c>
      <c r="E187" s="72">
        <f t="shared" si="18"/>
        <v>332.7334959076954</v>
      </c>
      <c r="F187" s="72">
        <f t="shared" si="19"/>
        <v>510.47457155121475</v>
      </c>
      <c r="G187" s="94">
        <f t="shared" si="20"/>
        <v>132582.92379152693</v>
      </c>
      <c r="H187" s="72">
        <f t="shared" si="14"/>
        <v>0</v>
      </c>
      <c r="I187" s="51"/>
      <c r="J187" s="51"/>
      <c r="K187" s="51"/>
    </row>
    <row r="188" spans="1:11" ht="12.75">
      <c r="A188" s="51"/>
      <c r="B188" s="51">
        <f t="shared" si="15"/>
        <v>14</v>
      </c>
      <c r="C188" s="51">
        <f t="shared" si="16"/>
        <v>161</v>
      </c>
      <c r="D188" s="72">
        <f t="shared" si="17"/>
        <v>843.2080674589101</v>
      </c>
      <c r="E188" s="72">
        <f t="shared" si="18"/>
        <v>331.45730947881736</v>
      </c>
      <c r="F188" s="72">
        <f t="shared" si="19"/>
        <v>511.75075798009277</v>
      </c>
      <c r="G188" s="94">
        <f t="shared" si="20"/>
        <v>132071.17303354683</v>
      </c>
      <c r="H188" s="72">
        <f t="shared" si="14"/>
        <v>0</v>
      </c>
      <c r="I188" s="51"/>
      <c r="J188" s="51"/>
      <c r="K188" s="51"/>
    </row>
    <row r="189" spans="1:11" ht="12.75">
      <c r="A189" s="51"/>
      <c r="B189" s="51">
        <f t="shared" si="15"/>
        <v>14</v>
      </c>
      <c r="C189" s="51">
        <f t="shared" si="16"/>
        <v>162</v>
      </c>
      <c r="D189" s="72">
        <f t="shared" si="17"/>
        <v>843.2080674589101</v>
      </c>
      <c r="E189" s="72">
        <f t="shared" si="18"/>
        <v>330.17793258386706</v>
      </c>
      <c r="F189" s="72">
        <f t="shared" si="19"/>
        <v>513.0301348750431</v>
      </c>
      <c r="G189" s="94">
        <f t="shared" si="20"/>
        <v>131558.1428986718</v>
      </c>
      <c r="H189" s="72">
        <f t="shared" si="14"/>
        <v>0</v>
      </c>
      <c r="I189" s="51"/>
      <c r="J189" s="51"/>
      <c r="K189" s="51"/>
    </row>
    <row r="190" spans="1:11" ht="12.75">
      <c r="A190" s="51"/>
      <c r="B190" s="51">
        <f t="shared" si="15"/>
        <v>14</v>
      </c>
      <c r="C190" s="51">
        <f t="shared" si="16"/>
        <v>163</v>
      </c>
      <c r="D190" s="72">
        <f t="shared" si="17"/>
        <v>843.2080674589101</v>
      </c>
      <c r="E190" s="72">
        <f t="shared" si="18"/>
        <v>328.8953572466795</v>
      </c>
      <c r="F190" s="72">
        <f t="shared" si="19"/>
        <v>514.3127102122306</v>
      </c>
      <c r="G190" s="94">
        <f t="shared" si="20"/>
        <v>131043.83018845957</v>
      </c>
      <c r="H190" s="72">
        <f t="shared" si="14"/>
        <v>0</v>
      </c>
      <c r="I190" s="51"/>
      <c r="J190" s="51"/>
      <c r="K190" s="51"/>
    </row>
    <row r="191" spans="1:11" ht="12.75">
      <c r="A191" s="51"/>
      <c r="B191" s="51">
        <f t="shared" si="15"/>
        <v>14</v>
      </c>
      <c r="C191" s="51">
        <f t="shared" si="16"/>
        <v>164</v>
      </c>
      <c r="D191" s="72">
        <f t="shared" si="17"/>
        <v>843.2080674589101</v>
      </c>
      <c r="E191" s="72">
        <f t="shared" si="18"/>
        <v>327.60957547114896</v>
      </c>
      <c r="F191" s="72">
        <f t="shared" si="19"/>
        <v>515.5984919877612</v>
      </c>
      <c r="G191" s="94">
        <f t="shared" si="20"/>
        <v>130528.2316964718</v>
      </c>
      <c r="H191" s="72">
        <f t="shared" si="14"/>
        <v>0</v>
      </c>
      <c r="I191" s="51"/>
      <c r="J191" s="51"/>
      <c r="K191" s="51"/>
    </row>
    <row r="192" spans="1:11" ht="12.75">
      <c r="A192" s="51"/>
      <c r="B192" s="51">
        <f t="shared" si="15"/>
        <v>14</v>
      </c>
      <c r="C192" s="51">
        <f t="shared" si="16"/>
        <v>165</v>
      </c>
      <c r="D192" s="72">
        <f t="shared" si="17"/>
        <v>843.2080674589101</v>
      </c>
      <c r="E192" s="72">
        <f t="shared" si="18"/>
        <v>326.32057924117953</v>
      </c>
      <c r="F192" s="72">
        <f t="shared" si="19"/>
        <v>516.8874882177306</v>
      </c>
      <c r="G192" s="94">
        <f t="shared" si="20"/>
        <v>130011.34420825407</v>
      </c>
      <c r="H192" s="72">
        <f t="shared" si="14"/>
        <v>0</v>
      </c>
      <c r="I192" s="51"/>
      <c r="J192" s="51"/>
      <c r="K192" s="51"/>
    </row>
    <row r="193" spans="1:11" ht="12.75">
      <c r="A193" s="51"/>
      <c r="B193" s="51">
        <f t="shared" si="15"/>
        <v>14</v>
      </c>
      <c r="C193" s="51">
        <f t="shared" si="16"/>
        <v>166</v>
      </c>
      <c r="D193" s="72">
        <f t="shared" si="17"/>
        <v>843.2080674589101</v>
      </c>
      <c r="E193" s="72">
        <f t="shared" si="18"/>
        <v>325.0283605206352</v>
      </c>
      <c r="F193" s="72">
        <f t="shared" si="19"/>
        <v>518.1797069382749</v>
      </c>
      <c r="G193" s="94">
        <f t="shared" si="20"/>
        <v>129493.1645013158</v>
      </c>
      <c r="H193" s="72">
        <f t="shared" si="14"/>
        <v>0</v>
      </c>
      <c r="I193" s="51"/>
      <c r="J193" s="51"/>
      <c r="K193" s="51"/>
    </row>
    <row r="194" spans="1:11" ht="12.75">
      <c r="A194" s="51"/>
      <c r="B194" s="51">
        <f t="shared" si="15"/>
        <v>14</v>
      </c>
      <c r="C194" s="51">
        <f t="shared" si="16"/>
        <v>167</v>
      </c>
      <c r="D194" s="72">
        <f t="shared" si="17"/>
        <v>843.2080674589101</v>
      </c>
      <c r="E194" s="72">
        <f t="shared" si="18"/>
        <v>323.7329112532895</v>
      </c>
      <c r="F194" s="72">
        <f t="shared" si="19"/>
        <v>519.4751562056206</v>
      </c>
      <c r="G194" s="94">
        <f t="shared" si="20"/>
        <v>128973.68934511018</v>
      </c>
      <c r="H194" s="72">
        <f t="shared" si="14"/>
        <v>0</v>
      </c>
      <c r="I194" s="51"/>
      <c r="J194" s="51"/>
      <c r="K194" s="51"/>
    </row>
    <row r="195" spans="1:11" ht="12.75">
      <c r="A195" s="51"/>
      <c r="B195" s="51">
        <f t="shared" si="15"/>
        <v>14</v>
      </c>
      <c r="C195" s="51">
        <f t="shared" si="16"/>
        <v>168</v>
      </c>
      <c r="D195" s="72">
        <f t="shared" si="17"/>
        <v>843.2080674589101</v>
      </c>
      <c r="E195" s="72">
        <f t="shared" si="18"/>
        <v>322.43422336277547</v>
      </c>
      <c r="F195" s="72">
        <f t="shared" si="19"/>
        <v>520.7738440961347</v>
      </c>
      <c r="G195" s="94">
        <f t="shared" si="20"/>
        <v>128452.91550101404</v>
      </c>
      <c r="H195" s="72">
        <f t="shared" si="14"/>
        <v>0</v>
      </c>
      <c r="I195" s="51"/>
      <c r="J195" s="51"/>
      <c r="K195" s="51"/>
    </row>
    <row r="196" spans="1:11" ht="12.75">
      <c r="A196" s="51"/>
      <c r="B196" s="51">
        <f t="shared" si="15"/>
        <v>15</v>
      </c>
      <c r="C196" s="51">
        <f t="shared" si="16"/>
        <v>169</v>
      </c>
      <c r="D196" s="72">
        <f t="shared" si="17"/>
        <v>843.2080674589101</v>
      </c>
      <c r="E196" s="72">
        <f t="shared" si="18"/>
        <v>321.1322887525351</v>
      </c>
      <c r="F196" s="72">
        <f t="shared" si="19"/>
        <v>522.0757787063751</v>
      </c>
      <c r="G196" s="94">
        <f t="shared" si="20"/>
        <v>127930.83972230766</v>
      </c>
      <c r="H196" s="72">
        <f t="shared" si="14"/>
        <v>0</v>
      </c>
      <c r="I196" s="51"/>
      <c r="J196" s="51"/>
      <c r="K196" s="51"/>
    </row>
    <row r="197" spans="1:11" ht="12.75">
      <c r="A197" s="51"/>
      <c r="B197" s="51">
        <f t="shared" si="15"/>
        <v>15</v>
      </c>
      <c r="C197" s="51">
        <f t="shared" si="16"/>
        <v>170</v>
      </c>
      <c r="D197" s="72">
        <f t="shared" si="17"/>
        <v>843.2080674589101</v>
      </c>
      <c r="E197" s="72">
        <f t="shared" si="18"/>
        <v>319.82709930576914</v>
      </c>
      <c r="F197" s="72">
        <f t="shared" si="19"/>
        <v>523.380968153141</v>
      </c>
      <c r="G197" s="94">
        <f t="shared" si="20"/>
        <v>127407.45875415452</v>
      </c>
      <c r="H197" s="72">
        <f t="shared" si="14"/>
        <v>0</v>
      </c>
      <c r="I197" s="51"/>
      <c r="J197" s="51"/>
      <c r="K197" s="51"/>
    </row>
    <row r="198" spans="1:11" ht="12.75">
      <c r="A198" s="51"/>
      <c r="B198" s="51">
        <f t="shared" si="15"/>
        <v>15</v>
      </c>
      <c r="C198" s="51">
        <f t="shared" si="16"/>
        <v>171</v>
      </c>
      <c r="D198" s="72">
        <f t="shared" si="17"/>
        <v>843.2080674589101</v>
      </c>
      <c r="E198" s="72">
        <f t="shared" si="18"/>
        <v>318.5186468853863</v>
      </c>
      <c r="F198" s="72">
        <f t="shared" si="19"/>
        <v>524.6894205735239</v>
      </c>
      <c r="G198" s="94">
        <f t="shared" si="20"/>
        <v>126882.76933358099</v>
      </c>
      <c r="H198" s="72">
        <f aca="true" t="shared" si="21" ref="H198:H215">IF(C198&lt;&gt;" ",IF(AND($E$19=B198,$E$20=C198-(B198-1)*12),$E$18,0)," ")</f>
        <v>0</v>
      </c>
      <c r="I198" s="51"/>
      <c r="J198" s="51"/>
      <c r="K198" s="51"/>
    </row>
    <row r="199" spans="1:11" ht="12.75">
      <c r="A199" s="51"/>
      <c r="B199" s="51">
        <f t="shared" si="15"/>
        <v>15</v>
      </c>
      <c r="C199" s="51">
        <f t="shared" si="16"/>
        <v>172</v>
      </c>
      <c r="D199" s="72">
        <f t="shared" si="17"/>
        <v>843.2080674589101</v>
      </c>
      <c r="E199" s="72">
        <f t="shared" si="18"/>
        <v>317.2069233339525</v>
      </c>
      <c r="F199" s="72">
        <f t="shared" si="19"/>
        <v>526.0011441249576</v>
      </c>
      <c r="G199" s="94">
        <f t="shared" si="20"/>
        <v>126356.76818945604</v>
      </c>
      <c r="H199" s="72">
        <f t="shared" si="21"/>
        <v>0</v>
      </c>
      <c r="I199" s="51"/>
      <c r="J199" s="51"/>
      <c r="K199" s="51"/>
    </row>
    <row r="200" spans="1:11" ht="12.75">
      <c r="A200" s="51"/>
      <c r="B200" s="51">
        <f t="shared" si="15"/>
        <v>15</v>
      </c>
      <c r="C200" s="51">
        <f t="shared" si="16"/>
        <v>173</v>
      </c>
      <c r="D200" s="72">
        <f t="shared" si="17"/>
        <v>843.2080674589101</v>
      </c>
      <c r="E200" s="72">
        <f t="shared" si="18"/>
        <v>315.8919204736401</v>
      </c>
      <c r="F200" s="72">
        <f t="shared" si="19"/>
        <v>527.31614698527</v>
      </c>
      <c r="G200" s="94">
        <f t="shared" si="20"/>
        <v>125829.45204247077</v>
      </c>
      <c r="H200" s="72">
        <f t="shared" si="21"/>
        <v>0</v>
      </c>
      <c r="I200" s="51"/>
      <c r="J200" s="51"/>
      <c r="K200" s="51"/>
    </row>
    <row r="201" spans="1:11" ht="12.75">
      <c r="A201" s="51"/>
      <c r="B201" s="51">
        <f t="shared" si="15"/>
        <v>15</v>
      </c>
      <c r="C201" s="51">
        <f t="shared" si="16"/>
        <v>174</v>
      </c>
      <c r="D201" s="72">
        <f t="shared" si="17"/>
        <v>843.2080674589101</v>
      </c>
      <c r="E201" s="72">
        <f t="shared" si="18"/>
        <v>314.57363010617695</v>
      </c>
      <c r="F201" s="72">
        <f t="shared" si="19"/>
        <v>528.6344373527331</v>
      </c>
      <c r="G201" s="94">
        <f t="shared" si="20"/>
        <v>125300.81760511803</v>
      </c>
      <c r="H201" s="72">
        <f t="shared" si="21"/>
        <v>0</v>
      </c>
      <c r="I201" s="51"/>
      <c r="J201" s="51"/>
      <c r="K201" s="51"/>
    </row>
    <row r="202" spans="1:11" ht="12.75">
      <c r="A202" s="51"/>
      <c r="B202" s="51">
        <f t="shared" si="15"/>
        <v>15</v>
      </c>
      <c r="C202" s="51">
        <f t="shared" si="16"/>
        <v>175</v>
      </c>
      <c r="D202" s="72">
        <f t="shared" si="17"/>
        <v>843.2080674589101</v>
      </c>
      <c r="E202" s="72">
        <f t="shared" si="18"/>
        <v>313.25204401279507</v>
      </c>
      <c r="F202" s="72">
        <f t="shared" si="19"/>
        <v>529.9560234461151</v>
      </c>
      <c r="G202" s="94">
        <f t="shared" si="20"/>
        <v>124770.86158167192</v>
      </c>
      <c r="H202" s="72">
        <f t="shared" si="21"/>
        <v>0</v>
      </c>
      <c r="I202" s="51"/>
      <c r="J202" s="51"/>
      <c r="K202" s="51"/>
    </row>
    <row r="203" spans="1:11" ht="12.75">
      <c r="A203" s="51"/>
      <c r="B203" s="51">
        <f t="shared" si="15"/>
        <v>15</v>
      </c>
      <c r="C203" s="51">
        <f t="shared" si="16"/>
        <v>176</v>
      </c>
      <c r="D203" s="72">
        <f t="shared" si="17"/>
        <v>843.2080674589101</v>
      </c>
      <c r="E203" s="72">
        <f t="shared" si="18"/>
        <v>311.9271539541798</v>
      </c>
      <c r="F203" s="72">
        <f t="shared" si="19"/>
        <v>531.2809135047303</v>
      </c>
      <c r="G203" s="94">
        <f t="shared" si="20"/>
        <v>124239.5806681672</v>
      </c>
      <c r="H203" s="72">
        <f t="shared" si="21"/>
        <v>0</v>
      </c>
      <c r="I203" s="51"/>
      <c r="J203" s="51"/>
      <c r="K203" s="51"/>
    </row>
    <row r="204" spans="1:11" ht="12.75">
      <c r="A204" s="51"/>
      <c r="B204" s="51">
        <f t="shared" si="15"/>
        <v>15</v>
      </c>
      <c r="C204" s="51">
        <f t="shared" si="16"/>
        <v>177</v>
      </c>
      <c r="D204" s="72">
        <f t="shared" si="17"/>
        <v>843.2080674589101</v>
      </c>
      <c r="E204" s="72">
        <f t="shared" si="18"/>
        <v>310.598951670418</v>
      </c>
      <c r="F204" s="72">
        <f t="shared" si="19"/>
        <v>532.6091157884921</v>
      </c>
      <c r="G204" s="94">
        <f t="shared" si="20"/>
        <v>123706.9715523787</v>
      </c>
      <c r="H204" s="72">
        <f t="shared" si="21"/>
        <v>0</v>
      </c>
      <c r="I204" s="51"/>
      <c r="J204" s="51"/>
      <c r="K204" s="51"/>
    </row>
    <row r="205" spans="1:11" ht="12.75">
      <c r="A205" s="51"/>
      <c r="B205" s="51">
        <f t="shared" si="15"/>
        <v>15</v>
      </c>
      <c r="C205" s="51">
        <f t="shared" si="16"/>
        <v>178</v>
      </c>
      <c r="D205" s="72">
        <f t="shared" si="17"/>
        <v>843.2080674589101</v>
      </c>
      <c r="E205" s="72">
        <f t="shared" si="18"/>
        <v>309.26742888094674</v>
      </c>
      <c r="F205" s="72">
        <f t="shared" si="19"/>
        <v>533.9406385779635</v>
      </c>
      <c r="G205" s="94">
        <f t="shared" si="20"/>
        <v>123173.03091380074</v>
      </c>
      <c r="H205" s="72">
        <f t="shared" si="21"/>
        <v>0</v>
      </c>
      <c r="I205" s="51"/>
      <c r="J205" s="51"/>
      <c r="K205" s="51"/>
    </row>
    <row r="206" spans="1:11" ht="12.75">
      <c r="A206" s="51"/>
      <c r="B206" s="51">
        <f t="shared" si="15"/>
        <v>15</v>
      </c>
      <c r="C206" s="51">
        <f t="shared" si="16"/>
        <v>179</v>
      </c>
      <c r="D206" s="72">
        <f t="shared" si="17"/>
        <v>843.2080674589101</v>
      </c>
      <c r="E206" s="72">
        <f t="shared" si="18"/>
        <v>307.93257728450186</v>
      </c>
      <c r="F206" s="72">
        <f t="shared" si="19"/>
        <v>535.2754901744083</v>
      </c>
      <c r="G206" s="94">
        <f t="shared" si="20"/>
        <v>122637.75542362634</v>
      </c>
      <c r="H206" s="72">
        <f t="shared" si="21"/>
        <v>0</v>
      </c>
      <c r="I206" s="51"/>
      <c r="J206" s="51"/>
      <c r="K206" s="51"/>
    </row>
    <row r="207" spans="1:11" ht="12.75">
      <c r="A207" s="51"/>
      <c r="B207" s="51">
        <f t="shared" si="15"/>
        <v>15</v>
      </c>
      <c r="C207" s="51">
        <f t="shared" si="16"/>
        <v>180</v>
      </c>
      <c r="D207" s="72">
        <f t="shared" si="17"/>
        <v>843.2080674589101</v>
      </c>
      <c r="E207" s="72">
        <f t="shared" si="18"/>
        <v>306.59438855906586</v>
      </c>
      <c r="F207" s="72">
        <f t="shared" si="19"/>
        <v>536.6136788998442</v>
      </c>
      <c r="G207" s="94">
        <f t="shared" si="20"/>
        <v>122101.1417447265</v>
      </c>
      <c r="H207" s="72">
        <f t="shared" si="21"/>
        <v>0</v>
      </c>
      <c r="I207" s="51"/>
      <c r="J207" s="51"/>
      <c r="K207" s="51"/>
    </row>
    <row r="208" spans="1:11" ht="12.75">
      <c r="A208" s="51"/>
      <c r="B208" s="51">
        <f t="shared" si="15"/>
        <v>16</v>
      </c>
      <c r="C208" s="51">
        <f t="shared" si="16"/>
        <v>181</v>
      </c>
      <c r="D208" s="72">
        <f t="shared" si="17"/>
        <v>843.2080674589101</v>
      </c>
      <c r="E208" s="72">
        <f t="shared" si="18"/>
        <v>305.2528543618163</v>
      </c>
      <c r="F208" s="72">
        <f t="shared" si="19"/>
        <v>537.9552130970939</v>
      </c>
      <c r="G208" s="94">
        <f t="shared" si="20"/>
        <v>121563.1865316294</v>
      </c>
      <c r="H208" s="72">
        <f t="shared" si="21"/>
        <v>0</v>
      </c>
      <c r="I208" s="51"/>
      <c r="J208" s="51"/>
      <c r="K208" s="51"/>
    </row>
    <row r="209" spans="1:11" ht="12.75">
      <c r="A209" s="51"/>
      <c r="B209" s="51">
        <f t="shared" si="15"/>
        <v>16</v>
      </c>
      <c r="C209" s="51">
        <f t="shared" si="16"/>
        <v>182</v>
      </c>
      <c r="D209" s="72">
        <f t="shared" si="17"/>
        <v>843.2080674589101</v>
      </c>
      <c r="E209" s="72">
        <f t="shared" si="18"/>
        <v>303.90796632907353</v>
      </c>
      <c r="F209" s="72">
        <f t="shared" si="19"/>
        <v>539.3001011298365</v>
      </c>
      <c r="G209" s="94">
        <f t="shared" si="20"/>
        <v>121023.88643049957</v>
      </c>
      <c r="H209" s="72">
        <f t="shared" si="21"/>
        <v>0</v>
      </c>
      <c r="I209" s="51"/>
      <c r="J209" s="51"/>
      <c r="K209" s="51"/>
    </row>
    <row r="210" spans="1:11" ht="12.75">
      <c r="A210" s="51"/>
      <c r="B210" s="51">
        <f t="shared" si="15"/>
        <v>16</v>
      </c>
      <c r="C210" s="51">
        <f t="shared" si="16"/>
        <v>183</v>
      </c>
      <c r="D210" s="72">
        <f t="shared" si="17"/>
        <v>843.2080674589101</v>
      </c>
      <c r="E210" s="72">
        <f t="shared" si="18"/>
        <v>302.55971607624895</v>
      </c>
      <c r="F210" s="72">
        <f t="shared" si="19"/>
        <v>540.6483513826612</v>
      </c>
      <c r="G210" s="94">
        <f t="shared" si="20"/>
        <v>120483.2380791169</v>
      </c>
      <c r="H210" s="72">
        <f t="shared" si="21"/>
        <v>0</v>
      </c>
      <c r="I210" s="51"/>
      <c r="J210" s="51"/>
      <c r="K210" s="51"/>
    </row>
    <row r="211" spans="1:11" ht="12.75">
      <c r="A211" s="51"/>
      <c r="B211" s="51">
        <f t="shared" si="15"/>
        <v>16</v>
      </c>
      <c r="C211" s="51">
        <f t="shared" si="16"/>
        <v>184</v>
      </c>
      <c r="D211" s="72">
        <f t="shared" si="17"/>
        <v>843.2080674589101</v>
      </c>
      <c r="E211" s="72">
        <f t="shared" si="18"/>
        <v>301.20809519779226</v>
      </c>
      <c r="F211" s="72">
        <f t="shared" si="19"/>
        <v>541.9999722611178</v>
      </c>
      <c r="G211" s="94">
        <f t="shared" si="20"/>
        <v>119941.23810685577</v>
      </c>
      <c r="H211" s="72">
        <f t="shared" si="21"/>
        <v>0</v>
      </c>
      <c r="I211" s="51"/>
      <c r="J211" s="51"/>
      <c r="K211" s="51"/>
    </row>
    <row r="212" spans="1:11" ht="12.75">
      <c r="A212" s="51"/>
      <c r="B212" s="51">
        <f t="shared" si="15"/>
        <v>16</v>
      </c>
      <c r="C212" s="51">
        <f t="shared" si="16"/>
        <v>185</v>
      </c>
      <c r="D212" s="72">
        <f t="shared" si="17"/>
        <v>843.2080674589101</v>
      </c>
      <c r="E212" s="72">
        <f t="shared" si="18"/>
        <v>299.85309526713945</v>
      </c>
      <c r="F212" s="72">
        <f t="shared" si="19"/>
        <v>543.3549721917707</v>
      </c>
      <c r="G212" s="94">
        <f t="shared" si="20"/>
        <v>119397.883134664</v>
      </c>
      <c r="H212" s="72">
        <f t="shared" si="21"/>
        <v>0</v>
      </c>
      <c r="I212" s="51"/>
      <c r="J212" s="51"/>
      <c r="K212" s="51"/>
    </row>
    <row r="213" spans="1:11" ht="12.75">
      <c r="A213" s="51"/>
      <c r="B213" s="51">
        <f t="shared" si="15"/>
        <v>16</v>
      </c>
      <c r="C213" s="51">
        <f t="shared" si="16"/>
        <v>186</v>
      </c>
      <c r="D213" s="72">
        <f t="shared" si="17"/>
        <v>843.2080674589101</v>
      </c>
      <c r="E213" s="72">
        <f t="shared" si="18"/>
        <v>298.49470783666004</v>
      </c>
      <c r="F213" s="72">
        <f t="shared" si="19"/>
        <v>544.7133596222501</v>
      </c>
      <c r="G213" s="94">
        <f t="shared" si="20"/>
        <v>118853.16977504175</v>
      </c>
      <c r="H213" s="72">
        <f t="shared" si="21"/>
        <v>0</v>
      </c>
      <c r="I213" s="51"/>
      <c r="J213" s="51"/>
      <c r="K213" s="51"/>
    </row>
    <row r="214" spans="1:11" ht="12.75">
      <c r="A214" s="51"/>
      <c r="B214" s="51">
        <f t="shared" si="15"/>
        <v>16</v>
      </c>
      <c r="C214" s="51">
        <f t="shared" si="16"/>
        <v>187</v>
      </c>
      <c r="D214" s="72">
        <f t="shared" si="17"/>
        <v>843.2080674589101</v>
      </c>
      <c r="E214" s="72">
        <f t="shared" si="18"/>
        <v>297.1329244376044</v>
      </c>
      <c r="F214" s="72">
        <f t="shared" si="19"/>
        <v>546.0751430213057</v>
      </c>
      <c r="G214" s="94">
        <f t="shared" si="20"/>
        <v>118307.09463202045</v>
      </c>
      <c r="H214" s="72">
        <f t="shared" si="21"/>
        <v>0</v>
      </c>
      <c r="I214" s="51"/>
      <c r="J214" s="51"/>
      <c r="K214" s="51"/>
    </row>
    <row r="215" spans="1:11" ht="12.75">
      <c r="A215" s="51"/>
      <c r="B215" s="51">
        <f t="shared" si="15"/>
        <v>16</v>
      </c>
      <c r="C215" s="51">
        <f t="shared" si="16"/>
        <v>188</v>
      </c>
      <c r="D215" s="72">
        <f t="shared" si="17"/>
        <v>843.2080674589101</v>
      </c>
      <c r="E215" s="72">
        <f t="shared" si="18"/>
        <v>295.7677365800511</v>
      </c>
      <c r="F215" s="72">
        <f t="shared" si="19"/>
        <v>547.440330878859</v>
      </c>
      <c r="G215" s="94">
        <f t="shared" si="20"/>
        <v>117759.65430114159</v>
      </c>
      <c r="H215" s="72">
        <f t="shared" si="21"/>
        <v>0</v>
      </c>
      <c r="I215" s="51"/>
      <c r="J215" s="51"/>
      <c r="K215" s="51"/>
    </row>
    <row r="216" spans="1:11" ht="12.75">
      <c r="A216" s="51"/>
      <c r="B216" s="51">
        <f t="shared" si="15"/>
        <v>16</v>
      </c>
      <c r="C216" s="51">
        <f t="shared" si="16"/>
        <v>189</v>
      </c>
      <c r="D216" s="72">
        <f t="shared" si="17"/>
        <v>843.2080674589101</v>
      </c>
      <c r="E216" s="72">
        <f t="shared" si="18"/>
        <v>294.39913575285397</v>
      </c>
      <c r="F216" s="72">
        <f t="shared" si="19"/>
        <v>548.8089317060562</v>
      </c>
      <c r="G216" s="94">
        <f t="shared" si="20"/>
        <v>117210.84536943554</v>
      </c>
      <c r="H216" s="72">
        <f aca="true" t="shared" si="22" ref="H216:H247">IF(C216&lt;&gt;" ",IF(AND($E$19=B216,$E$20=C216-(B216-1)*12),$E$18,0)," ")</f>
        <v>0</v>
      </c>
      <c r="I216" s="51"/>
      <c r="J216" s="51"/>
      <c r="K216" s="51"/>
    </row>
    <row r="217" spans="1:11" ht="12.75">
      <c r="A217" s="51"/>
      <c r="B217" s="51">
        <f t="shared" si="15"/>
        <v>16</v>
      </c>
      <c r="C217" s="51">
        <f t="shared" si="16"/>
        <v>190</v>
      </c>
      <c r="D217" s="72">
        <f t="shared" si="17"/>
        <v>843.2080674589101</v>
      </c>
      <c r="E217" s="72">
        <f t="shared" si="18"/>
        <v>293.02711342358884</v>
      </c>
      <c r="F217" s="72">
        <f t="shared" si="19"/>
        <v>550.1809540353213</v>
      </c>
      <c r="G217" s="94">
        <f t="shared" si="20"/>
        <v>116660.66441540021</v>
      </c>
      <c r="H217" s="72">
        <f t="shared" si="22"/>
        <v>0</v>
      </c>
      <c r="I217" s="51"/>
      <c r="J217" s="51"/>
      <c r="K217" s="51"/>
    </row>
    <row r="218" spans="1:11" ht="12.75">
      <c r="A218" s="51"/>
      <c r="B218" s="51">
        <f t="shared" si="15"/>
        <v>16</v>
      </c>
      <c r="C218" s="51">
        <f t="shared" si="16"/>
        <v>191</v>
      </c>
      <c r="D218" s="72">
        <f t="shared" si="17"/>
        <v>843.2080674589101</v>
      </c>
      <c r="E218" s="72">
        <f t="shared" si="18"/>
        <v>291.65166103850055</v>
      </c>
      <c r="F218" s="72">
        <f t="shared" si="19"/>
        <v>551.5564064204095</v>
      </c>
      <c r="G218" s="94">
        <f t="shared" si="20"/>
        <v>116109.1080089798</v>
      </c>
      <c r="H218" s="72">
        <f t="shared" si="22"/>
        <v>0</v>
      </c>
      <c r="I218" s="51"/>
      <c r="J218" s="51"/>
      <c r="K218" s="51"/>
    </row>
    <row r="219" spans="1:11" ht="12.75">
      <c r="A219" s="51"/>
      <c r="B219" s="51">
        <f t="shared" si="15"/>
        <v>16</v>
      </c>
      <c r="C219" s="51">
        <f t="shared" si="16"/>
        <v>192</v>
      </c>
      <c r="D219" s="72">
        <f t="shared" si="17"/>
        <v>843.2080674589101</v>
      </c>
      <c r="E219" s="72">
        <f t="shared" si="18"/>
        <v>290.2727700224495</v>
      </c>
      <c r="F219" s="72">
        <f t="shared" si="19"/>
        <v>552.9352974364606</v>
      </c>
      <c r="G219" s="94">
        <f t="shared" si="20"/>
        <v>115556.17271154335</v>
      </c>
      <c r="H219" s="72">
        <f t="shared" si="22"/>
        <v>0</v>
      </c>
      <c r="I219" s="51"/>
      <c r="J219" s="51"/>
      <c r="K219" s="51"/>
    </row>
    <row r="220" spans="1:11" ht="12.75">
      <c r="A220" s="51"/>
      <c r="B220" s="51">
        <f aca="true" t="shared" si="23" ref="B220:B283">IF(C220&lt;&gt;" ",INT(C219/12)+1," ")</f>
        <v>17</v>
      </c>
      <c r="C220" s="51">
        <f aca="true" t="shared" si="24" ref="C220:C283">IF(CODE(C219)=32," ",IF(AND(C219+1&lt;=$E$13,G219&gt;0),+C219+1," "))</f>
        <v>193</v>
      </c>
      <c r="D220" s="72">
        <f aca="true" t="shared" si="25" ref="D220:D283">IF(C220&lt;&gt;" ",IF(G219&lt;D219,G219+E220,PMT($E$11,($E$13),-$E$6))," ")</f>
        <v>843.2080674589101</v>
      </c>
      <c r="E220" s="72">
        <f aca="true" t="shared" si="26" ref="E220:E283">IF(C220&lt;&gt;" ",G219*$E$11," ")</f>
        <v>288.8904317788584</v>
      </c>
      <c r="F220" s="72">
        <f aca="true" t="shared" si="27" ref="F220:F283">IF(C220&lt;&gt;" ",D220-E220+H220," ")</f>
        <v>554.3176356800518</v>
      </c>
      <c r="G220" s="94">
        <f aca="true" t="shared" si="28" ref="G220:G283">IF(C220&lt;&gt;" ",G219-F220," ")</f>
        <v>115001.85507586329</v>
      </c>
      <c r="H220" s="72">
        <f t="shared" si="22"/>
        <v>0</v>
      </c>
      <c r="I220" s="51"/>
      <c r="J220" s="51"/>
      <c r="K220" s="51"/>
    </row>
    <row r="221" spans="1:11" ht="12.75">
      <c r="A221" s="51"/>
      <c r="B221" s="51">
        <f t="shared" si="23"/>
        <v>17</v>
      </c>
      <c r="C221" s="51">
        <f t="shared" si="24"/>
        <v>194</v>
      </c>
      <c r="D221" s="72">
        <f t="shared" si="25"/>
        <v>843.2080674589101</v>
      </c>
      <c r="E221" s="72">
        <f t="shared" si="26"/>
        <v>287.50463768965824</v>
      </c>
      <c r="F221" s="72">
        <f t="shared" si="27"/>
        <v>555.7034297692519</v>
      </c>
      <c r="G221" s="94">
        <f t="shared" si="28"/>
        <v>114446.15164609403</v>
      </c>
      <c r="H221" s="72">
        <f t="shared" si="22"/>
        <v>0</v>
      </c>
      <c r="I221" s="51"/>
      <c r="J221" s="51"/>
      <c r="K221" s="51"/>
    </row>
    <row r="222" spans="1:11" ht="12.75">
      <c r="A222" s="51"/>
      <c r="B222" s="51">
        <f t="shared" si="23"/>
        <v>17</v>
      </c>
      <c r="C222" s="51">
        <f t="shared" si="24"/>
        <v>195</v>
      </c>
      <c r="D222" s="72">
        <f t="shared" si="25"/>
        <v>843.2080674589101</v>
      </c>
      <c r="E222" s="72">
        <f t="shared" si="26"/>
        <v>286.1153791152351</v>
      </c>
      <c r="F222" s="72">
        <f t="shared" si="27"/>
        <v>557.092688343675</v>
      </c>
      <c r="G222" s="94">
        <f t="shared" si="28"/>
        <v>113889.05895775036</v>
      </c>
      <c r="H222" s="72">
        <f t="shared" si="22"/>
        <v>0</v>
      </c>
      <c r="I222" s="51"/>
      <c r="J222" s="51"/>
      <c r="K222" s="51"/>
    </row>
    <row r="223" spans="1:11" ht="12.75">
      <c r="A223" s="51"/>
      <c r="B223" s="51">
        <f t="shared" si="23"/>
        <v>17</v>
      </c>
      <c r="C223" s="51">
        <f t="shared" si="24"/>
        <v>196</v>
      </c>
      <c r="D223" s="72">
        <f t="shared" si="25"/>
        <v>843.2080674589101</v>
      </c>
      <c r="E223" s="72">
        <f t="shared" si="26"/>
        <v>284.7226473943759</v>
      </c>
      <c r="F223" s="72">
        <f t="shared" si="27"/>
        <v>558.4854200645343</v>
      </c>
      <c r="G223" s="94">
        <f t="shared" si="28"/>
        <v>113330.57353768582</v>
      </c>
      <c r="H223" s="72">
        <f t="shared" si="22"/>
        <v>0</v>
      </c>
      <c r="I223" s="51"/>
      <c r="J223" s="51"/>
      <c r="K223" s="51"/>
    </row>
    <row r="224" spans="1:11" ht="12.75">
      <c r="A224" s="51"/>
      <c r="B224" s="51">
        <f t="shared" si="23"/>
        <v>17</v>
      </c>
      <c r="C224" s="51">
        <f t="shared" si="24"/>
        <v>197</v>
      </c>
      <c r="D224" s="72">
        <f t="shared" si="25"/>
        <v>843.2080674589101</v>
      </c>
      <c r="E224" s="72">
        <f t="shared" si="26"/>
        <v>283.32643384421453</v>
      </c>
      <c r="F224" s="72">
        <f t="shared" si="27"/>
        <v>559.8816336146956</v>
      </c>
      <c r="G224" s="94">
        <f t="shared" si="28"/>
        <v>112770.69190407112</v>
      </c>
      <c r="H224" s="72">
        <f t="shared" si="22"/>
        <v>0</v>
      </c>
      <c r="I224" s="51"/>
      <c r="J224" s="51"/>
      <c r="K224" s="51"/>
    </row>
    <row r="225" spans="1:11" ht="12.75">
      <c r="A225" s="51"/>
      <c r="B225" s="51">
        <f t="shared" si="23"/>
        <v>17</v>
      </c>
      <c r="C225" s="51">
        <f t="shared" si="24"/>
        <v>198</v>
      </c>
      <c r="D225" s="72">
        <f t="shared" si="25"/>
        <v>843.2080674589101</v>
      </c>
      <c r="E225" s="72">
        <f t="shared" si="26"/>
        <v>281.9267297601778</v>
      </c>
      <c r="F225" s="72">
        <f t="shared" si="27"/>
        <v>561.2813376987324</v>
      </c>
      <c r="G225" s="94">
        <f t="shared" si="28"/>
        <v>112209.41056637239</v>
      </c>
      <c r="H225" s="72">
        <f t="shared" si="22"/>
        <v>0</v>
      </c>
      <c r="I225" s="51"/>
      <c r="J225" s="51"/>
      <c r="K225" s="51"/>
    </row>
    <row r="226" spans="1:11" ht="12.75">
      <c r="A226" s="51"/>
      <c r="B226" s="51">
        <f t="shared" si="23"/>
        <v>17</v>
      </c>
      <c r="C226" s="51">
        <f t="shared" si="24"/>
        <v>199</v>
      </c>
      <c r="D226" s="72">
        <f t="shared" si="25"/>
        <v>843.2080674589101</v>
      </c>
      <c r="E226" s="72">
        <f t="shared" si="26"/>
        <v>280.523526415931</v>
      </c>
      <c r="F226" s="72">
        <f t="shared" si="27"/>
        <v>562.6845410429792</v>
      </c>
      <c r="G226" s="94">
        <f t="shared" si="28"/>
        <v>111646.72602532941</v>
      </c>
      <c r="H226" s="72">
        <f t="shared" si="22"/>
        <v>0</v>
      </c>
      <c r="I226" s="51"/>
      <c r="J226" s="51"/>
      <c r="K226" s="51"/>
    </row>
    <row r="227" spans="1:11" ht="12.75">
      <c r="A227" s="51"/>
      <c r="B227" s="51">
        <f t="shared" si="23"/>
        <v>17</v>
      </c>
      <c r="C227" s="51">
        <f t="shared" si="24"/>
        <v>200</v>
      </c>
      <c r="D227" s="72">
        <f t="shared" si="25"/>
        <v>843.2080674589101</v>
      </c>
      <c r="E227" s="72">
        <f t="shared" si="26"/>
        <v>279.11681506332354</v>
      </c>
      <c r="F227" s="72">
        <f t="shared" si="27"/>
        <v>564.0912523955866</v>
      </c>
      <c r="G227" s="94">
        <f t="shared" si="28"/>
        <v>111082.63477293382</v>
      </c>
      <c r="H227" s="72">
        <f t="shared" si="22"/>
        <v>0</v>
      </c>
      <c r="I227" s="51"/>
      <c r="J227" s="51"/>
      <c r="K227" s="51"/>
    </row>
    <row r="228" spans="1:11" ht="12.75">
      <c r="A228" s="51"/>
      <c r="B228" s="51">
        <f t="shared" si="23"/>
        <v>17</v>
      </c>
      <c r="C228" s="51">
        <f t="shared" si="24"/>
        <v>201</v>
      </c>
      <c r="D228" s="72">
        <f t="shared" si="25"/>
        <v>843.2080674589101</v>
      </c>
      <c r="E228" s="72">
        <f t="shared" si="26"/>
        <v>277.7065869323346</v>
      </c>
      <c r="F228" s="72">
        <f t="shared" si="27"/>
        <v>565.5014805265755</v>
      </c>
      <c r="G228" s="94">
        <f t="shared" si="28"/>
        <v>110517.13329240723</v>
      </c>
      <c r="H228" s="72">
        <f t="shared" si="22"/>
        <v>0</v>
      </c>
      <c r="I228" s="51"/>
      <c r="J228" s="51"/>
      <c r="K228" s="51"/>
    </row>
    <row r="229" spans="1:11" ht="12.75">
      <c r="A229" s="51"/>
      <c r="B229" s="51">
        <f t="shared" si="23"/>
        <v>17</v>
      </c>
      <c r="C229" s="51">
        <f t="shared" si="24"/>
        <v>202</v>
      </c>
      <c r="D229" s="72">
        <f t="shared" si="25"/>
        <v>843.2080674589101</v>
      </c>
      <c r="E229" s="72">
        <f t="shared" si="26"/>
        <v>276.2928332310181</v>
      </c>
      <c r="F229" s="72">
        <f t="shared" si="27"/>
        <v>566.915234227892</v>
      </c>
      <c r="G229" s="94">
        <f t="shared" si="28"/>
        <v>109950.21805817934</v>
      </c>
      <c r="H229" s="72">
        <f t="shared" si="22"/>
        <v>0</v>
      </c>
      <c r="I229" s="51"/>
      <c r="J229" s="51"/>
      <c r="K229" s="51"/>
    </row>
    <row r="230" spans="1:11" ht="12.75">
      <c r="A230" s="51"/>
      <c r="B230" s="51">
        <f t="shared" si="23"/>
        <v>17</v>
      </c>
      <c r="C230" s="51">
        <f t="shared" si="24"/>
        <v>203</v>
      </c>
      <c r="D230" s="72">
        <f t="shared" si="25"/>
        <v>843.2080674589101</v>
      </c>
      <c r="E230" s="72">
        <f t="shared" si="26"/>
        <v>274.87554514544837</v>
      </c>
      <c r="F230" s="72">
        <f t="shared" si="27"/>
        <v>568.3325223134618</v>
      </c>
      <c r="G230" s="94">
        <f t="shared" si="28"/>
        <v>109381.88553586588</v>
      </c>
      <c r="H230" s="72">
        <f t="shared" si="22"/>
        <v>0</v>
      </c>
      <c r="I230" s="51"/>
      <c r="J230" s="51"/>
      <c r="K230" s="51"/>
    </row>
    <row r="231" spans="1:11" ht="12.75">
      <c r="A231" s="51"/>
      <c r="B231" s="51">
        <f t="shared" si="23"/>
        <v>17</v>
      </c>
      <c r="C231" s="51">
        <f t="shared" si="24"/>
        <v>204</v>
      </c>
      <c r="D231" s="72">
        <f t="shared" si="25"/>
        <v>843.2080674589101</v>
      </c>
      <c r="E231" s="72">
        <f t="shared" si="26"/>
        <v>273.4547138396647</v>
      </c>
      <c r="F231" s="72">
        <f t="shared" si="27"/>
        <v>569.7533536192454</v>
      </c>
      <c r="G231" s="94">
        <f t="shared" si="28"/>
        <v>108812.13218224663</v>
      </c>
      <c r="H231" s="72">
        <f t="shared" si="22"/>
        <v>0</v>
      </c>
      <c r="I231" s="51"/>
      <c r="J231" s="51"/>
      <c r="K231" s="51"/>
    </row>
    <row r="232" spans="1:11" ht="12.75">
      <c r="A232" s="51"/>
      <c r="B232" s="51">
        <f t="shared" si="23"/>
        <v>18</v>
      </c>
      <c r="C232" s="51">
        <f t="shared" si="24"/>
        <v>205</v>
      </c>
      <c r="D232" s="72">
        <f t="shared" si="25"/>
        <v>843.2080674589101</v>
      </c>
      <c r="E232" s="72">
        <f t="shared" si="26"/>
        <v>272.0303304556166</v>
      </c>
      <c r="F232" s="72">
        <f t="shared" si="27"/>
        <v>571.1777370032935</v>
      </c>
      <c r="G232" s="94">
        <f t="shared" si="28"/>
        <v>108240.95444524333</v>
      </c>
      <c r="H232" s="72">
        <f t="shared" si="22"/>
        <v>0</v>
      </c>
      <c r="I232" s="51"/>
      <c r="J232" s="51"/>
      <c r="K232" s="51"/>
    </row>
    <row r="233" spans="1:11" ht="12.75">
      <c r="A233" s="51"/>
      <c r="B233" s="51">
        <f t="shared" si="23"/>
        <v>18</v>
      </c>
      <c r="C233" s="51">
        <f t="shared" si="24"/>
        <v>206</v>
      </c>
      <c r="D233" s="72">
        <f t="shared" si="25"/>
        <v>843.2080674589101</v>
      </c>
      <c r="E233" s="72">
        <f t="shared" si="26"/>
        <v>270.6023861131083</v>
      </c>
      <c r="F233" s="72">
        <f t="shared" si="27"/>
        <v>572.6056813458018</v>
      </c>
      <c r="G233" s="94">
        <f t="shared" si="28"/>
        <v>107668.34876389753</v>
      </c>
      <c r="H233" s="72">
        <f t="shared" si="22"/>
        <v>0</v>
      </c>
      <c r="I233" s="51"/>
      <c r="J233" s="51"/>
      <c r="K233" s="51"/>
    </row>
    <row r="234" spans="1:11" ht="12.75">
      <c r="A234" s="51"/>
      <c r="B234" s="51">
        <f t="shared" si="23"/>
        <v>18</v>
      </c>
      <c r="C234" s="51">
        <f t="shared" si="24"/>
        <v>207</v>
      </c>
      <c r="D234" s="72">
        <f t="shared" si="25"/>
        <v>843.2080674589101</v>
      </c>
      <c r="E234" s="72">
        <f t="shared" si="26"/>
        <v>269.1708719097438</v>
      </c>
      <c r="F234" s="72">
        <f t="shared" si="27"/>
        <v>574.0371955491663</v>
      </c>
      <c r="G234" s="94">
        <f t="shared" si="28"/>
        <v>107094.31156834836</v>
      </c>
      <c r="H234" s="72">
        <f t="shared" si="22"/>
        <v>0</v>
      </c>
      <c r="I234" s="51"/>
      <c r="J234" s="51"/>
      <c r="K234" s="51"/>
    </row>
    <row r="235" spans="1:11" ht="12.75">
      <c r="A235" s="51"/>
      <c r="B235" s="51">
        <f t="shared" si="23"/>
        <v>18</v>
      </c>
      <c r="C235" s="51">
        <f t="shared" si="24"/>
        <v>208</v>
      </c>
      <c r="D235" s="72">
        <f t="shared" si="25"/>
        <v>843.2080674589101</v>
      </c>
      <c r="E235" s="72">
        <f t="shared" si="26"/>
        <v>267.7357789208709</v>
      </c>
      <c r="F235" s="72">
        <f t="shared" si="27"/>
        <v>575.4722885380393</v>
      </c>
      <c r="G235" s="94">
        <f t="shared" si="28"/>
        <v>106518.83927981033</v>
      </c>
      <c r="H235" s="72">
        <f t="shared" si="22"/>
        <v>0</v>
      </c>
      <c r="I235" s="51"/>
      <c r="J235" s="51"/>
      <c r="K235" s="51"/>
    </row>
    <row r="236" spans="1:11" ht="12.75">
      <c r="A236" s="51"/>
      <c r="B236" s="51">
        <f t="shared" si="23"/>
        <v>18</v>
      </c>
      <c r="C236" s="51">
        <f t="shared" si="24"/>
        <v>209</v>
      </c>
      <c r="D236" s="72">
        <f t="shared" si="25"/>
        <v>843.2080674589101</v>
      </c>
      <c r="E236" s="72">
        <f t="shared" si="26"/>
        <v>266.2970981995258</v>
      </c>
      <c r="F236" s="72">
        <f t="shared" si="27"/>
        <v>576.9109692593843</v>
      </c>
      <c r="G236" s="94">
        <f t="shared" si="28"/>
        <v>105941.92831055095</v>
      </c>
      <c r="H236" s="72">
        <f t="shared" si="22"/>
        <v>0</v>
      </c>
      <c r="I236" s="51"/>
      <c r="J236" s="51"/>
      <c r="K236" s="51"/>
    </row>
    <row r="237" spans="1:11" ht="12.75">
      <c r="A237" s="51"/>
      <c r="B237" s="51">
        <f t="shared" si="23"/>
        <v>18</v>
      </c>
      <c r="C237" s="51">
        <f t="shared" si="24"/>
        <v>210</v>
      </c>
      <c r="D237" s="72">
        <f t="shared" si="25"/>
        <v>843.2080674589101</v>
      </c>
      <c r="E237" s="72">
        <f t="shared" si="26"/>
        <v>264.8548207763774</v>
      </c>
      <c r="F237" s="72">
        <f t="shared" si="27"/>
        <v>578.3532466825327</v>
      </c>
      <c r="G237" s="94">
        <f t="shared" si="28"/>
        <v>105363.57506386843</v>
      </c>
      <c r="H237" s="72">
        <f t="shared" si="22"/>
        <v>0</v>
      </c>
      <c r="I237" s="51"/>
      <c r="J237" s="51"/>
      <c r="K237" s="51"/>
    </row>
    <row r="238" spans="1:11" ht="12.75">
      <c r="A238" s="51"/>
      <c r="B238" s="51">
        <f t="shared" si="23"/>
        <v>18</v>
      </c>
      <c r="C238" s="51">
        <f t="shared" si="24"/>
        <v>211</v>
      </c>
      <c r="D238" s="72">
        <f t="shared" si="25"/>
        <v>843.2080674589101</v>
      </c>
      <c r="E238" s="72">
        <f t="shared" si="26"/>
        <v>263.4089376596711</v>
      </c>
      <c r="F238" s="72">
        <f t="shared" si="27"/>
        <v>579.799129799239</v>
      </c>
      <c r="G238" s="94">
        <f t="shared" si="28"/>
        <v>104783.77593406918</v>
      </c>
      <c r="H238" s="72">
        <f t="shared" si="22"/>
        <v>0</v>
      </c>
      <c r="I238" s="51"/>
      <c r="J238" s="51"/>
      <c r="K238" s="51"/>
    </row>
    <row r="239" spans="1:11" ht="12.75">
      <c r="A239" s="51"/>
      <c r="B239" s="51">
        <f t="shared" si="23"/>
        <v>18</v>
      </c>
      <c r="C239" s="51">
        <f t="shared" si="24"/>
        <v>212</v>
      </c>
      <c r="D239" s="72">
        <f t="shared" si="25"/>
        <v>843.2080674589101</v>
      </c>
      <c r="E239" s="72">
        <f t="shared" si="26"/>
        <v>261.959439835173</v>
      </c>
      <c r="F239" s="72">
        <f t="shared" si="27"/>
        <v>581.2486276237371</v>
      </c>
      <c r="G239" s="94">
        <f t="shared" si="28"/>
        <v>104202.52730644545</v>
      </c>
      <c r="H239" s="72">
        <f t="shared" si="22"/>
        <v>0</v>
      </c>
      <c r="I239" s="51"/>
      <c r="J239" s="51"/>
      <c r="K239" s="51"/>
    </row>
    <row r="240" spans="1:11" ht="12.75">
      <c r="A240" s="51"/>
      <c r="B240" s="51">
        <f t="shared" si="23"/>
        <v>18</v>
      </c>
      <c r="C240" s="51">
        <f t="shared" si="24"/>
        <v>213</v>
      </c>
      <c r="D240" s="72">
        <f t="shared" si="25"/>
        <v>843.2080674589101</v>
      </c>
      <c r="E240" s="72">
        <f t="shared" si="26"/>
        <v>260.5063182661136</v>
      </c>
      <c r="F240" s="72">
        <f t="shared" si="27"/>
        <v>582.7017491927966</v>
      </c>
      <c r="G240" s="94">
        <f t="shared" si="28"/>
        <v>103619.82555725265</v>
      </c>
      <c r="H240" s="72">
        <f t="shared" si="22"/>
        <v>0</v>
      </c>
      <c r="I240" s="51"/>
      <c r="J240" s="51"/>
      <c r="K240" s="51"/>
    </row>
    <row r="241" spans="1:11" ht="12.75">
      <c r="A241" s="51"/>
      <c r="B241" s="51">
        <f t="shared" si="23"/>
        <v>18</v>
      </c>
      <c r="C241" s="51">
        <f t="shared" si="24"/>
        <v>214</v>
      </c>
      <c r="D241" s="72">
        <f t="shared" si="25"/>
        <v>843.2080674589101</v>
      </c>
      <c r="E241" s="72">
        <f t="shared" si="26"/>
        <v>259.0495638931316</v>
      </c>
      <c r="F241" s="72">
        <f t="shared" si="27"/>
        <v>584.1585035657786</v>
      </c>
      <c r="G241" s="94">
        <f t="shared" si="28"/>
        <v>103035.66705368688</v>
      </c>
      <c r="H241" s="72">
        <f t="shared" si="22"/>
        <v>0</v>
      </c>
      <c r="I241" s="51"/>
      <c r="J241" s="51"/>
      <c r="K241" s="51"/>
    </row>
    <row r="242" spans="1:11" ht="12.75">
      <c r="A242" s="51"/>
      <c r="B242" s="51">
        <f t="shared" si="23"/>
        <v>18</v>
      </c>
      <c r="C242" s="51">
        <f t="shared" si="24"/>
        <v>215</v>
      </c>
      <c r="D242" s="72">
        <f t="shared" si="25"/>
        <v>843.2080674589101</v>
      </c>
      <c r="E242" s="72">
        <f t="shared" si="26"/>
        <v>257.5891676342172</v>
      </c>
      <c r="F242" s="72">
        <f t="shared" si="27"/>
        <v>585.618899824693</v>
      </c>
      <c r="G242" s="94">
        <f t="shared" si="28"/>
        <v>102450.04815386218</v>
      </c>
      <c r="H242" s="72">
        <f t="shared" si="22"/>
        <v>0</v>
      </c>
      <c r="I242" s="51"/>
      <c r="J242" s="51"/>
      <c r="K242" s="51"/>
    </row>
    <row r="243" spans="1:11" ht="12.75">
      <c r="A243" s="51"/>
      <c r="B243" s="51">
        <f t="shared" si="23"/>
        <v>18</v>
      </c>
      <c r="C243" s="51">
        <f t="shared" si="24"/>
        <v>216</v>
      </c>
      <c r="D243" s="72">
        <f t="shared" si="25"/>
        <v>843.2080674589101</v>
      </c>
      <c r="E243" s="72">
        <f t="shared" si="26"/>
        <v>256.1251203846555</v>
      </c>
      <c r="F243" s="72">
        <f t="shared" si="27"/>
        <v>587.0829470742547</v>
      </c>
      <c r="G243" s="94">
        <f t="shared" si="28"/>
        <v>101862.96520678792</v>
      </c>
      <c r="H243" s="72">
        <f t="shared" si="22"/>
        <v>0</v>
      </c>
      <c r="I243" s="51"/>
      <c r="J243" s="51"/>
      <c r="K243" s="51"/>
    </row>
    <row r="244" spans="1:11" ht="12.75">
      <c r="A244" s="51"/>
      <c r="B244" s="51">
        <f t="shared" si="23"/>
        <v>19</v>
      </c>
      <c r="C244" s="51">
        <f t="shared" si="24"/>
        <v>217</v>
      </c>
      <c r="D244" s="72">
        <f t="shared" si="25"/>
        <v>843.2080674589101</v>
      </c>
      <c r="E244" s="72">
        <f t="shared" si="26"/>
        <v>254.6574130169698</v>
      </c>
      <c r="F244" s="72">
        <f t="shared" si="27"/>
        <v>588.5506544419403</v>
      </c>
      <c r="G244" s="94">
        <f t="shared" si="28"/>
        <v>101274.41455234599</v>
      </c>
      <c r="H244" s="72">
        <f t="shared" si="22"/>
        <v>0</v>
      </c>
      <c r="I244" s="51"/>
      <c r="J244" s="51"/>
      <c r="K244" s="51"/>
    </row>
    <row r="245" spans="1:11" ht="12.75">
      <c r="A245" s="51"/>
      <c r="B245" s="51">
        <f t="shared" si="23"/>
        <v>19</v>
      </c>
      <c r="C245" s="51">
        <f t="shared" si="24"/>
        <v>218</v>
      </c>
      <c r="D245" s="72">
        <f t="shared" si="25"/>
        <v>843.2080674589101</v>
      </c>
      <c r="E245" s="72">
        <f t="shared" si="26"/>
        <v>253.18603638086498</v>
      </c>
      <c r="F245" s="72">
        <f t="shared" si="27"/>
        <v>590.0220310780452</v>
      </c>
      <c r="G245" s="94">
        <f t="shared" si="28"/>
        <v>100684.39252126795</v>
      </c>
      <c r="H245" s="72">
        <f t="shared" si="22"/>
        <v>0</v>
      </c>
      <c r="I245" s="51"/>
      <c r="J245" s="51"/>
      <c r="K245" s="51"/>
    </row>
    <row r="246" spans="1:11" ht="12.75">
      <c r="A246" s="51"/>
      <c r="B246" s="51">
        <f t="shared" si="23"/>
        <v>19</v>
      </c>
      <c r="C246" s="51">
        <f t="shared" si="24"/>
        <v>219</v>
      </c>
      <c r="D246" s="72">
        <f t="shared" si="25"/>
        <v>843.2080674589101</v>
      </c>
      <c r="E246" s="72">
        <f t="shared" si="26"/>
        <v>251.71098130316986</v>
      </c>
      <c r="F246" s="72">
        <f t="shared" si="27"/>
        <v>591.4970861557402</v>
      </c>
      <c r="G246" s="94">
        <f t="shared" si="28"/>
        <v>100092.89543511221</v>
      </c>
      <c r="H246" s="72">
        <f t="shared" si="22"/>
        <v>0</v>
      </c>
      <c r="I246" s="51"/>
      <c r="J246" s="51"/>
      <c r="K246" s="51"/>
    </row>
    <row r="247" spans="1:11" ht="12.75">
      <c r="A247" s="51"/>
      <c r="B247" s="51">
        <f t="shared" si="23"/>
        <v>19</v>
      </c>
      <c r="C247" s="51">
        <f t="shared" si="24"/>
        <v>220</v>
      </c>
      <c r="D247" s="72">
        <f t="shared" si="25"/>
        <v>843.2080674589101</v>
      </c>
      <c r="E247" s="72">
        <f t="shared" si="26"/>
        <v>250.23223858778053</v>
      </c>
      <c r="F247" s="72">
        <f t="shared" si="27"/>
        <v>592.9758288711296</v>
      </c>
      <c r="G247" s="94">
        <f t="shared" si="28"/>
        <v>99499.91960624108</v>
      </c>
      <c r="H247" s="72">
        <f t="shared" si="22"/>
        <v>0</v>
      </c>
      <c r="I247" s="51"/>
      <c r="J247" s="51"/>
      <c r="K247" s="51"/>
    </row>
    <row r="248" spans="1:11" ht="12.75">
      <c r="A248" s="51"/>
      <c r="B248" s="51">
        <f t="shared" si="23"/>
        <v>19</v>
      </c>
      <c r="C248" s="51">
        <f t="shared" si="24"/>
        <v>221</v>
      </c>
      <c r="D248" s="72">
        <f t="shared" si="25"/>
        <v>843.2080674589101</v>
      </c>
      <c r="E248" s="72">
        <f t="shared" si="26"/>
        <v>248.7497990156027</v>
      </c>
      <c r="F248" s="72">
        <f t="shared" si="27"/>
        <v>594.4582684433075</v>
      </c>
      <c r="G248" s="94">
        <f t="shared" si="28"/>
        <v>98905.46133779777</v>
      </c>
      <c r="H248" s="72">
        <f aca="true" t="shared" si="29" ref="H248:H279">IF(C248&lt;&gt;" ",IF(AND($E$19=B248,$E$20=C248-(B248-1)*12),$E$18,0)," ")</f>
        <v>0</v>
      </c>
      <c r="I248" s="51"/>
      <c r="J248" s="51"/>
      <c r="K248" s="51"/>
    </row>
    <row r="249" spans="1:11" ht="12.75">
      <c r="A249" s="51"/>
      <c r="B249" s="51">
        <f t="shared" si="23"/>
        <v>19</v>
      </c>
      <c r="C249" s="51">
        <f t="shared" si="24"/>
        <v>222</v>
      </c>
      <c r="D249" s="72">
        <f t="shared" si="25"/>
        <v>843.2080674589101</v>
      </c>
      <c r="E249" s="72">
        <f t="shared" si="26"/>
        <v>247.26365334449443</v>
      </c>
      <c r="F249" s="72">
        <f t="shared" si="27"/>
        <v>595.9444141144157</v>
      </c>
      <c r="G249" s="94">
        <f t="shared" si="28"/>
        <v>98309.51692368335</v>
      </c>
      <c r="H249" s="72">
        <f t="shared" si="29"/>
        <v>0</v>
      </c>
      <c r="I249" s="51"/>
      <c r="J249" s="51"/>
      <c r="K249" s="51"/>
    </row>
    <row r="250" spans="1:11" ht="12.75">
      <c r="A250" s="51"/>
      <c r="B250" s="51">
        <f t="shared" si="23"/>
        <v>19</v>
      </c>
      <c r="C250" s="51">
        <f t="shared" si="24"/>
        <v>223</v>
      </c>
      <c r="D250" s="72">
        <f t="shared" si="25"/>
        <v>843.2080674589101</v>
      </c>
      <c r="E250" s="72">
        <f t="shared" si="26"/>
        <v>245.77379230920837</v>
      </c>
      <c r="F250" s="72">
        <f t="shared" si="27"/>
        <v>597.4342751497018</v>
      </c>
      <c r="G250" s="94">
        <f t="shared" si="28"/>
        <v>97712.08264853364</v>
      </c>
      <c r="H250" s="72">
        <f t="shared" si="29"/>
        <v>0</v>
      </c>
      <c r="I250" s="51"/>
      <c r="J250" s="51"/>
      <c r="K250" s="51"/>
    </row>
    <row r="251" spans="1:11" ht="12.75">
      <c r="A251" s="51"/>
      <c r="B251" s="51">
        <f t="shared" si="23"/>
        <v>19</v>
      </c>
      <c r="C251" s="51">
        <f t="shared" si="24"/>
        <v>224</v>
      </c>
      <c r="D251" s="72">
        <f t="shared" si="25"/>
        <v>843.2080674589101</v>
      </c>
      <c r="E251" s="72">
        <f t="shared" si="26"/>
        <v>244.28020662133412</v>
      </c>
      <c r="F251" s="72">
        <f t="shared" si="27"/>
        <v>598.927860837576</v>
      </c>
      <c r="G251" s="94">
        <f t="shared" si="28"/>
        <v>97113.15478769607</v>
      </c>
      <c r="H251" s="72">
        <f t="shared" si="29"/>
        <v>0</v>
      </c>
      <c r="I251" s="51"/>
      <c r="J251" s="51"/>
      <c r="K251" s="51"/>
    </row>
    <row r="252" spans="1:11" ht="12.75">
      <c r="A252" s="51"/>
      <c r="B252" s="51">
        <f t="shared" si="23"/>
        <v>19</v>
      </c>
      <c r="C252" s="51">
        <f t="shared" si="24"/>
        <v>225</v>
      </c>
      <c r="D252" s="72">
        <f t="shared" si="25"/>
        <v>843.2080674589101</v>
      </c>
      <c r="E252" s="72">
        <f t="shared" si="26"/>
        <v>242.78288696924017</v>
      </c>
      <c r="F252" s="72">
        <f t="shared" si="27"/>
        <v>600.42518048967</v>
      </c>
      <c r="G252" s="94">
        <f t="shared" si="28"/>
        <v>96512.7296072064</v>
      </c>
      <c r="H252" s="72">
        <f t="shared" si="29"/>
        <v>0</v>
      </c>
      <c r="I252" s="51"/>
      <c r="J252" s="51"/>
      <c r="K252" s="51"/>
    </row>
    <row r="253" spans="1:11" ht="12.75">
      <c r="A253" s="51"/>
      <c r="B253" s="51">
        <f t="shared" si="23"/>
        <v>19</v>
      </c>
      <c r="C253" s="51">
        <f t="shared" si="24"/>
        <v>226</v>
      </c>
      <c r="D253" s="72">
        <f t="shared" si="25"/>
        <v>843.2080674589101</v>
      </c>
      <c r="E253" s="72">
        <f t="shared" si="26"/>
        <v>241.281824018016</v>
      </c>
      <c r="F253" s="72">
        <f t="shared" si="27"/>
        <v>601.9262434408942</v>
      </c>
      <c r="G253" s="94">
        <f t="shared" si="28"/>
        <v>95910.80336376552</v>
      </c>
      <c r="H253" s="72">
        <f t="shared" si="29"/>
        <v>0</v>
      </c>
      <c r="I253" s="51"/>
      <c r="J253" s="51"/>
      <c r="K253" s="51"/>
    </row>
    <row r="254" spans="1:11" ht="12.75">
      <c r="A254" s="51"/>
      <c r="B254" s="51">
        <f t="shared" si="23"/>
        <v>19</v>
      </c>
      <c r="C254" s="51">
        <f t="shared" si="24"/>
        <v>227</v>
      </c>
      <c r="D254" s="72">
        <f t="shared" si="25"/>
        <v>843.2080674589101</v>
      </c>
      <c r="E254" s="72">
        <f t="shared" si="26"/>
        <v>239.7770084094138</v>
      </c>
      <c r="F254" s="72">
        <f t="shared" si="27"/>
        <v>603.4310590494963</v>
      </c>
      <c r="G254" s="94">
        <f t="shared" si="28"/>
        <v>95307.37230471602</v>
      </c>
      <c r="H254" s="72">
        <f t="shared" si="29"/>
        <v>0</v>
      </c>
      <c r="I254" s="51"/>
      <c r="J254" s="51"/>
      <c r="K254" s="51"/>
    </row>
    <row r="255" spans="1:11" ht="12.75">
      <c r="A255" s="51"/>
      <c r="B255" s="51">
        <f t="shared" si="23"/>
        <v>19</v>
      </c>
      <c r="C255" s="51">
        <f t="shared" si="24"/>
        <v>228</v>
      </c>
      <c r="D255" s="72">
        <f t="shared" si="25"/>
        <v>843.2080674589101</v>
      </c>
      <c r="E255" s="72">
        <f t="shared" si="26"/>
        <v>238.26843076179006</v>
      </c>
      <c r="F255" s="72">
        <f t="shared" si="27"/>
        <v>604.93963669712</v>
      </c>
      <c r="G255" s="94">
        <f t="shared" si="28"/>
        <v>94702.4326680189</v>
      </c>
      <c r="H255" s="72">
        <f t="shared" si="29"/>
        <v>0</v>
      </c>
      <c r="I255" s="51"/>
      <c r="J255" s="51"/>
      <c r="K255" s="51"/>
    </row>
    <row r="256" spans="1:11" ht="12.75">
      <c r="A256" s="51"/>
      <c r="B256" s="51">
        <f t="shared" si="23"/>
        <v>20</v>
      </c>
      <c r="C256" s="51">
        <f t="shared" si="24"/>
        <v>229</v>
      </c>
      <c r="D256" s="72">
        <f t="shared" si="25"/>
        <v>843.2080674589101</v>
      </c>
      <c r="E256" s="72">
        <f t="shared" si="26"/>
        <v>236.75608167004725</v>
      </c>
      <c r="F256" s="72">
        <f t="shared" si="27"/>
        <v>606.4519857888629</v>
      </c>
      <c r="G256" s="94">
        <f t="shared" si="28"/>
        <v>94095.98068223003</v>
      </c>
      <c r="H256" s="72">
        <f t="shared" si="29"/>
        <v>0</v>
      </c>
      <c r="I256" s="51"/>
      <c r="J256" s="51"/>
      <c r="K256" s="51"/>
    </row>
    <row r="257" spans="1:11" ht="12.75">
      <c r="A257" s="51"/>
      <c r="B257" s="51">
        <f t="shared" si="23"/>
        <v>20</v>
      </c>
      <c r="C257" s="51">
        <f t="shared" si="24"/>
        <v>230</v>
      </c>
      <c r="D257" s="72">
        <f t="shared" si="25"/>
        <v>843.2080674589101</v>
      </c>
      <c r="E257" s="72">
        <f t="shared" si="26"/>
        <v>235.2399517055751</v>
      </c>
      <c r="F257" s="72">
        <f t="shared" si="27"/>
        <v>607.968115753335</v>
      </c>
      <c r="G257" s="94">
        <f t="shared" si="28"/>
        <v>93488.0125664767</v>
      </c>
      <c r="H257" s="72">
        <f t="shared" si="29"/>
        <v>0</v>
      </c>
      <c r="I257" s="51"/>
      <c r="J257" s="51"/>
      <c r="K257" s="51"/>
    </row>
    <row r="258" spans="1:11" ht="12.75">
      <c r="A258" s="51"/>
      <c r="B258" s="51">
        <f t="shared" si="23"/>
        <v>20</v>
      </c>
      <c r="C258" s="51">
        <f t="shared" si="24"/>
        <v>231</v>
      </c>
      <c r="D258" s="72">
        <f t="shared" si="25"/>
        <v>843.2080674589101</v>
      </c>
      <c r="E258" s="72">
        <f t="shared" si="26"/>
        <v>233.72003141619174</v>
      </c>
      <c r="F258" s="72">
        <f t="shared" si="27"/>
        <v>609.4880360427184</v>
      </c>
      <c r="G258" s="94">
        <f t="shared" si="28"/>
        <v>92878.52453043398</v>
      </c>
      <c r="H258" s="72">
        <f t="shared" si="29"/>
        <v>0</v>
      </c>
      <c r="I258" s="51"/>
      <c r="J258" s="51"/>
      <c r="K258" s="51"/>
    </row>
    <row r="259" spans="1:11" ht="12.75">
      <c r="A259" s="51"/>
      <c r="B259" s="51">
        <f t="shared" si="23"/>
        <v>20</v>
      </c>
      <c r="C259" s="51">
        <f t="shared" si="24"/>
        <v>232</v>
      </c>
      <c r="D259" s="72">
        <f t="shared" si="25"/>
        <v>843.2080674589101</v>
      </c>
      <c r="E259" s="72">
        <f t="shared" si="26"/>
        <v>232.19631132608495</v>
      </c>
      <c r="F259" s="72">
        <f t="shared" si="27"/>
        <v>611.0117561328252</v>
      </c>
      <c r="G259" s="94">
        <f t="shared" si="28"/>
        <v>92267.51277430115</v>
      </c>
      <c r="H259" s="72">
        <f t="shared" si="29"/>
        <v>0</v>
      </c>
      <c r="I259" s="51"/>
      <c r="J259" s="51"/>
      <c r="K259" s="51"/>
    </row>
    <row r="260" spans="1:11" ht="12.75">
      <c r="A260" s="51"/>
      <c r="B260" s="51">
        <f t="shared" si="23"/>
        <v>20</v>
      </c>
      <c r="C260" s="51">
        <f t="shared" si="24"/>
        <v>233</v>
      </c>
      <c r="D260" s="72">
        <f t="shared" si="25"/>
        <v>843.2080674589101</v>
      </c>
      <c r="E260" s="72">
        <f t="shared" si="26"/>
        <v>230.6687819357529</v>
      </c>
      <c r="F260" s="72">
        <f t="shared" si="27"/>
        <v>612.5392855231572</v>
      </c>
      <c r="G260" s="94">
        <f t="shared" si="28"/>
        <v>91654.97348877799</v>
      </c>
      <c r="H260" s="72">
        <f t="shared" si="29"/>
        <v>0</v>
      </c>
      <c r="I260" s="51"/>
      <c r="J260" s="51"/>
      <c r="K260" s="51"/>
    </row>
    <row r="261" spans="1:11" ht="12.75">
      <c r="A261" s="51"/>
      <c r="B261" s="51">
        <f t="shared" si="23"/>
        <v>20</v>
      </c>
      <c r="C261" s="51">
        <f t="shared" si="24"/>
        <v>234</v>
      </c>
      <c r="D261" s="72">
        <f t="shared" si="25"/>
        <v>843.2080674589101</v>
      </c>
      <c r="E261" s="72">
        <f t="shared" si="26"/>
        <v>229.13743372194497</v>
      </c>
      <c r="F261" s="72">
        <f t="shared" si="27"/>
        <v>614.0706337369652</v>
      </c>
      <c r="G261" s="94">
        <f t="shared" si="28"/>
        <v>91040.90285504103</v>
      </c>
      <c r="H261" s="72">
        <f t="shared" si="29"/>
        <v>0</v>
      </c>
      <c r="I261" s="51"/>
      <c r="J261" s="51"/>
      <c r="K261" s="51"/>
    </row>
    <row r="262" spans="1:11" ht="12.75">
      <c r="A262" s="51"/>
      <c r="B262" s="51">
        <f t="shared" si="23"/>
        <v>20</v>
      </c>
      <c r="C262" s="51">
        <f t="shared" si="24"/>
        <v>235</v>
      </c>
      <c r="D262" s="72">
        <f t="shared" si="25"/>
        <v>843.2080674589101</v>
      </c>
      <c r="E262" s="72">
        <f t="shared" si="26"/>
        <v>227.60225713760258</v>
      </c>
      <c r="F262" s="72">
        <f t="shared" si="27"/>
        <v>615.6058103213076</v>
      </c>
      <c r="G262" s="94">
        <f t="shared" si="28"/>
        <v>90425.29704471971</v>
      </c>
      <c r="H262" s="72">
        <f t="shared" si="29"/>
        <v>0</v>
      </c>
      <c r="I262" s="51"/>
      <c r="J262" s="51"/>
      <c r="K262" s="51"/>
    </row>
    <row r="263" spans="1:11" ht="12.75">
      <c r="A263" s="51"/>
      <c r="B263" s="51">
        <f t="shared" si="23"/>
        <v>20</v>
      </c>
      <c r="C263" s="51">
        <f t="shared" si="24"/>
        <v>236</v>
      </c>
      <c r="D263" s="72">
        <f t="shared" si="25"/>
        <v>843.2080674589101</v>
      </c>
      <c r="E263" s="72">
        <f t="shared" si="26"/>
        <v>226.0632426117993</v>
      </c>
      <c r="F263" s="72">
        <f t="shared" si="27"/>
        <v>617.1448248471108</v>
      </c>
      <c r="G263" s="94">
        <f t="shared" si="28"/>
        <v>89808.1522198726</v>
      </c>
      <c r="H263" s="72">
        <f t="shared" si="29"/>
        <v>0</v>
      </c>
      <c r="I263" s="51"/>
      <c r="J263" s="51"/>
      <c r="K263" s="51"/>
    </row>
    <row r="264" spans="1:11" ht="12.75">
      <c r="A264" s="51"/>
      <c r="B264" s="51">
        <f t="shared" si="23"/>
        <v>20</v>
      </c>
      <c r="C264" s="51">
        <f t="shared" si="24"/>
        <v>237</v>
      </c>
      <c r="D264" s="72">
        <f t="shared" si="25"/>
        <v>843.2080674589101</v>
      </c>
      <c r="E264" s="72">
        <f t="shared" si="26"/>
        <v>224.5203805496815</v>
      </c>
      <c r="F264" s="72">
        <f t="shared" si="27"/>
        <v>618.6876869092287</v>
      </c>
      <c r="G264" s="94">
        <f t="shared" si="28"/>
        <v>89189.46453296338</v>
      </c>
      <c r="H264" s="72">
        <f t="shared" si="29"/>
        <v>0</v>
      </c>
      <c r="I264" s="51"/>
      <c r="J264" s="51"/>
      <c r="K264" s="51"/>
    </row>
    <row r="265" spans="1:11" ht="12.75">
      <c r="A265" s="51"/>
      <c r="B265" s="51">
        <f t="shared" si="23"/>
        <v>20</v>
      </c>
      <c r="C265" s="51">
        <f t="shared" si="24"/>
        <v>238</v>
      </c>
      <c r="D265" s="72">
        <f t="shared" si="25"/>
        <v>843.2080674589101</v>
      </c>
      <c r="E265" s="72">
        <f t="shared" si="26"/>
        <v>222.97366133240845</v>
      </c>
      <c r="F265" s="72">
        <f t="shared" si="27"/>
        <v>620.2344061265017</v>
      </c>
      <c r="G265" s="94">
        <f t="shared" si="28"/>
        <v>88569.23012683688</v>
      </c>
      <c r="H265" s="72">
        <f t="shared" si="29"/>
        <v>0</v>
      </c>
      <c r="I265" s="51"/>
      <c r="J265" s="51"/>
      <c r="K265" s="51"/>
    </row>
    <row r="266" spans="1:11" ht="12.75">
      <c r="A266" s="51"/>
      <c r="B266" s="51">
        <f t="shared" si="23"/>
        <v>20</v>
      </c>
      <c r="C266" s="51">
        <f t="shared" si="24"/>
        <v>239</v>
      </c>
      <c r="D266" s="72">
        <f t="shared" si="25"/>
        <v>843.2080674589101</v>
      </c>
      <c r="E266" s="72">
        <f t="shared" si="26"/>
        <v>221.42307531709218</v>
      </c>
      <c r="F266" s="72">
        <f t="shared" si="27"/>
        <v>621.784992141818</v>
      </c>
      <c r="G266" s="94">
        <f t="shared" si="28"/>
        <v>87947.44513469505</v>
      </c>
      <c r="H266" s="72">
        <f t="shared" si="29"/>
        <v>0</v>
      </c>
      <c r="I266" s="51"/>
      <c r="J266" s="51"/>
      <c r="K266" s="51"/>
    </row>
    <row r="267" spans="1:11" ht="12.75">
      <c r="A267" s="51"/>
      <c r="B267" s="51">
        <f t="shared" si="23"/>
        <v>20</v>
      </c>
      <c r="C267" s="51">
        <f t="shared" si="24"/>
        <v>240</v>
      </c>
      <c r="D267" s="72">
        <f t="shared" si="25"/>
        <v>843.2080674589101</v>
      </c>
      <c r="E267" s="72">
        <f t="shared" si="26"/>
        <v>219.86861283673764</v>
      </c>
      <c r="F267" s="72">
        <f t="shared" si="27"/>
        <v>623.3394546221725</v>
      </c>
      <c r="G267" s="94">
        <f t="shared" si="28"/>
        <v>87324.10568007288</v>
      </c>
      <c r="H267" s="72">
        <f t="shared" si="29"/>
        <v>0</v>
      </c>
      <c r="I267" s="51"/>
      <c r="J267" s="51"/>
      <c r="K267" s="51"/>
    </row>
    <row r="268" spans="1:11" ht="12.75">
      <c r="A268" s="51"/>
      <c r="B268" s="51">
        <f t="shared" si="23"/>
        <v>21</v>
      </c>
      <c r="C268" s="51">
        <f t="shared" si="24"/>
        <v>241</v>
      </c>
      <c r="D268" s="72">
        <f t="shared" si="25"/>
        <v>843.2080674589101</v>
      </c>
      <c r="E268" s="72">
        <f t="shared" si="26"/>
        <v>218.31026420018222</v>
      </c>
      <c r="F268" s="72">
        <f t="shared" si="27"/>
        <v>624.8978032587279</v>
      </c>
      <c r="G268" s="94">
        <f t="shared" si="28"/>
        <v>86699.20787681415</v>
      </c>
      <c r="H268" s="72">
        <f t="shared" si="29"/>
        <v>0</v>
      </c>
      <c r="I268" s="51"/>
      <c r="J268" s="51"/>
      <c r="K268" s="51"/>
    </row>
    <row r="269" spans="1:11" ht="12.75">
      <c r="A269" s="51"/>
      <c r="B269" s="51">
        <f t="shared" si="23"/>
        <v>21</v>
      </c>
      <c r="C269" s="51">
        <f t="shared" si="24"/>
        <v>242</v>
      </c>
      <c r="D269" s="72">
        <f t="shared" si="25"/>
        <v>843.2080674589101</v>
      </c>
      <c r="E269" s="72">
        <f t="shared" si="26"/>
        <v>216.74801969203537</v>
      </c>
      <c r="F269" s="72">
        <f t="shared" si="27"/>
        <v>626.4600477668748</v>
      </c>
      <c r="G269" s="94">
        <f t="shared" si="28"/>
        <v>86072.74782904728</v>
      </c>
      <c r="H269" s="72">
        <f t="shared" si="29"/>
        <v>0</v>
      </c>
      <c r="I269" s="51"/>
      <c r="J269" s="51"/>
      <c r="K269" s="51"/>
    </row>
    <row r="270" spans="1:11" ht="12.75">
      <c r="A270" s="51"/>
      <c r="B270" s="51">
        <f t="shared" si="23"/>
        <v>21</v>
      </c>
      <c r="C270" s="51">
        <f t="shared" si="24"/>
        <v>243</v>
      </c>
      <c r="D270" s="72">
        <f t="shared" si="25"/>
        <v>843.2080674589101</v>
      </c>
      <c r="E270" s="72">
        <f t="shared" si="26"/>
        <v>215.1818695726182</v>
      </c>
      <c r="F270" s="72">
        <f t="shared" si="27"/>
        <v>628.0261978862919</v>
      </c>
      <c r="G270" s="94">
        <f t="shared" si="28"/>
        <v>85444.72163116098</v>
      </c>
      <c r="H270" s="72">
        <f t="shared" si="29"/>
        <v>0</v>
      </c>
      <c r="I270" s="51"/>
      <c r="J270" s="51"/>
      <c r="K270" s="51"/>
    </row>
    <row r="271" spans="1:11" ht="12.75">
      <c r="A271" s="51"/>
      <c r="B271" s="51">
        <f t="shared" si="23"/>
        <v>21</v>
      </c>
      <c r="C271" s="51">
        <f t="shared" si="24"/>
        <v>244</v>
      </c>
      <c r="D271" s="72">
        <f t="shared" si="25"/>
        <v>843.2080674589101</v>
      </c>
      <c r="E271" s="72">
        <f t="shared" si="26"/>
        <v>213.61180407790246</v>
      </c>
      <c r="F271" s="72">
        <f t="shared" si="27"/>
        <v>629.5962633810077</v>
      </c>
      <c r="G271" s="94">
        <f t="shared" si="28"/>
        <v>84815.12536777997</v>
      </c>
      <c r="H271" s="72">
        <f t="shared" si="29"/>
        <v>0</v>
      </c>
      <c r="I271" s="51"/>
      <c r="J271" s="51"/>
      <c r="K271" s="51"/>
    </row>
    <row r="272" spans="1:11" ht="12.75">
      <c r="A272" s="51"/>
      <c r="B272" s="51">
        <f t="shared" si="23"/>
        <v>21</v>
      </c>
      <c r="C272" s="51">
        <f t="shared" si="24"/>
        <v>245</v>
      </c>
      <c r="D272" s="72">
        <f t="shared" si="25"/>
        <v>843.2080674589101</v>
      </c>
      <c r="E272" s="72">
        <f t="shared" si="26"/>
        <v>212.03781341944992</v>
      </c>
      <c r="F272" s="72">
        <f t="shared" si="27"/>
        <v>631.1702540394602</v>
      </c>
      <c r="G272" s="94">
        <f t="shared" si="28"/>
        <v>84183.9551137405</v>
      </c>
      <c r="H272" s="72">
        <f t="shared" si="29"/>
        <v>0</v>
      </c>
      <c r="I272" s="51"/>
      <c r="J272" s="51"/>
      <c r="K272" s="51"/>
    </row>
    <row r="273" spans="1:11" ht="12.75">
      <c r="A273" s="51"/>
      <c r="B273" s="51">
        <f t="shared" si="23"/>
        <v>21</v>
      </c>
      <c r="C273" s="51">
        <f t="shared" si="24"/>
        <v>246</v>
      </c>
      <c r="D273" s="72">
        <f t="shared" si="25"/>
        <v>843.2080674589101</v>
      </c>
      <c r="E273" s="72">
        <f t="shared" si="26"/>
        <v>210.45988778435128</v>
      </c>
      <c r="F273" s="72">
        <f t="shared" si="27"/>
        <v>632.7481796745589</v>
      </c>
      <c r="G273" s="94">
        <f t="shared" si="28"/>
        <v>83551.20693406595</v>
      </c>
      <c r="H273" s="72">
        <f t="shared" si="29"/>
        <v>0</v>
      </c>
      <c r="I273" s="51"/>
      <c r="J273" s="51"/>
      <c r="K273" s="51"/>
    </row>
    <row r="274" spans="1:11" ht="12.75">
      <c r="A274" s="51"/>
      <c r="B274" s="51">
        <f t="shared" si="23"/>
        <v>21</v>
      </c>
      <c r="C274" s="51">
        <f t="shared" si="24"/>
        <v>247</v>
      </c>
      <c r="D274" s="72">
        <f t="shared" si="25"/>
        <v>843.2080674589101</v>
      </c>
      <c r="E274" s="72">
        <f t="shared" si="26"/>
        <v>208.87801733516488</v>
      </c>
      <c r="F274" s="72">
        <f t="shared" si="27"/>
        <v>634.3300501237452</v>
      </c>
      <c r="G274" s="94">
        <f t="shared" si="28"/>
        <v>82916.87688394221</v>
      </c>
      <c r="H274" s="72">
        <f t="shared" si="29"/>
        <v>0</v>
      </c>
      <c r="I274" s="51"/>
      <c r="J274" s="51"/>
      <c r="K274" s="51"/>
    </row>
    <row r="275" spans="1:11" ht="12.75">
      <c r="A275" s="51"/>
      <c r="B275" s="51">
        <f t="shared" si="23"/>
        <v>21</v>
      </c>
      <c r="C275" s="51">
        <f t="shared" si="24"/>
        <v>248</v>
      </c>
      <c r="D275" s="72">
        <f t="shared" si="25"/>
        <v>843.2080674589101</v>
      </c>
      <c r="E275" s="72">
        <f t="shared" si="26"/>
        <v>207.29219220985553</v>
      </c>
      <c r="F275" s="72">
        <f t="shared" si="27"/>
        <v>635.9158752490546</v>
      </c>
      <c r="G275" s="94">
        <f t="shared" si="28"/>
        <v>82280.96100869316</v>
      </c>
      <c r="H275" s="72">
        <f t="shared" si="29"/>
        <v>0</v>
      </c>
      <c r="I275" s="51"/>
      <c r="J275" s="51"/>
      <c r="K275" s="51"/>
    </row>
    <row r="276" spans="1:11" ht="12.75">
      <c r="A276" s="51"/>
      <c r="B276" s="51">
        <f t="shared" si="23"/>
        <v>21</v>
      </c>
      <c r="C276" s="51">
        <f t="shared" si="24"/>
        <v>249</v>
      </c>
      <c r="D276" s="72">
        <f t="shared" si="25"/>
        <v>843.2080674589101</v>
      </c>
      <c r="E276" s="72">
        <f t="shared" si="26"/>
        <v>205.70240252173292</v>
      </c>
      <c r="F276" s="72">
        <f t="shared" si="27"/>
        <v>637.5056649371772</v>
      </c>
      <c r="G276" s="94">
        <f t="shared" si="28"/>
        <v>81643.45534375598</v>
      </c>
      <c r="H276" s="72">
        <f t="shared" si="29"/>
        <v>0</v>
      </c>
      <c r="I276" s="51"/>
      <c r="J276" s="51"/>
      <c r="K276" s="51"/>
    </row>
    <row r="277" spans="1:11" ht="12.75">
      <c r="A277" s="51"/>
      <c r="B277" s="51">
        <f t="shared" si="23"/>
        <v>21</v>
      </c>
      <c r="C277" s="51">
        <f t="shared" si="24"/>
        <v>250</v>
      </c>
      <c r="D277" s="72">
        <f t="shared" si="25"/>
        <v>843.2080674589101</v>
      </c>
      <c r="E277" s="72">
        <f t="shared" si="26"/>
        <v>204.10863835938994</v>
      </c>
      <c r="F277" s="72">
        <f t="shared" si="27"/>
        <v>639.0994290995202</v>
      </c>
      <c r="G277" s="94">
        <f t="shared" si="28"/>
        <v>81004.35591465647</v>
      </c>
      <c r="H277" s="72">
        <f t="shared" si="29"/>
        <v>0</v>
      </c>
      <c r="I277" s="51"/>
      <c r="J277" s="51"/>
      <c r="K277" s="51"/>
    </row>
    <row r="278" spans="1:11" ht="12.75">
      <c r="A278" s="51"/>
      <c r="B278" s="51">
        <f t="shared" si="23"/>
        <v>21</v>
      </c>
      <c r="C278" s="51">
        <f t="shared" si="24"/>
        <v>251</v>
      </c>
      <c r="D278" s="72">
        <f t="shared" si="25"/>
        <v>843.2080674589101</v>
      </c>
      <c r="E278" s="72">
        <f t="shared" si="26"/>
        <v>202.51088978664117</v>
      </c>
      <c r="F278" s="72">
        <f t="shared" si="27"/>
        <v>640.6971776722689</v>
      </c>
      <c r="G278" s="94">
        <f t="shared" si="28"/>
        <v>80363.6587369842</v>
      </c>
      <c r="H278" s="72">
        <f t="shared" si="29"/>
        <v>0</v>
      </c>
      <c r="I278" s="51"/>
      <c r="J278" s="51"/>
      <c r="K278" s="51"/>
    </row>
    <row r="279" spans="1:11" ht="12.75">
      <c r="A279" s="51"/>
      <c r="B279" s="51">
        <f t="shared" si="23"/>
        <v>21</v>
      </c>
      <c r="C279" s="51">
        <f t="shared" si="24"/>
        <v>252</v>
      </c>
      <c r="D279" s="72">
        <f t="shared" si="25"/>
        <v>843.2080674589101</v>
      </c>
      <c r="E279" s="72">
        <f t="shared" si="26"/>
        <v>200.9091468424605</v>
      </c>
      <c r="F279" s="72">
        <f t="shared" si="27"/>
        <v>642.2989206164497</v>
      </c>
      <c r="G279" s="94">
        <f t="shared" si="28"/>
        <v>79721.35981636775</v>
      </c>
      <c r="H279" s="72">
        <f t="shared" si="29"/>
        <v>0</v>
      </c>
      <c r="I279" s="51"/>
      <c r="J279" s="51"/>
      <c r="K279" s="51"/>
    </row>
    <row r="280" spans="1:11" ht="12.75">
      <c r="A280" s="51"/>
      <c r="B280" s="51">
        <f t="shared" si="23"/>
        <v>22</v>
      </c>
      <c r="C280" s="51">
        <f t="shared" si="24"/>
        <v>253</v>
      </c>
      <c r="D280" s="72">
        <f t="shared" si="25"/>
        <v>843.2080674589101</v>
      </c>
      <c r="E280" s="72">
        <f t="shared" si="26"/>
        <v>199.30339954091937</v>
      </c>
      <c r="F280" s="72">
        <f t="shared" si="27"/>
        <v>643.9046679179908</v>
      </c>
      <c r="G280" s="94">
        <f t="shared" si="28"/>
        <v>79077.45514844976</v>
      </c>
      <c r="H280" s="72">
        <f aca="true" t="shared" si="30" ref="H280:H311">IF(C280&lt;&gt;" ",IF(AND($E$19=B280,$E$20=C280-(B280-1)*12),$E$18,0)," ")</f>
        <v>0</v>
      </c>
      <c r="I280" s="51"/>
      <c r="J280" s="51"/>
      <c r="K280" s="51"/>
    </row>
    <row r="281" spans="1:11" ht="12.75">
      <c r="A281" s="51"/>
      <c r="B281" s="51">
        <f t="shared" si="23"/>
        <v>22</v>
      </c>
      <c r="C281" s="51">
        <f t="shared" si="24"/>
        <v>254</v>
      </c>
      <c r="D281" s="72">
        <f t="shared" si="25"/>
        <v>843.2080674589101</v>
      </c>
      <c r="E281" s="72">
        <f t="shared" si="26"/>
        <v>197.69363787112442</v>
      </c>
      <c r="F281" s="72">
        <f t="shared" si="27"/>
        <v>645.5144295877857</v>
      </c>
      <c r="G281" s="94">
        <f t="shared" si="28"/>
        <v>78431.94071886198</v>
      </c>
      <c r="H281" s="72">
        <f t="shared" si="30"/>
        <v>0</v>
      </c>
      <c r="I281" s="51"/>
      <c r="J281" s="51"/>
      <c r="K281" s="51"/>
    </row>
    <row r="282" spans="1:11" ht="12.75">
      <c r="A282" s="51"/>
      <c r="B282" s="51">
        <f t="shared" si="23"/>
        <v>22</v>
      </c>
      <c r="C282" s="51">
        <f t="shared" si="24"/>
        <v>255</v>
      </c>
      <c r="D282" s="72">
        <f t="shared" si="25"/>
        <v>843.2080674589101</v>
      </c>
      <c r="E282" s="72">
        <f t="shared" si="26"/>
        <v>196.07985179715496</v>
      </c>
      <c r="F282" s="72">
        <f t="shared" si="27"/>
        <v>647.1282156617551</v>
      </c>
      <c r="G282" s="94">
        <f t="shared" si="28"/>
        <v>77784.81250320023</v>
      </c>
      <c r="H282" s="72">
        <f t="shared" si="30"/>
        <v>0</v>
      </c>
      <c r="I282" s="51"/>
      <c r="J282" s="51"/>
      <c r="K282" s="51"/>
    </row>
    <row r="283" spans="1:11" ht="12.75">
      <c r="A283" s="51"/>
      <c r="B283" s="51">
        <f t="shared" si="23"/>
        <v>22</v>
      </c>
      <c r="C283" s="51">
        <f t="shared" si="24"/>
        <v>256</v>
      </c>
      <c r="D283" s="72">
        <f t="shared" si="25"/>
        <v>843.2080674589101</v>
      </c>
      <c r="E283" s="72">
        <f t="shared" si="26"/>
        <v>194.46203125800056</v>
      </c>
      <c r="F283" s="72">
        <f t="shared" si="27"/>
        <v>648.7460362009095</v>
      </c>
      <c r="G283" s="94">
        <f t="shared" si="28"/>
        <v>77136.06646699931</v>
      </c>
      <c r="H283" s="72">
        <f t="shared" si="30"/>
        <v>0</v>
      </c>
      <c r="I283" s="51"/>
      <c r="J283" s="51"/>
      <c r="K283" s="51"/>
    </row>
    <row r="284" spans="1:11" ht="12.75">
      <c r="A284" s="51"/>
      <c r="B284" s="51">
        <f aca="true" t="shared" si="31" ref="B284:B333">IF(C284&lt;&gt;" ",INT(C283/12)+1," ")</f>
        <v>22</v>
      </c>
      <c r="C284" s="51">
        <f aca="true" t="shared" si="32" ref="C284:C333">IF(CODE(C283)=32," ",IF(AND(C283+1&lt;=$E$13,G283&gt;0),+C283+1," "))</f>
        <v>257</v>
      </c>
      <c r="D284" s="72">
        <f aca="true" t="shared" si="33" ref="D284:D333">IF(C284&lt;&gt;" ",IF(G283&lt;D283,G283+E284,PMT($E$11,($E$13),-$E$6))," ")</f>
        <v>843.2080674589101</v>
      </c>
      <c r="E284" s="72">
        <f aca="true" t="shared" si="34" ref="E284:E333">IF(C284&lt;&gt;" ",G283*$E$11," ")</f>
        <v>192.8401661674983</v>
      </c>
      <c r="F284" s="72">
        <f aca="true" t="shared" si="35" ref="F284:F333">IF(C284&lt;&gt;" ",D284-E284+H284," ")</f>
        <v>650.3679012914118</v>
      </c>
      <c r="G284" s="94">
        <f aca="true" t="shared" si="36" ref="G284:G333">IF(C284&lt;&gt;" ",G283-F284," ")</f>
        <v>76485.6985657079</v>
      </c>
      <c r="H284" s="72">
        <f t="shared" si="30"/>
        <v>0</v>
      </c>
      <c r="I284" s="51"/>
      <c r="J284" s="51"/>
      <c r="K284" s="51"/>
    </row>
    <row r="285" spans="1:11" ht="12.75">
      <c r="A285" s="51"/>
      <c r="B285" s="51">
        <f t="shared" si="31"/>
        <v>22</v>
      </c>
      <c r="C285" s="51">
        <f t="shared" si="32"/>
        <v>258</v>
      </c>
      <c r="D285" s="72">
        <f t="shared" si="33"/>
        <v>843.2080674589101</v>
      </c>
      <c r="E285" s="72">
        <f t="shared" si="34"/>
        <v>191.21424641426978</v>
      </c>
      <c r="F285" s="72">
        <f t="shared" si="35"/>
        <v>651.9938210446403</v>
      </c>
      <c r="G285" s="94">
        <f t="shared" si="36"/>
        <v>75833.70474466326</v>
      </c>
      <c r="H285" s="72">
        <f t="shared" si="30"/>
        <v>0</v>
      </c>
      <c r="I285" s="51"/>
      <c r="J285" s="51"/>
      <c r="K285" s="51"/>
    </row>
    <row r="286" spans="1:11" ht="12.75">
      <c r="A286" s="51"/>
      <c r="B286" s="51">
        <f t="shared" si="31"/>
        <v>22</v>
      </c>
      <c r="C286" s="51">
        <f t="shared" si="32"/>
        <v>259</v>
      </c>
      <c r="D286" s="72">
        <f t="shared" si="33"/>
        <v>843.2080674589101</v>
      </c>
      <c r="E286" s="72">
        <f t="shared" si="34"/>
        <v>189.58426186165818</v>
      </c>
      <c r="F286" s="72">
        <f t="shared" si="35"/>
        <v>653.6238055972519</v>
      </c>
      <c r="G286" s="94">
        <f t="shared" si="36"/>
        <v>75180.08093906601</v>
      </c>
      <c r="H286" s="72">
        <f t="shared" si="30"/>
        <v>0</v>
      </c>
      <c r="I286" s="51"/>
      <c r="J286" s="51"/>
      <c r="K286" s="51"/>
    </row>
    <row r="287" spans="1:11" ht="12.75">
      <c r="A287" s="51"/>
      <c r="B287" s="51">
        <f t="shared" si="31"/>
        <v>22</v>
      </c>
      <c r="C287" s="51">
        <f t="shared" si="32"/>
        <v>260</v>
      </c>
      <c r="D287" s="72">
        <f t="shared" si="33"/>
        <v>843.2080674589101</v>
      </c>
      <c r="E287" s="72">
        <f t="shared" si="34"/>
        <v>187.95020234766503</v>
      </c>
      <c r="F287" s="72">
        <f t="shared" si="35"/>
        <v>655.2578651112451</v>
      </c>
      <c r="G287" s="94">
        <f t="shared" si="36"/>
        <v>74524.82307395477</v>
      </c>
      <c r="H287" s="72">
        <f t="shared" si="30"/>
        <v>0</v>
      </c>
      <c r="I287" s="51"/>
      <c r="J287" s="51"/>
      <c r="K287" s="51"/>
    </row>
    <row r="288" spans="1:11" ht="12.75">
      <c r="A288" s="51"/>
      <c r="B288" s="51">
        <f t="shared" si="31"/>
        <v>22</v>
      </c>
      <c r="C288" s="51">
        <f t="shared" si="32"/>
        <v>261</v>
      </c>
      <c r="D288" s="72">
        <f t="shared" si="33"/>
        <v>843.2080674589101</v>
      </c>
      <c r="E288" s="72">
        <f t="shared" si="34"/>
        <v>186.31205768488692</v>
      </c>
      <c r="F288" s="72">
        <f t="shared" si="35"/>
        <v>656.8960097740232</v>
      </c>
      <c r="G288" s="94">
        <f t="shared" si="36"/>
        <v>73867.92706418075</v>
      </c>
      <c r="H288" s="72">
        <f t="shared" si="30"/>
        <v>0</v>
      </c>
      <c r="I288" s="51"/>
      <c r="J288" s="51"/>
      <c r="K288" s="51"/>
    </row>
    <row r="289" spans="1:11" ht="12.75">
      <c r="A289" s="51"/>
      <c r="B289" s="51">
        <f t="shared" si="31"/>
        <v>22</v>
      </c>
      <c r="C289" s="51">
        <f t="shared" si="32"/>
        <v>262</v>
      </c>
      <c r="D289" s="72">
        <f t="shared" si="33"/>
        <v>843.2080674589101</v>
      </c>
      <c r="E289" s="72">
        <f t="shared" si="34"/>
        <v>184.66981766045188</v>
      </c>
      <c r="F289" s="72">
        <f t="shared" si="35"/>
        <v>658.5382497984583</v>
      </c>
      <c r="G289" s="94">
        <f t="shared" si="36"/>
        <v>73209.3888143823</v>
      </c>
      <c r="H289" s="72">
        <f t="shared" si="30"/>
        <v>0</v>
      </c>
      <c r="I289" s="51"/>
      <c r="J289" s="51"/>
      <c r="K289" s="51"/>
    </row>
    <row r="290" spans="1:11" ht="12.75">
      <c r="A290" s="51"/>
      <c r="B290" s="51">
        <f t="shared" si="31"/>
        <v>22</v>
      </c>
      <c r="C290" s="51">
        <f t="shared" si="32"/>
        <v>263</v>
      </c>
      <c r="D290" s="72">
        <f t="shared" si="33"/>
        <v>843.2080674589101</v>
      </c>
      <c r="E290" s="72">
        <f t="shared" si="34"/>
        <v>183.02347203595576</v>
      </c>
      <c r="F290" s="72">
        <f t="shared" si="35"/>
        <v>660.1845954229543</v>
      </c>
      <c r="G290" s="94">
        <f t="shared" si="36"/>
        <v>72549.20421895935</v>
      </c>
      <c r="H290" s="72">
        <f t="shared" si="30"/>
        <v>0</v>
      </c>
      <c r="I290" s="51"/>
      <c r="J290" s="51"/>
      <c r="K290" s="51"/>
    </row>
    <row r="291" spans="1:11" ht="12.75">
      <c r="A291" s="51"/>
      <c r="B291" s="51">
        <f t="shared" si="31"/>
        <v>22</v>
      </c>
      <c r="C291" s="51">
        <f t="shared" si="32"/>
        <v>264</v>
      </c>
      <c r="D291" s="72">
        <f t="shared" si="33"/>
        <v>843.2080674589101</v>
      </c>
      <c r="E291" s="72">
        <f t="shared" si="34"/>
        <v>181.37301054739837</v>
      </c>
      <c r="F291" s="72">
        <f t="shared" si="35"/>
        <v>661.8350569115117</v>
      </c>
      <c r="G291" s="94">
        <f t="shared" si="36"/>
        <v>71887.36916204783</v>
      </c>
      <c r="H291" s="72">
        <f t="shared" si="30"/>
        <v>0</v>
      </c>
      <c r="I291" s="51"/>
      <c r="J291" s="51"/>
      <c r="K291" s="51"/>
    </row>
    <row r="292" spans="1:11" ht="12.75">
      <c r="A292" s="51"/>
      <c r="B292" s="51">
        <f t="shared" si="31"/>
        <v>23</v>
      </c>
      <c r="C292" s="51">
        <f t="shared" si="32"/>
        <v>265</v>
      </c>
      <c r="D292" s="72">
        <f t="shared" si="33"/>
        <v>843.2080674589101</v>
      </c>
      <c r="E292" s="72">
        <f t="shared" si="34"/>
        <v>179.71842290511958</v>
      </c>
      <c r="F292" s="72">
        <f t="shared" si="35"/>
        <v>663.4896445537905</v>
      </c>
      <c r="G292" s="94">
        <f t="shared" si="36"/>
        <v>71223.87951749405</v>
      </c>
      <c r="H292" s="72">
        <f t="shared" si="30"/>
        <v>0</v>
      </c>
      <c r="I292" s="51"/>
      <c r="J292" s="51"/>
      <c r="K292" s="51"/>
    </row>
    <row r="293" spans="1:11" ht="12.75">
      <c r="A293" s="51"/>
      <c r="B293" s="51">
        <f t="shared" si="31"/>
        <v>23</v>
      </c>
      <c r="C293" s="51">
        <f t="shared" si="32"/>
        <v>266</v>
      </c>
      <c r="D293" s="72">
        <f t="shared" si="33"/>
        <v>843.2080674589101</v>
      </c>
      <c r="E293" s="72">
        <f t="shared" si="34"/>
        <v>178.05969879373512</v>
      </c>
      <c r="F293" s="72">
        <f t="shared" si="35"/>
        <v>665.148368665175</v>
      </c>
      <c r="G293" s="94">
        <f t="shared" si="36"/>
        <v>70558.73114882887</v>
      </c>
      <c r="H293" s="72">
        <f t="shared" si="30"/>
        <v>0</v>
      </c>
      <c r="I293" s="51"/>
      <c r="J293" s="51"/>
      <c r="K293" s="51"/>
    </row>
    <row r="294" spans="1:11" ht="12.75">
      <c r="A294" s="51"/>
      <c r="B294" s="51">
        <f t="shared" si="31"/>
        <v>23</v>
      </c>
      <c r="C294" s="51">
        <f t="shared" si="32"/>
        <v>267</v>
      </c>
      <c r="D294" s="72">
        <f t="shared" si="33"/>
        <v>843.2080674589101</v>
      </c>
      <c r="E294" s="72">
        <f t="shared" si="34"/>
        <v>176.39682787207218</v>
      </c>
      <c r="F294" s="72">
        <f t="shared" si="35"/>
        <v>666.8112395868379</v>
      </c>
      <c r="G294" s="94">
        <f t="shared" si="36"/>
        <v>69891.91990924203</v>
      </c>
      <c r="H294" s="72">
        <f t="shared" si="30"/>
        <v>0</v>
      </c>
      <c r="I294" s="51"/>
      <c r="J294" s="51"/>
      <c r="K294" s="51"/>
    </row>
    <row r="295" spans="1:11" ht="12.75">
      <c r="A295" s="51"/>
      <c r="B295" s="51">
        <f t="shared" si="31"/>
        <v>23</v>
      </c>
      <c r="C295" s="51">
        <f t="shared" si="32"/>
        <v>268</v>
      </c>
      <c r="D295" s="72">
        <f t="shared" si="33"/>
        <v>843.2080674589101</v>
      </c>
      <c r="E295" s="72">
        <f t="shared" si="34"/>
        <v>174.72979977310507</v>
      </c>
      <c r="F295" s="72">
        <f t="shared" si="35"/>
        <v>668.4782676858051</v>
      </c>
      <c r="G295" s="94">
        <f t="shared" si="36"/>
        <v>69223.44164155623</v>
      </c>
      <c r="H295" s="72">
        <f t="shared" si="30"/>
        <v>0</v>
      </c>
      <c r="I295" s="51"/>
      <c r="J295" s="51"/>
      <c r="K295" s="51"/>
    </row>
    <row r="296" spans="1:11" ht="12.75">
      <c r="A296" s="51"/>
      <c r="B296" s="51">
        <f t="shared" si="31"/>
        <v>23</v>
      </c>
      <c r="C296" s="51">
        <f t="shared" si="32"/>
        <v>269</v>
      </c>
      <c r="D296" s="72">
        <f t="shared" si="33"/>
        <v>843.2080674589101</v>
      </c>
      <c r="E296" s="72">
        <f t="shared" si="34"/>
        <v>173.0586041038906</v>
      </c>
      <c r="F296" s="72">
        <f t="shared" si="35"/>
        <v>670.1494633550195</v>
      </c>
      <c r="G296" s="94">
        <f t="shared" si="36"/>
        <v>68553.29217820121</v>
      </c>
      <c r="H296" s="72">
        <f t="shared" si="30"/>
        <v>0</v>
      </c>
      <c r="I296" s="51"/>
      <c r="J296" s="51"/>
      <c r="K296" s="51"/>
    </row>
    <row r="297" spans="1:11" ht="12.75">
      <c r="A297" s="51"/>
      <c r="B297" s="51">
        <f t="shared" si="31"/>
        <v>23</v>
      </c>
      <c r="C297" s="51">
        <f t="shared" si="32"/>
        <v>270</v>
      </c>
      <c r="D297" s="72">
        <f t="shared" si="33"/>
        <v>843.2080674589101</v>
      </c>
      <c r="E297" s="72">
        <f t="shared" si="34"/>
        <v>171.38323044550305</v>
      </c>
      <c r="F297" s="72">
        <f t="shared" si="35"/>
        <v>671.8248370134071</v>
      </c>
      <c r="G297" s="94">
        <f t="shared" si="36"/>
        <v>67881.4673411878</v>
      </c>
      <c r="H297" s="72">
        <f t="shared" si="30"/>
        <v>0</v>
      </c>
      <c r="I297" s="51"/>
      <c r="J297" s="51"/>
      <c r="K297" s="51"/>
    </row>
    <row r="298" spans="1:11" ht="12.75">
      <c r="A298" s="51"/>
      <c r="B298" s="51">
        <f t="shared" si="31"/>
        <v>23</v>
      </c>
      <c r="C298" s="51">
        <f t="shared" si="32"/>
        <v>271</v>
      </c>
      <c r="D298" s="72">
        <f t="shared" si="33"/>
        <v>843.2080674589101</v>
      </c>
      <c r="E298" s="72">
        <f t="shared" si="34"/>
        <v>169.70366835296952</v>
      </c>
      <c r="F298" s="72">
        <f t="shared" si="35"/>
        <v>673.5043991059406</v>
      </c>
      <c r="G298" s="94">
        <f t="shared" si="36"/>
        <v>67207.96294208187</v>
      </c>
      <c r="H298" s="72">
        <f t="shared" si="30"/>
        <v>0</v>
      </c>
      <c r="I298" s="51"/>
      <c r="J298" s="51"/>
      <c r="K298" s="51"/>
    </row>
    <row r="299" spans="1:11" ht="12.75">
      <c r="A299" s="51"/>
      <c r="B299" s="51">
        <f t="shared" si="31"/>
        <v>23</v>
      </c>
      <c r="C299" s="51">
        <f t="shared" si="32"/>
        <v>272</v>
      </c>
      <c r="D299" s="72">
        <f t="shared" si="33"/>
        <v>843.2080674589101</v>
      </c>
      <c r="E299" s="72">
        <f t="shared" si="34"/>
        <v>168.01990735520468</v>
      </c>
      <c r="F299" s="72">
        <f t="shared" si="35"/>
        <v>675.1881601037055</v>
      </c>
      <c r="G299" s="94">
        <f t="shared" si="36"/>
        <v>66532.77478197817</v>
      </c>
      <c r="H299" s="72">
        <f t="shared" si="30"/>
        <v>0</v>
      </c>
      <c r="I299" s="51"/>
      <c r="J299" s="51"/>
      <c r="K299" s="51"/>
    </row>
    <row r="300" spans="1:11" ht="12.75">
      <c r="A300" s="51"/>
      <c r="B300" s="51">
        <f t="shared" si="31"/>
        <v>23</v>
      </c>
      <c r="C300" s="51">
        <f t="shared" si="32"/>
        <v>273</v>
      </c>
      <c r="D300" s="72">
        <f t="shared" si="33"/>
        <v>843.2080674589101</v>
      </c>
      <c r="E300" s="72">
        <f t="shared" si="34"/>
        <v>166.3319369549454</v>
      </c>
      <c r="F300" s="72">
        <f t="shared" si="35"/>
        <v>676.8761305039648</v>
      </c>
      <c r="G300" s="94">
        <f t="shared" si="36"/>
        <v>65855.8986514742</v>
      </c>
      <c r="H300" s="72">
        <f t="shared" si="30"/>
        <v>0</v>
      </c>
      <c r="I300" s="51"/>
      <c r="J300" s="51"/>
      <c r="K300" s="51"/>
    </row>
    <row r="301" spans="1:11" ht="12.75">
      <c r="A301" s="51"/>
      <c r="B301" s="51">
        <f t="shared" si="31"/>
        <v>23</v>
      </c>
      <c r="C301" s="51">
        <f t="shared" si="32"/>
        <v>274</v>
      </c>
      <c r="D301" s="72">
        <f t="shared" si="33"/>
        <v>843.2080674589101</v>
      </c>
      <c r="E301" s="72">
        <f t="shared" si="34"/>
        <v>164.63974662868551</v>
      </c>
      <c r="F301" s="72">
        <f t="shared" si="35"/>
        <v>678.5683208302246</v>
      </c>
      <c r="G301" s="94">
        <f t="shared" si="36"/>
        <v>65177.33033064398</v>
      </c>
      <c r="H301" s="72">
        <f t="shared" si="30"/>
        <v>0</v>
      </c>
      <c r="I301" s="51"/>
      <c r="J301" s="51"/>
      <c r="K301" s="51"/>
    </row>
    <row r="302" spans="1:11" ht="12.75">
      <c r="A302" s="51"/>
      <c r="B302" s="51">
        <f t="shared" si="31"/>
        <v>23</v>
      </c>
      <c r="C302" s="51">
        <f t="shared" si="32"/>
        <v>275</v>
      </c>
      <c r="D302" s="72">
        <f t="shared" si="33"/>
        <v>843.2080674589101</v>
      </c>
      <c r="E302" s="72">
        <f t="shared" si="34"/>
        <v>162.94332582660994</v>
      </c>
      <c r="F302" s="72">
        <f t="shared" si="35"/>
        <v>680.2647416323002</v>
      </c>
      <c r="G302" s="94">
        <f t="shared" si="36"/>
        <v>64497.065589011676</v>
      </c>
      <c r="H302" s="72">
        <f t="shared" si="30"/>
        <v>0</v>
      </c>
      <c r="I302" s="51"/>
      <c r="J302" s="51"/>
      <c r="K302" s="51"/>
    </row>
    <row r="303" spans="1:11" ht="12.75">
      <c r="A303" s="51"/>
      <c r="B303" s="51">
        <f t="shared" si="31"/>
        <v>23</v>
      </c>
      <c r="C303" s="51">
        <f t="shared" si="32"/>
        <v>276</v>
      </c>
      <c r="D303" s="72">
        <f t="shared" si="33"/>
        <v>843.2080674589101</v>
      </c>
      <c r="E303" s="72">
        <f t="shared" si="34"/>
        <v>161.2426639725292</v>
      </c>
      <c r="F303" s="72">
        <f t="shared" si="35"/>
        <v>681.965403486381</v>
      </c>
      <c r="G303" s="94">
        <f t="shared" si="36"/>
        <v>63815.1001855253</v>
      </c>
      <c r="H303" s="72">
        <f t="shared" si="30"/>
        <v>0</v>
      </c>
      <c r="I303" s="51"/>
      <c r="J303" s="51"/>
      <c r="K303" s="51"/>
    </row>
    <row r="304" spans="1:11" ht="12.75">
      <c r="A304" s="51"/>
      <c r="B304" s="51">
        <f t="shared" si="31"/>
        <v>24</v>
      </c>
      <c r="C304" s="51">
        <f t="shared" si="32"/>
        <v>277</v>
      </c>
      <c r="D304" s="72">
        <f t="shared" si="33"/>
        <v>843.2080674589101</v>
      </c>
      <c r="E304" s="72">
        <f t="shared" si="34"/>
        <v>159.53775046381324</v>
      </c>
      <c r="F304" s="72">
        <f t="shared" si="35"/>
        <v>683.6703169950969</v>
      </c>
      <c r="G304" s="94">
        <f t="shared" si="36"/>
        <v>63131.4298685302</v>
      </c>
      <c r="H304" s="72">
        <f t="shared" si="30"/>
        <v>0</v>
      </c>
      <c r="I304" s="51"/>
      <c r="J304" s="51"/>
      <c r="K304" s="51"/>
    </row>
    <row r="305" spans="1:11" ht="12.75">
      <c r="A305" s="51"/>
      <c r="B305" s="51">
        <f t="shared" si="31"/>
        <v>24</v>
      </c>
      <c r="C305" s="51">
        <f t="shared" si="32"/>
        <v>278</v>
      </c>
      <c r="D305" s="72">
        <f t="shared" si="33"/>
        <v>843.2080674589101</v>
      </c>
      <c r="E305" s="72">
        <f t="shared" si="34"/>
        <v>157.8285746713255</v>
      </c>
      <c r="F305" s="72">
        <f t="shared" si="35"/>
        <v>685.3794927875847</v>
      </c>
      <c r="G305" s="94">
        <f t="shared" si="36"/>
        <v>62446.05037574261</v>
      </c>
      <c r="H305" s="72">
        <f t="shared" si="30"/>
        <v>0</v>
      </c>
      <c r="I305" s="51"/>
      <c r="J305" s="51"/>
      <c r="K305" s="51"/>
    </row>
    <row r="306" spans="1:11" ht="12.75">
      <c r="A306" s="51"/>
      <c r="B306" s="51">
        <f t="shared" si="31"/>
        <v>24</v>
      </c>
      <c r="C306" s="51">
        <f t="shared" si="32"/>
        <v>279</v>
      </c>
      <c r="D306" s="72">
        <f t="shared" si="33"/>
        <v>843.2080674589101</v>
      </c>
      <c r="E306" s="72">
        <f t="shared" si="34"/>
        <v>156.11512593935655</v>
      </c>
      <c r="F306" s="72">
        <f t="shared" si="35"/>
        <v>687.0929415195536</v>
      </c>
      <c r="G306" s="94">
        <f t="shared" si="36"/>
        <v>61758.957434223055</v>
      </c>
      <c r="H306" s="72">
        <f t="shared" si="30"/>
        <v>0</v>
      </c>
      <c r="I306" s="51"/>
      <c r="J306" s="51"/>
      <c r="K306" s="51"/>
    </row>
    <row r="307" spans="1:11" ht="12.75">
      <c r="A307" s="51"/>
      <c r="B307" s="51">
        <f t="shared" si="31"/>
        <v>24</v>
      </c>
      <c r="C307" s="51">
        <f t="shared" si="32"/>
        <v>280</v>
      </c>
      <c r="D307" s="72">
        <f t="shared" si="33"/>
        <v>843.2080674589101</v>
      </c>
      <c r="E307" s="72">
        <f t="shared" si="34"/>
        <v>154.39739358555764</v>
      </c>
      <c r="F307" s="72">
        <f t="shared" si="35"/>
        <v>688.8106738733525</v>
      </c>
      <c r="G307" s="94">
        <f t="shared" si="36"/>
        <v>61070.1467603497</v>
      </c>
      <c r="H307" s="72">
        <f t="shared" si="30"/>
        <v>0</v>
      </c>
      <c r="I307" s="51"/>
      <c r="J307" s="51"/>
      <c r="K307" s="51"/>
    </row>
    <row r="308" spans="1:11" ht="12.75">
      <c r="A308" s="51"/>
      <c r="B308" s="51">
        <f t="shared" si="31"/>
        <v>24</v>
      </c>
      <c r="C308" s="51">
        <f t="shared" si="32"/>
        <v>281</v>
      </c>
      <c r="D308" s="72">
        <f t="shared" si="33"/>
        <v>843.2080674589101</v>
      </c>
      <c r="E308" s="72">
        <f t="shared" si="34"/>
        <v>152.67536690087425</v>
      </c>
      <c r="F308" s="72">
        <f t="shared" si="35"/>
        <v>690.5327005580359</v>
      </c>
      <c r="G308" s="94">
        <f t="shared" si="36"/>
        <v>60379.61405979167</v>
      </c>
      <c r="H308" s="72">
        <f t="shared" si="30"/>
        <v>0</v>
      </c>
      <c r="I308" s="51"/>
      <c r="J308" s="51"/>
      <c r="K308" s="51"/>
    </row>
    <row r="309" spans="1:11" ht="12.75">
      <c r="A309" s="51"/>
      <c r="B309" s="51">
        <f t="shared" si="31"/>
        <v>24</v>
      </c>
      <c r="C309" s="51">
        <f t="shared" si="32"/>
        <v>282</v>
      </c>
      <c r="D309" s="72">
        <f t="shared" si="33"/>
        <v>843.2080674589101</v>
      </c>
      <c r="E309" s="72">
        <f t="shared" si="34"/>
        <v>150.94903514947916</v>
      </c>
      <c r="F309" s="72">
        <f t="shared" si="35"/>
        <v>692.259032309431</v>
      </c>
      <c r="G309" s="94">
        <f t="shared" si="36"/>
        <v>59687.355027482234</v>
      </c>
      <c r="H309" s="72">
        <f t="shared" si="30"/>
        <v>0</v>
      </c>
      <c r="I309" s="51"/>
      <c r="J309" s="51"/>
      <c r="K309" s="51"/>
    </row>
    <row r="310" spans="1:11" ht="12.75">
      <c r="A310" s="51"/>
      <c r="B310" s="51">
        <f t="shared" si="31"/>
        <v>24</v>
      </c>
      <c r="C310" s="51">
        <f t="shared" si="32"/>
        <v>283</v>
      </c>
      <c r="D310" s="72">
        <f t="shared" si="33"/>
        <v>843.2080674589101</v>
      </c>
      <c r="E310" s="72">
        <f t="shared" si="34"/>
        <v>149.2183875687056</v>
      </c>
      <c r="F310" s="72">
        <f t="shared" si="35"/>
        <v>693.9896798902046</v>
      </c>
      <c r="G310" s="94">
        <f t="shared" si="36"/>
        <v>58993.36534759203</v>
      </c>
      <c r="H310" s="72">
        <f t="shared" si="30"/>
        <v>0</v>
      </c>
      <c r="I310" s="51"/>
      <c r="J310" s="51"/>
      <c r="K310" s="51"/>
    </row>
    <row r="311" spans="1:11" ht="12.75">
      <c r="A311" s="51"/>
      <c r="B311" s="51">
        <f t="shared" si="31"/>
        <v>24</v>
      </c>
      <c r="C311" s="51">
        <f t="shared" si="32"/>
        <v>284</v>
      </c>
      <c r="D311" s="72">
        <f t="shared" si="33"/>
        <v>843.2080674589101</v>
      </c>
      <c r="E311" s="72">
        <f t="shared" si="34"/>
        <v>147.48341336898008</v>
      </c>
      <c r="F311" s="72">
        <f t="shared" si="35"/>
        <v>695.72465408993</v>
      </c>
      <c r="G311" s="94">
        <f t="shared" si="36"/>
        <v>58297.6406935021</v>
      </c>
      <c r="H311" s="72">
        <f t="shared" si="30"/>
        <v>0</v>
      </c>
      <c r="I311" s="51"/>
      <c r="J311" s="51"/>
      <c r="K311" s="51"/>
    </row>
    <row r="312" spans="1:11" ht="12.75">
      <c r="A312" s="51"/>
      <c r="B312" s="51">
        <f t="shared" si="31"/>
        <v>24</v>
      </c>
      <c r="C312" s="51">
        <f t="shared" si="32"/>
        <v>285</v>
      </c>
      <c r="D312" s="72">
        <f t="shared" si="33"/>
        <v>843.2080674589101</v>
      </c>
      <c r="E312" s="72">
        <f t="shared" si="34"/>
        <v>145.74410173375526</v>
      </c>
      <c r="F312" s="72">
        <f t="shared" si="35"/>
        <v>697.4639657251548</v>
      </c>
      <c r="G312" s="94">
        <f t="shared" si="36"/>
        <v>57600.17672777695</v>
      </c>
      <c r="H312" s="72">
        <f aca="true" t="shared" si="37" ref="H312:H333">IF(C312&lt;&gt;" ",IF(AND($E$19=B312,$E$20=C312-(B312-1)*12),$E$18,0)," ")</f>
        <v>0</v>
      </c>
      <c r="I312" s="51"/>
      <c r="J312" s="51"/>
      <c r="K312" s="51"/>
    </row>
    <row r="313" spans="1:11" ht="12.75">
      <c r="A313" s="51"/>
      <c r="B313" s="51">
        <f t="shared" si="31"/>
        <v>24</v>
      </c>
      <c r="C313" s="51">
        <f t="shared" si="32"/>
        <v>286</v>
      </c>
      <c r="D313" s="72">
        <f t="shared" si="33"/>
        <v>843.2080674589101</v>
      </c>
      <c r="E313" s="72">
        <f t="shared" si="34"/>
        <v>144.00044181944236</v>
      </c>
      <c r="F313" s="72">
        <f t="shared" si="35"/>
        <v>699.2076256394678</v>
      </c>
      <c r="G313" s="94">
        <f t="shared" si="36"/>
        <v>56900.96910213748</v>
      </c>
      <c r="H313" s="72">
        <f t="shared" si="37"/>
        <v>0</v>
      </c>
      <c r="I313" s="51"/>
      <c r="J313" s="51"/>
      <c r="K313" s="51"/>
    </row>
    <row r="314" spans="1:11" ht="12.75">
      <c r="A314" s="51"/>
      <c r="B314" s="51">
        <f t="shared" si="31"/>
        <v>24</v>
      </c>
      <c r="C314" s="51">
        <f t="shared" si="32"/>
        <v>287</v>
      </c>
      <c r="D314" s="72">
        <f t="shared" si="33"/>
        <v>843.2080674589101</v>
      </c>
      <c r="E314" s="72">
        <f t="shared" si="34"/>
        <v>142.2524227553437</v>
      </c>
      <c r="F314" s="72">
        <f t="shared" si="35"/>
        <v>700.9556447035665</v>
      </c>
      <c r="G314" s="94">
        <f t="shared" si="36"/>
        <v>56200.01345743392</v>
      </c>
      <c r="H314" s="72">
        <f t="shared" si="37"/>
        <v>0</v>
      </c>
      <c r="I314" s="51"/>
      <c r="J314" s="51"/>
      <c r="K314" s="51"/>
    </row>
    <row r="315" spans="1:11" ht="12.75">
      <c r="A315" s="51"/>
      <c r="B315" s="51">
        <f t="shared" si="31"/>
        <v>24</v>
      </c>
      <c r="C315" s="51">
        <f t="shared" si="32"/>
        <v>288</v>
      </c>
      <c r="D315" s="72">
        <f t="shared" si="33"/>
        <v>843.2080674589101</v>
      </c>
      <c r="E315" s="72">
        <f t="shared" si="34"/>
        <v>140.5000336435848</v>
      </c>
      <c r="F315" s="72">
        <f t="shared" si="35"/>
        <v>702.7080338153253</v>
      </c>
      <c r="G315" s="94">
        <f t="shared" si="36"/>
        <v>55497.30542361859</v>
      </c>
      <c r="H315" s="72">
        <f t="shared" si="37"/>
        <v>0</v>
      </c>
      <c r="I315" s="51"/>
      <c r="J315" s="51"/>
      <c r="K315" s="51"/>
    </row>
    <row r="316" spans="1:11" ht="12.75">
      <c r="A316" s="51"/>
      <c r="B316" s="51">
        <f t="shared" si="31"/>
        <v>25</v>
      </c>
      <c r="C316" s="51">
        <f t="shared" si="32"/>
        <v>289</v>
      </c>
      <c r="D316" s="72">
        <f t="shared" si="33"/>
        <v>843.2080674589101</v>
      </c>
      <c r="E316" s="72">
        <f t="shared" si="34"/>
        <v>138.74326355904648</v>
      </c>
      <c r="F316" s="72">
        <f t="shared" si="35"/>
        <v>704.4648038998637</v>
      </c>
      <c r="G316" s="94">
        <f t="shared" si="36"/>
        <v>54792.84061971873</v>
      </c>
      <c r="H316" s="72">
        <f t="shared" si="37"/>
        <v>0</v>
      </c>
      <c r="I316" s="51"/>
      <c r="J316" s="51"/>
      <c r="K316" s="51"/>
    </row>
    <row r="317" spans="1:11" ht="12.75">
      <c r="A317" s="51"/>
      <c r="B317" s="51">
        <f t="shared" si="31"/>
        <v>25</v>
      </c>
      <c r="C317" s="51">
        <f t="shared" si="32"/>
        <v>290</v>
      </c>
      <c r="D317" s="72">
        <f t="shared" si="33"/>
        <v>843.2080674589101</v>
      </c>
      <c r="E317" s="72">
        <f t="shared" si="34"/>
        <v>136.98210154929683</v>
      </c>
      <c r="F317" s="72">
        <f t="shared" si="35"/>
        <v>706.2259659096133</v>
      </c>
      <c r="G317" s="94">
        <f t="shared" si="36"/>
        <v>54086.61465380911</v>
      </c>
      <c r="H317" s="72">
        <f t="shared" si="37"/>
        <v>0</v>
      </c>
      <c r="I317" s="51"/>
      <c r="J317" s="51"/>
      <c r="K317" s="51"/>
    </row>
    <row r="318" spans="1:11" ht="12.75">
      <c r="A318" s="51"/>
      <c r="B318" s="51">
        <f t="shared" si="31"/>
        <v>25</v>
      </c>
      <c r="C318" s="51">
        <f t="shared" si="32"/>
        <v>291</v>
      </c>
      <c r="D318" s="72">
        <f t="shared" si="33"/>
        <v>843.2080674589101</v>
      </c>
      <c r="E318" s="72">
        <f t="shared" si="34"/>
        <v>135.21653663452278</v>
      </c>
      <c r="F318" s="72">
        <f t="shared" si="35"/>
        <v>707.9915308243874</v>
      </c>
      <c r="G318" s="94">
        <f t="shared" si="36"/>
        <v>53378.623122984725</v>
      </c>
      <c r="H318" s="72">
        <f t="shared" si="37"/>
        <v>0</v>
      </c>
      <c r="I318" s="51"/>
      <c r="J318" s="51"/>
      <c r="K318" s="51"/>
    </row>
    <row r="319" spans="1:11" ht="12.75">
      <c r="A319" s="51"/>
      <c r="B319" s="51">
        <f t="shared" si="31"/>
        <v>25</v>
      </c>
      <c r="C319" s="51">
        <f t="shared" si="32"/>
        <v>292</v>
      </c>
      <c r="D319" s="72">
        <f t="shared" si="33"/>
        <v>843.2080674589101</v>
      </c>
      <c r="E319" s="72">
        <f t="shared" si="34"/>
        <v>133.44655780746183</v>
      </c>
      <c r="F319" s="72">
        <f t="shared" si="35"/>
        <v>709.7615096514483</v>
      </c>
      <c r="G319" s="94">
        <f t="shared" si="36"/>
        <v>52668.861613333276</v>
      </c>
      <c r="H319" s="72">
        <f t="shared" si="37"/>
        <v>0</v>
      </c>
      <c r="I319" s="51"/>
      <c r="J319" s="51"/>
      <c r="K319" s="51"/>
    </row>
    <row r="320" spans="1:11" ht="12.75">
      <c r="A320" s="51"/>
      <c r="B320" s="51">
        <f t="shared" si="31"/>
        <v>25</v>
      </c>
      <c r="C320" s="51">
        <f t="shared" si="32"/>
        <v>293</v>
      </c>
      <c r="D320" s="72">
        <f t="shared" si="33"/>
        <v>843.2080674589101</v>
      </c>
      <c r="E320" s="72">
        <f t="shared" si="34"/>
        <v>131.6721540333332</v>
      </c>
      <c r="F320" s="72">
        <f t="shared" si="35"/>
        <v>711.535913425577</v>
      </c>
      <c r="G320" s="94">
        <f t="shared" si="36"/>
        <v>51957.3256999077</v>
      </c>
      <c r="H320" s="72">
        <f t="shared" si="37"/>
        <v>0</v>
      </c>
      <c r="I320" s="51"/>
      <c r="J320" s="51"/>
      <c r="K320" s="51"/>
    </row>
    <row r="321" spans="1:11" ht="12.75">
      <c r="A321" s="51"/>
      <c r="B321" s="51">
        <f t="shared" si="31"/>
        <v>25</v>
      </c>
      <c r="C321" s="51">
        <f t="shared" si="32"/>
        <v>294</v>
      </c>
      <c r="D321" s="72">
        <f t="shared" si="33"/>
        <v>843.2080674589101</v>
      </c>
      <c r="E321" s="72">
        <f t="shared" si="34"/>
        <v>129.89331424976925</v>
      </c>
      <c r="F321" s="72">
        <f t="shared" si="35"/>
        <v>713.3147532091409</v>
      </c>
      <c r="G321" s="94">
        <f t="shared" si="36"/>
        <v>51244.01094669856</v>
      </c>
      <c r="H321" s="72">
        <f t="shared" si="37"/>
        <v>0</v>
      </c>
      <c r="I321" s="51"/>
      <c r="J321" s="51"/>
      <c r="K321" s="51"/>
    </row>
    <row r="322" spans="1:11" ht="12.75">
      <c r="A322" s="51"/>
      <c r="B322" s="51">
        <f t="shared" si="31"/>
        <v>25</v>
      </c>
      <c r="C322" s="51">
        <f t="shared" si="32"/>
        <v>295</v>
      </c>
      <c r="D322" s="72">
        <f t="shared" si="33"/>
        <v>843.2080674589101</v>
      </c>
      <c r="E322" s="72">
        <f t="shared" si="34"/>
        <v>128.1100273667464</v>
      </c>
      <c r="F322" s="72">
        <f t="shared" si="35"/>
        <v>715.0980400921637</v>
      </c>
      <c r="G322" s="94">
        <f t="shared" si="36"/>
        <v>50528.9129066064</v>
      </c>
      <c r="H322" s="72">
        <f t="shared" si="37"/>
        <v>0</v>
      </c>
      <c r="I322" s="51"/>
      <c r="J322" s="51"/>
      <c r="K322" s="51"/>
    </row>
    <row r="323" spans="1:11" ht="12.75">
      <c r="A323" s="51"/>
      <c r="B323" s="51">
        <f t="shared" si="31"/>
        <v>25</v>
      </c>
      <c r="C323" s="51">
        <f t="shared" si="32"/>
        <v>296</v>
      </c>
      <c r="D323" s="72">
        <f t="shared" si="33"/>
        <v>843.2080674589101</v>
      </c>
      <c r="E323" s="72">
        <f t="shared" si="34"/>
        <v>126.322282266516</v>
      </c>
      <c r="F323" s="72">
        <f t="shared" si="35"/>
        <v>716.8857851923941</v>
      </c>
      <c r="G323" s="94">
        <f t="shared" si="36"/>
        <v>49812.027121414</v>
      </c>
      <c r="H323" s="72">
        <f t="shared" si="37"/>
        <v>0</v>
      </c>
      <c r="I323" s="51"/>
      <c r="J323" s="51"/>
      <c r="K323" s="51"/>
    </row>
    <row r="324" spans="1:11" ht="12.75">
      <c r="A324" s="51"/>
      <c r="B324" s="51">
        <f t="shared" si="31"/>
        <v>25</v>
      </c>
      <c r="C324" s="51">
        <f t="shared" si="32"/>
        <v>297</v>
      </c>
      <c r="D324" s="72">
        <f t="shared" si="33"/>
        <v>843.2080674589101</v>
      </c>
      <c r="E324" s="72">
        <f t="shared" si="34"/>
        <v>124.530067803535</v>
      </c>
      <c r="F324" s="72">
        <f t="shared" si="35"/>
        <v>718.6779996553752</v>
      </c>
      <c r="G324" s="94">
        <f t="shared" si="36"/>
        <v>49093.34912175863</v>
      </c>
      <c r="H324" s="72">
        <f t="shared" si="37"/>
        <v>0</v>
      </c>
      <c r="I324" s="51"/>
      <c r="J324" s="51"/>
      <c r="K324" s="51"/>
    </row>
    <row r="325" spans="1:11" ht="12.75">
      <c r="A325" s="51"/>
      <c r="B325" s="51">
        <f t="shared" si="31"/>
        <v>25</v>
      </c>
      <c r="C325" s="51">
        <f t="shared" si="32"/>
        <v>298</v>
      </c>
      <c r="D325" s="72">
        <f t="shared" si="33"/>
        <v>843.2080674589101</v>
      </c>
      <c r="E325" s="72">
        <f t="shared" si="34"/>
        <v>122.73337280439657</v>
      </c>
      <c r="F325" s="72">
        <f t="shared" si="35"/>
        <v>720.4746946545135</v>
      </c>
      <c r="G325" s="94">
        <f t="shared" si="36"/>
        <v>48372.874427104114</v>
      </c>
      <c r="H325" s="72">
        <f t="shared" si="37"/>
        <v>0</v>
      </c>
      <c r="I325" s="51"/>
      <c r="J325" s="51"/>
      <c r="K325" s="51"/>
    </row>
    <row r="326" spans="1:11" ht="12.75">
      <c r="A326" s="51"/>
      <c r="B326" s="51">
        <f t="shared" si="31"/>
        <v>25</v>
      </c>
      <c r="C326" s="51">
        <f t="shared" si="32"/>
        <v>299</v>
      </c>
      <c r="D326" s="72">
        <f t="shared" si="33"/>
        <v>843.2080674589101</v>
      </c>
      <c r="E326" s="72">
        <f t="shared" si="34"/>
        <v>120.93218606776028</v>
      </c>
      <c r="F326" s="72">
        <f t="shared" si="35"/>
        <v>722.2758813911498</v>
      </c>
      <c r="G326" s="94">
        <f t="shared" si="36"/>
        <v>47650.598545712965</v>
      </c>
      <c r="H326" s="72">
        <f t="shared" si="37"/>
        <v>0</v>
      </c>
      <c r="I326" s="51"/>
      <c r="J326" s="51"/>
      <c r="K326" s="51"/>
    </row>
    <row r="327" spans="1:11" ht="12.75">
      <c r="A327" s="51"/>
      <c r="B327" s="51">
        <f t="shared" si="31"/>
        <v>25</v>
      </c>
      <c r="C327" s="51">
        <f t="shared" si="32"/>
        <v>300</v>
      </c>
      <c r="D327" s="72">
        <f t="shared" si="33"/>
        <v>843.2080674589101</v>
      </c>
      <c r="E327" s="72">
        <f t="shared" si="34"/>
        <v>119.12649636428242</v>
      </c>
      <c r="F327" s="72">
        <f t="shared" si="35"/>
        <v>724.0815710946277</v>
      </c>
      <c r="G327" s="94">
        <f t="shared" si="36"/>
        <v>46926.51697461834</v>
      </c>
      <c r="H327" s="72">
        <f t="shared" si="37"/>
        <v>0</v>
      </c>
      <c r="I327" s="51"/>
      <c r="J327" s="51"/>
      <c r="K327" s="51"/>
    </row>
    <row r="328" spans="1:11" ht="12.75">
      <c r="A328" s="51"/>
      <c r="B328" s="51">
        <f t="shared" si="31"/>
        <v>26</v>
      </c>
      <c r="C328" s="51">
        <f t="shared" si="32"/>
        <v>301</v>
      </c>
      <c r="D328" s="72">
        <f t="shared" si="33"/>
        <v>843.2080674589101</v>
      </c>
      <c r="E328" s="72">
        <f t="shared" si="34"/>
        <v>117.31629243654585</v>
      </c>
      <c r="F328" s="72">
        <f t="shared" si="35"/>
        <v>725.8917750223643</v>
      </c>
      <c r="G328" s="94">
        <f t="shared" si="36"/>
        <v>46200.625199595976</v>
      </c>
      <c r="H328" s="72">
        <f t="shared" si="37"/>
        <v>0</v>
      </c>
      <c r="I328" s="51"/>
      <c r="J328" s="51"/>
      <c r="K328" s="51"/>
    </row>
    <row r="329" spans="1:11" ht="12.75">
      <c r="A329" s="51"/>
      <c r="B329" s="51">
        <f t="shared" si="31"/>
        <v>26</v>
      </c>
      <c r="C329" s="51">
        <f t="shared" si="32"/>
        <v>302</v>
      </c>
      <c r="D329" s="72">
        <f t="shared" si="33"/>
        <v>843.2080674589101</v>
      </c>
      <c r="E329" s="72">
        <f t="shared" si="34"/>
        <v>115.50156299898994</v>
      </c>
      <c r="F329" s="72">
        <f t="shared" si="35"/>
        <v>727.7065044599202</v>
      </c>
      <c r="G329" s="94">
        <f t="shared" si="36"/>
        <v>45472.91869513605</v>
      </c>
      <c r="H329" s="72">
        <f t="shared" si="37"/>
        <v>0</v>
      </c>
      <c r="I329" s="51"/>
      <c r="J329" s="51"/>
      <c r="K329" s="51"/>
    </row>
    <row r="330" spans="1:11" ht="12.75">
      <c r="A330" s="51"/>
      <c r="B330" s="51">
        <f t="shared" si="31"/>
        <v>26</v>
      </c>
      <c r="C330" s="51">
        <f t="shared" si="32"/>
        <v>303</v>
      </c>
      <c r="D330" s="72">
        <f t="shared" si="33"/>
        <v>843.2080674589101</v>
      </c>
      <c r="E330" s="72">
        <f t="shared" si="34"/>
        <v>113.68229673784013</v>
      </c>
      <c r="F330" s="72">
        <f t="shared" si="35"/>
        <v>729.52577072107</v>
      </c>
      <c r="G330" s="94">
        <f t="shared" si="36"/>
        <v>44743.392924414984</v>
      </c>
      <c r="H330" s="72">
        <f t="shared" si="37"/>
        <v>0</v>
      </c>
      <c r="I330" s="51"/>
      <c r="J330" s="51"/>
      <c r="K330" s="51"/>
    </row>
    <row r="331" spans="1:11" ht="12.75">
      <c r="A331" s="51"/>
      <c r="B331" s="51">
        <f t="shared" si="31"/>
        <v>26</v>
      </c>
      <c r="C331" s="51">
        <f t="shared" si="32"/>
        <v>304</v>
      </c>
      <c r="D331" s="72">
        <f t="shared" si="33"/>
        <v>843.2080674589101</v>
      </c>
      <c r="E331" s="72">
        <f t="shared" si="34"/>
        <v>111.85848231103746</v>
      </c>
      <c r="F331" s="72">
        <f t="shared" si="35"/>
        <v>731.3495851478726</v>
      </c>
      <c r="G331" s="94">
        <f t="shared" si="36"/>
        <v>44012.04333926711</v>
      </c>
      <c r="H331" s="72">
        <f t="shared" si="37"/>
        <v>0</v>
      </c>
      <c r="I331" s="51"/>
      <c r="J331" s="51"/>
      <c r="K331" s="51"/>
    </row>
    <row r="332" spans="1:11" ht="12.75">
      <c r="A332" s="51"/>
      <c r="B332" s="51">
        <f t="shared" si="31"/>
        <v>26</v>
      </c>
      <c r="C332" s="51">
        <f t="shared" si="32"/>
        <v>305</v>
      </c>
      <c r="D332" s="72">
        <f t="shared" si="33"/>
        <v>843.2080674589101</v>
      </c>
      <c r="E332" s="72">
        <f t="shared" si="34"/>
        <v>110.03010834816779</v>
      </c>
      <c r="F332" s="72">
        <f t="shared" si="35"/>
        <v>733.1779591107423</v>
      </c>
      <c r="G332" s="94">
        <f t="shared" si="36"/>
        <v>43278.86538015637</v>
      </c>
      <c r="H332" s="72">
        <f t="shared" si="37"/>
        <v>0</v>
      </c>
      <c r="I332" s="51"/>
      <c r="J332" s="51"/>
      <c r="K332" s="51"/>
    </row>
    <row r="333" spans="1:11" ht="12.75">
      <c r="A333" s="51"/>
      <c r="B333" s="51">
        <f t="shared" si="31"/>
        <v>26</v>
      </c>
      <c r="C333" s="51">
        <f t="shared" si="32"/>
        <v>306</v>
      </c>
      <c r="D333" s="72">
        <f t="shared" si="33"/>
        <v>843.2080674589101</v>
      </c>
      <c r="E333" s="72">
        <f t="shared" si="34"/>
        <v>108.19716345039093</v>
      </c>
      <c r="F333" s="72">
        <f t="shared" si="35"/>
        <v>735.0109040085192</v>
      </c>
      <c r="G333" s="94">
        <f t="shared" si="36"/>
        <v>42543.85447614785</v>
      </c>
      <c r="H333" s="72">
        <f t="shared" si="37"/>
        <v>0</v>
      </c>
      <c r="I333" s="51"/>
      <c r="J333" s="51"/>
      <c r="K333" s="51"/>
    </row>
  </sheetData>
  <sheetProtection/>
  <conditionalFormatting sqref="B27:H333">
    <cfRule type="expression" priority="1" dxfId="3" stopIfTrue="1">
      <formula>$B27&lt;&gt;" 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14"/>
  <sheetViews>
    <sheetView showGridLines="0" zoomScalePageLayoutView="0" workbookViewId="0" topLeftCell="A29">
      <selection activeCell="E8" sqref="E8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4.57421875" style="0" customWidth="1"/>
    <col min="6" max="6" width="16.57421875" style="0" customWidth="1"/>
    <col min="7" max="7" width="17.421875" style="0" customWidth="1"/>
    <col min="8" max="8" width="14.00390625" style="0" customWidth="1"/>
  </cols>
  <sheetData>
    <row r="1" ht="26.25">
      <c r="B1" s="23" t="s">
        <v>17</v>
      </c>
    </row>
    <row r="2" ht="15">
      <c r="B2" s="24" t="s">
        <v>18</v>
      </c>
    </row>
    <row r="3" spans="1:13" ht="26.25">
      <c r="A3" s="1"/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ht="30">
      <c r="A4" s="1"/>
      <c r="B4" s="1"/>
      <c r="C4" s="1"/>
      <c r="D4" s="25" t="s">
        <v>19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20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6">
        <v>200000</v>
      </c>
      <c r="F6" s="7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30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0.03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27"/>
      <c r="E9" s="15"/>
      <c r="F9" s="15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27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5"/>
      <c r="D11" s="15" t="s">
        <v>22</v>
      </c>
      <c r="E11" s="29">
        <f>+E8/12</f>
        <v>0.0025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5"/>
      <c r="D12" s="15" t="s">
        <v>23</v>
      </c>
      <c r="E12" s="30">
        <f>PMT($E$11,($E$13),-$E$6)</f>
        <v>843.2080674589101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5"/>
      <c r="D13" s="28" t="s">
        <v>24</v>
      </c>
      <c r="E13" s="31">
        <f>E7*12</f>
        <v>360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5"/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>
      <c r="A16" s="1"/>
      <c r="B16" s="1"/>
      <c r="C16" s="15"/>
      <c r="D16" s="25" t="s">
        <v>25</v>
      </c>
      <c r="E16" s="1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5"/>
      <c r="D17" s="32" t="s">
        <v>31</v>
      </c>
      <c r="E17" s="33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5"/>
      <c r="D18" s="5" t="s">
        <v>15</v>
      </c>
      <c r="E18" s="35">
        <v>0</v>
      </c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5"/>
      <c r="D19" s="9" t="s">
        <v>13</v>
      </c>
      <c r="E19" s="37">
        <v>1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5"/>
      <c r="D20" s="39" t="s">
        <v>14</v>
      </c>
      <c r="E20" s="40">
        <v>1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5"/>
      <c r="D21" s="42" t="s">
        <v>26</v>
      </c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5"/>
      <c r="D22" s="8" t="s">
        <v>16</v>
      </c>
      <c r="E22" s="31">
        <f>COUNT(B28:B814)</f>
        <v>360</v>
      </c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44" t="s">
        <v>27</v>
      </c>
      <c r="E23" s="45">
        <f>+INT((E13-E22)/12)</f>
        <v>0</v>
      </c>
      <c r="F23" s="46" t="s">
        <v>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44" t="s">
        <v>29</v>
      </c>
      <c r="E24" s="45">
        <f>+MOD((E13-E22),12)</f>
        <v>0</v>
      </c>
      <c r="F24" s="47" t="s">
        <v>30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6" t="s"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7" t="s">
        <v>6</v>
      </c>
      <c r="C26" s="18" t="s">
        <v>5</v>
      </c>
      <c r="D26" s="19" t="s">
        <v>7</v>
      </c>
      <c r="E26" s="18" t="s">
        <v>8</v>
      </c>
      <c r="F26" s="18" t="s">
        <v>9</v>
      </c>
      <c r="G26" s="18" t="s">
        <v>10</v>
      </c>
      <c r="H26" s="20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1">
        <f>E6</f>
        <v>200000</v>
      </c>
      <c r="H27" s="21">
        <f>IF(C27&lt;&gt;" ",IF(AND($E$19=B27,$E$20=C27-(B27-1)*12),$E$18,0),"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0" ref="C28:C91">IF(CODE(C27)=32," ",IF(AND(C27+1&lt;=$E$13,G27&gt;0),+C27+1," "))</f>
        <v>1</v>
      </c>
      <c r="D28" s="21">
        <f aca="true" t="shared" si="1" ref="D28:D91">IF(C28&lt;&gt;" ",IF(G27&lt;D27,G27+E28,PMT($E$11,($E$13),-$E$6))," ")</f>
        <v>843.2080674589101</v>
      </c>
      <c r="E28" s="21">
        <f aca="true" t="shared" si="2" ref="E28:E91">IF(C28&lt;&gt;" ",G27*$E$11," ")</f>
        <v>500</v>
      </c>
      <c r="F28" s="21">
        <f aca="true" t="shared" si="3" ref="F28:F41">IF(C28&lt;&gt;" ",D28-E28+H28," ")</f>
        <v>343.20806745891014</v>
      </c>
      <c r="G28" s="22">
        <f>IF(C28&lt;&gt;" ",G27-F28," ")</f>
        <v>199656.7919325411</v>
      </c>
      <c r="H28" s="21">
        <f aca="true" t="shared" si="4" ref="H28:H91">IF(C28&lt;&gt;" ",IF(AND($E$19=B28,$E$20=C28-(B28-1)*12),$E$18,0)," ")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5" ref="B29:B92">IF(C29&lt;&gt;" ",INT(C28/12)+1," ")</f>
        <v>1</v>
      </c>
      <c r="C29" s="1">
        <f t="shared" si="0"/>
        <v>2</v>
      </c>
      <c r="D29" s="21">
        <f t="shared" si="1"/>
        <v>843.2080674589101</v>
      </c>
      <c r="E29" s="21">
        <f t="shared" si="2"/>
        <v>499.1419798313527</v>
      </c>
      <c r="F29" s="21">
        <f t="shared" si="3"/>
        <v>344.0660876275574</v>
      </c>
      <c r="G29" s="22">
        <f aca="true" t="shared" si="6" ref="G29:G92">IF(C29&lt;&gt;" ",G28-F29," ")</f>
        <v>199312.72584491354</v>
      </c>
      <c r="H29" s="2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5"/>
        <v>1</v>
      </c>
      <c r="C30" s="1">
        <f t="shared" si="0"/>
        <v>3</v>
      </c>
      <c r="D30" s="21">
        <f t="shared" si="1"/>
        <v>843.2080674589101</v>
      </c>
      <c r="E30" s="21">
        <f t="shared" si="2"/>
        <v>498.2818146122839</v>
      </c>
      <c r="F30" s="21">
        <f t="shared" si="3"/>
        <v>344.92625284662626</v>
      </c>
      <c r="G30" s="22">
        <f t="shared" si="6"/>
        <v>198967.7995920669</v>
      </c>
      <c r="H30" s="21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5"/>
        <v>1</v>
      </c>
      <c r="C31" s="1">
        <f t="shared" si="0"/>
        <v>4</v>
      </c>
      <c r="D31" s="21">
        <f t="shared" si="1"/>
        <v>843.2080674589101</v>
      </c>
      <c r="E31" s="21">
        <f t="shared" si="2"/>
        <v>497.41949898016725</v>
      </c>
      <c r="F31" s="21">
        <f t="shared" si="3"/>
        <v>345.7885684787429</v>
      </c>
      <c r="G31" s="22">
        <f t="shared" si="6"/>
        <v>198622.01102358816</v>
      </c>
      <c r="H31" s="21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5"/>
        <v>1</v>
      </c>
      <c r="C32" s="1">
        <f t="shared" si="0"/>
        <v>5</v>
      </c>
      <c r="D32" s="21">
        <f t="shared" si="1"/>
        <v>843.2080674589101</v>
      </c>
      <c r="E32" s="21">
        <f t="shared" si="2"/>
        <v>496.5550275589704</v>
      </c>
      <c r="F32" s="21">
        <f t="shared" si="3"/>
        <v>346.65303989993976</v>
      </c>
      <c r="G32" s="22">
        <f t="shared" si="6"/>
        <v>198275.3579836882</v>
      </c>
      <c r="H32" s="21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5"/>
        <v>1</v>
      </c>
      <c r="C33" s="1">
        <f t="shared" si="0"/>
        <v>6</v>
      </c>
      <c r="D33" s="21">
        <f t="shared" si="1"/>
        <v>843.2080674589101</v>
      </c>
      <c r="E33" s="21">
        <f t="shared" si="2"/>
        <v>495.68839495922055</v>
      </c>
      <c r="F33" s="21">
        <f t="shared" si="3"/>
        <v>347.5196724996896</v>
      </c>
      <c r="G33" s="22">
        <f t="shared" si="6"/>
        <v>197927.83831118853</v>
      </c>
      <c r="H33" s="21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5"/>
        <v>1</v>
      </c>
      <c r="C34" s="1">
        <f t="shared" si="0"/>
        <v>7</v>
      </c>
      <c r="D34" s="21">
        <f t="shared" si="1"/>
        <v>843.2080674589101</v>
      </c>
      <c r="E34" s="21">
        <f t="shared" si="2"/>
        <v>494.81959577797136</v>
      </c>
      <c r="F34" s="21">
        <f t="shared" si="3"/>
        <v>348.3884716809388</v>
      </c>
      <c r="G34" s="22">
        <f t="shared" si="6"/>
        <v>197579.4498395076</v>
      </c>
      <c r="H34" s="21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5"/>
        <v>1</v>
      </c>
      <c r="C35" s="1">
        <f t="shared" si="0"/>
        <v>8</v>
      </c>
      <c r="D35" s="21">
        <f t="shared" si="1"/>
        <v>843.2080674589101</v>
      </c>
      <c r="E35" s="21">
        <f t="shared" si="2"/>
        <v>493.948624598769</v>
      </c>
      <c r="F35" s="21">
        <f t="shared" si="3"/>
        <v>349.2594428601411</v>
      </c>
      <c r="G35" s="22">
        <f t="shared" si="6"/>
        <v>197230.19039664746</v>
      </c>
      <c r="H35" s="21">
        <f t="shared" si="4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5"/>
        <v>1</v>
      </c>
      <c r="C36" s="1">
        <f t="shared" si="0"/>
        <v>9</v>
      </c>
      <c r="D36" s="21">
        <f t="shared" si="1"/>
        <v>843.2080674589101</v>
      </c>
      <c r="E36" s="21">
        <f t="shared" si="2"/>
        <v>493.07547599161865</v>
      </c>
      <c r="F36" s="21">
        <f t="shared" si="3"/>
        <v>350.1325914672915</v>
      </c>
      <c r="G36" s="22">
        <f t="shared" si="6"/>
        <v>196880.05780518017</v>
      </c>
      <c r="H36" s="21">
        <f t="shared" si="4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5"/>
        <v>1</v>
      </c>
      <c r="C37" s="1">
        <f t="shared" si="0"/>
        <v>10</v>
      </c>
      <c r="D37" s="21">
        <f t="shared" si="1"/>
        <v>843.2080674589101</v>
      </c>
      <c r="E37" s="21">
        <f t="shared" si="2"/>
        <v>492.20014451295043</v>
      </c>
      <c r="F37" s="21">
        <f t="shared" si="3"/>
        <v>351.0079229459597</v>
      </c>
      <c r="G37" s="22">
        <f t="shared" si="6"/>
        <v>196529.04988223422</v>
      </c>
      <c r="H37" s="21">
        <f t="shared" si="4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5"/>
        <v>1</v>
      </c>
      <c r="C38" s="1">
        <f t="shared" si="0"/>
        <v>11</v>
      </c>
      <c r="D38" s="21">
        <f t="shared" si="1"/>
        <v>843.2080674589101</v>
      </c>
      <c r="E38" s="21">
        <f t="shared" si="2"/>
        <v>491.32262470558555</v>
      </c>
      <c r="F38" s="21">
        <f t="shared" si="3"/>
        <v>351.8854427533246</v>
      </c>
      <c r="G38" s="22">
        <f t="shared" si="6"/>
        <v>196177.1644394809</v>
      </c>
      <c r="H38" s="21">
        <f t="shared" si="4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5"/>
        <v>1</v>
      </c>
      <c r="C39" s="1">
        <f t="shared" si="0"/>
        <v>12</v>
      </c>
      <c r="D39" s="21">
        <f t="shared" si="1"/>
        <v>843.2080674589101</v>
      </c>
      <c r="E39" s="21">
        <f t="shared" si="2"/>
        <v>490.44291109870227</v>
      </c>
      <c r="F39" s="21">
        <f t="shared" si="3"/>
        <v>352.76515636020787</v>
      </c>
      <c r="G39" s="22">
        <f t="shared" si="6"/>
        <v>195824.3992831207</v>
      </c>
      <c r="H39" s="21">
        <f t="shared" si="4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5"/>
        <v>2</v>
      </c>
      <c r="C40" s="1">
        <f t="shared" si="0"/>
        <v>13</v>
      </c>
      <c r="D40" s="21">
        <f t="shared" si="1"/>
        <v>843.2080674589101</v>
      </c>
      <c r="E40" s="21">
        <f t="shared" si="2"/>
        <v>489.56099820780173</v>
      </c>
      <c r="F40" s="21">
        <f t="shared" si="3"/>
        <v>353.6470692511084</v>
      </c>
      <c r="G40" s="22">
        <f t="shared" si="6"/>
        <v>195470.7522138696</v>
      </c>
      <c r="H40" s="21">
        <f t="shared" si="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5"/>
        <v>2</v>
      </c>
      <c r="C41" s="1">
        <f t="shared" si="0"/>
        <v>14</v>
      </c>
      <c r="D41" s="21">
        <f t="shared" si="1"/>
        <v>843.2080674589101</v>
      </c>
      <c r="E41" s="21">
        <f t="shared" si="2"/>
        <v>488.676880534674</v>
      </c>
      <c r="F41" s="21">
        <f t="shared" si="3"/>
        <v>354.5311869242361</v>
      </c>
      <c r="G41" s="22">
        <f t="shared" si="6"/>
        <v>195116.22102694536</v>
      </c>
      <c r="H41" s="21">
        <f t="shared" si="4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5"/>
        <v>2</v>
      </c>
      <c r="C42" s="1">
        <f t="shared" si="0"/>
        <v>15</v>
      </c>
      <c r="D42" s="21">
        <f t="shared" si="1"/>
        <v>843.2080674589101</v>
      </c>
      <c r="E42" s="21">
        <f t="shared" si="2"/>
        <v>487.7905525673634</v>
      </c>
      <c r="F42" s="21">
        <f>IF(C42&lt;&gt;" ",D42-E42+H42," ")</f>
        <v>355.4175148915467</v>
      </c>
      <c r="G42" s="22">
        <f t="shared" si="6"/>
        <v>194760.80351205383</v>
      </c>
      <c r="H42" s="21">
        <f t="shared" si="4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5"/>
        <v>2</v>
      </c>
      <c r="C43" s="1">
        <f t="shared" si="0"/>
        <v>16</v>
      </c>
      <c r="D43" s="21">
        <f t="shared" si="1"/>
        <v>843.2080674589101</v>
      </c>
      <c r="E43" s="21">
        <f t="shared" si="2"/>
        <v>486.90200878013457</v>
      </c>
      <c r="F43" s="21">
        <f aca="true" t="shared" si="7" ref="F43:F106">IF(C43&lt;&gt;" ",D43-E43+H43," ")</f>
        <v>356.30605867877557</v>
      </c>
      <c r="G43" s="22">
        <f t="shared" si="6"/>
        <v>194404.49745337505</v>
      </c>
      <c r="H43" s="21">
        <f t="shared" si="4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5"/>
        <v>2</v>
      </c>
      <c r="C44" s="1">
        <f t="shared" si="0"/>
        <v>17</v>
      </c>
      <c r="D44" s="21">
        <f t="shared" si="1"/>
        <v>843.2080674589101</v>
      </c>
      <c r="E44" s="21">
        <f t="shared" si="2"/>
        <v>486.01124363343763</v>
      </c>
      <c r="F44" s="21">
        <f t="shared" si="7"/>
        <v>357.1968238254725</v>
      </c>
      <c r="G44" s="22">
        <f t="shared" si="6"/>
        <v>194047.30062954957</v>
      </c>
      <c r="H44" s="21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5"/>
        <v>2</v>
      </c>
      <c r="C45" s="1">
        <f t="shared" si="0"/>
        <v>18</v>
      </c>
      <c r="D45" s="21">
        <f t="shared" si="1"/>
        <v>843.2080674589101</v>
      </c>
      <c r="E45" s="21">
        <f t="shared" si="2"/>
        <v>485.1182515738739</v>
      </c>
      <c r="F45" s="21">
        <f t="shared" si="7"/>
        <v>358.0898158850362</v>
      </c>
      <c r="G45" s="22">
        <f t="shared" si="6"/>
        <v>193689.21081366454</v>
      </c>
      <c r="H45" s="21">
        <f t="shared" si="4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5"/>
        <v>2</v>
      </c>
      <c r="C46" s="1">
        <f t="shared" si="0"/>
        <v>19</v>
      </c>
      <c r="D46" s="21">
        <f t="shared" si="1"/>
        <v>843.2080674589101</v>
      </c>
      <c r="E46" s="21">
        <f t="shared" si="2"/>
        <v>484.22302703416136</v>
      </c>
      <c r="F46" s="21">
        <f t="shared" si="7"/>
        <v>358.9850404247488</v>
      </c>
      <c r="G46" s="22">
        <f t="shared" si="6"/>
        <v>193330.2257732398</v>
      </c>
      <c r="H46" s="21">
        <f t="shared" si="4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5"/>
        <v>2</v>
      </c>
      <c r="C47" s="1">
        <f t="shared" si="0"/>
        <v>20</v>
      </c>
      <c r="D47" s="21">
        <f t="shared" si="1"/>
        <v>843.2080674589101</v>
      </c>
      <c r="E47" s="21">
        <f t="shared" si="2"/>
        <v>483.3255644330995</v>
      </c>
      <c r="F47" s="21">
        <f t="shared" si="7"/>
        <v>359.88250302581065</v>
      </c>
      <c r="G47" s="22">
        <f t="shared" si="6"/>
        <v>192970.34327021398</v>
      </c>
      <c r="H47" s="21">
        <f t="shared" si="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5"/>
        <v>2</v>
      </c>
      <c r="C48" s="1">
        <f t="shared" si="0"/>
        <v>21</v>
      </c>
      <c r="D48" s="21">
        <f t="shared" si="1"/>
        <v>843.2080674589101</v>
      </c>
      <c r="E48" s="21">
        <f t="shared" si="2"/>
        <v>482.425858175535</v>
      </c>
      <c r="F48" s="21">
        <f t="shared" si="7"/>
        <v>360.78220928337515</v>
      </c>
      <c r="G48" s="22">
        <f t="shared" si="6"/>
        <v>192609.5610609306</v>
      </c>
      <c r="H48" s="21">
        <f t="shared" si="4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5"/>
        <v>2</v>
      </c>
      <c r="C49" s="1">
        <f t="shared" si="0"/>
        <v>22</v>
      </c>
      <c r="D49" s="21">
        <f t="shared" si="1"/>
        <v>843.2080674589101</v>
      </c>
      <c r="E49" s="21">
        <f t="shared" si="2"/>
        <v>481.5239026523265</v>
      </c>
      <c r="F49" s="21">
        <f t="shared" si="7"/>
        <v>361.6841648065836</v>
      </c>
      <c r="G49" s="22">
        <f t="shared" si="6"/>
        <v>192247.876896124</v>
      </c>
      <c r="H49" s="21">
        <f t="shared" si="4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5"/>
        <v>2</v>
      </c>
      <c r="C50" s="1">
        <f t="shared" si="0"/>
        <v>23</v>
      </c>
      <c r="D50" s="21">
        <f t="shared" si="1"/>
        <v>843.2080674589101</v>
      </c>
      <c r="E50" s="21">
        <f t="shared" si="2"/>
        <v>480.61969224031003</v>
      </c>
      <c r="F50" s="21">
        <f t="shared" si="7"/>
        <v>362.5883752186001</v>
      </c>
      <c r="G50" s="22">
        <f t="shared" si="6"/>
        <v>191885.28852090542</v>
      </c>
      <c r="H50" s="21">
        <f t="shared" si="4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5"/>
        <v>2</v>
      </c>
      <c r="C51" s="1">
        <f t="shared" si="0"/>
        <v>24</v>
      </c>
      <c r="D51" s="21">
        <f t="shared" si="1"/>
        <v>843.2080674589101</v>
      </c>
      <c r="E51" s="21">
        <f t="shared" si="2"/>
        <v>479.71322130226355</v>
      </c>
      <c r="F51" s="21">
        <f t="shared" si="7"/>
        <v>363.4948461566466</v>
      </c>
      <c r="G51" s="22">
        <f t="shared" si="6"/>
        <v>191521.79367474877</v>
      </c>
      <c r="H51" s="21">
        <f t="shared" si="4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5"/>
        <v>3</v>
      </c>
      <c r="C52" s="1">
        <f t="shared" si="0"/>
        <v>25</v>
      </c>
      <c r="D52" s="21">
        <f t="shared" si="1"/>
        <v>843.2080674589101</v>
      </c>
      <c r="E52" s="21">
        <f t="shared" si="2"/>
        <v>478.80448418687195</v>
      </c>
      <c r="F52" s="21">
        <f t="shared" si="7"/>
        <v>364.4035832720382</v>
      </c>
      <c r="G52" s="22">
        <f t="shared" si="6"/>
        <v>191157.39009147673</v>
      </c>
      <c r="H52" s="21">
        <f t="shared" si="4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5"/>
        <v>3</v>
      </c>
      <c r="C53" s="1">
        <f t="shared" si="0"/>
        <v>26</v>
      </c>
      <c r="D53" s="21">
        <f t="shared" si="1"/>
        <v>843.2080674589101</v>
      </c>
      <c r="E53" s="21">
        <f t="shared" si="2"/>
        <v>477.89347522869184</v>
      </c>
      <c r="F53" s="21">
        <f t="shared" si="7"/>
        <v>365.3145922302183</v>
      </c>
      <c r="G53" s="22">
        <f t="shared" si="6"/>
        <v>190792.0754992465</v>
      </c>
      <c r="H53" s="21">
        <f t="shared" si="4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5"/>
        <v>3</v>
      </c>
      <c r="C54" s="1">
        <f t="shared" si="0"/>
        <v>27</v>
      </c>
      <c r="D54" s="21">
        <f t="shared" si="1"/>
        <v>843.2080674589101</v>
      </c>
      <c r="E54" s="21">
        <f t="shared" si="2"/>
        <v>476.9801887481163</v>
      </c>
      <c r="F54" s="21">
        <f t="shared" si="7"/>
        <v>366.22787871079385</v>
      </c>
      <c r="G54" s="22">
        <f t="shared" si="6"/>
        <v>190425.8476205357</v>
      </c>
      <c r="H54" s="21">
        <f t="shared" si="4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5"/>
        <v>3</v>
      </c>
      <c r="C55" s="1">
        <f t="shared" si="0"/>
        <v>28</v>
      </c>
      <c r="D55" s="21">
        <f t="shared" si="1"/>
        <v>843.2080674589101</v>
      </c>
      <c r="E55" s="21">
        <f t="shared" si="2"/>
        <v>476.06461905133926</v>
      </c>
      <c r="F55" s="21">
        <f t="shared" si="7"/>
        <v>367.1434484075709</v>
      </c>
      <c r="G55" s="22">
        <f t="shared" si="6"/>
        <v>190058.70417212814</v>
      </c>
      <c r="H55" s="21">
        <f t="shared" si="4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5"/>
        <v>3</v>
      </c>
      <c r="C56" s="1">
        <f t="shared" si="0"/>
        <v>29</v>
      </c>
      <c r="D56" s="21">
        <f t="shared" si="1"/>
        <v>843.2080674589101</v>
      </c>
      <c r="E56" s="21">
        <f t="shared" si="2"/>
        <v>475.14676043032034</v>
      </c>
      <c r="F56" s="21">
        <f t="shared" si="7"/>
        <v>368.0613070285898</v>
      </c>
      <c r="G56" s="22">
        <f t="shared" si="6"/>
        <v>189690.64286509957</v>
      </c>
      <c r="H56" s="21">
        <f t="shared" si="4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5"/>
        <v>3</v>
      </c>
      <c r="C57" s="1">
        <f t="shared" si="0"/>
        <v>30</v>
      </c>
      <c r="D57" s="21">
        <f t="shared" si="1"/>
        <v>843.2080674589101</v>
      </c>
      <c r="E57" s="21">
        <f t="shared" si="2"/>
        <v>474.2266071627489</v>
      </c>
      <c r="F57" s="21">
        <f t="shared" si="7"/>
        <v>368.98146029616123</v>
      </c>
      <c r="G57" s="22">
        <f t="shared" si="6"/>
        <v>189321.6614048034</v>
      </c>
      <c r="H57" s="21">
        <f t="shared" si="4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5"/>
        <v>3</v>
      </c>
      <c r="C58" s="1">
        <f t="shared" si="0"/>
        <v>31</v>
      </c>
      <c r="D58" s="21">
        <f t="shared" si="1"/>
        <v>843.2080674589101</v>
      </c>
      <c r="E58" s="21">
        <f t="shared" si="2"/>
        <v>473.3041535120085</v>
      </c>
      <c r="F58" s="21">
        <f t="shared" si="7"/>
        <v>369.90391394690164</v>
      </c>
      <c r="G58" s="22">
        <f t="shared" si="6"/>
        <v>188951.7574908565</v>
      </c>
      <c r="H58" s="21">
        <f t="shared" si="4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5"/>
        <v>3</v>
      </c>
      <c r="C59" s="1">
        <f t="shared" si="0"/>
        <v>32</v>
      </c>
      <c r="D59" s="21">
        <f t="shared" si="1"/>
        <v>843.2080674589101</v>
      </c>
      <c r="E59" s="21">
        <f t="shared" si="2"/>
        <v>472.37939372714123</v>
      </c>
      <c r="F59" s="21">
        <f t="shared" si="7"/>
        <v>370.8286737317689</v>
      </c>
      <c r="G59" s="22">
        <f t="shared" si="6"/>
        <v>188580.92881712472</v>
      </c>
      <c r="H59" s="21">
        <f t="shared" si="4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5"/>
        <v>3</v>
      </c>
      <c r="C60" s="1">
        <f t="shared" si="0"/>
        <v>33</v>
      </c>
      <c r="D60" s="21">
        <f t="shared" si="1"/>
        <v>843.2080674589101</v>
      </c>
      <c r="E60" s="21">
        <f t="shared" si="2"/>
        <v>471.45232204281183</v>
      </c>
      <c r="F60" s="21">
        <f t="shared" si="7"/>
        <v>371.7557454160983</v>
      </c>
      <c r="G60" s="22">
        <f t="shared" si="6"/>
        <v>188209.17307170862</v>
      </c>
      <c r="H60" s="21">
        <f t="shared" si="4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5"/>
        <v>3</v>
      </c>
      <c r="C61" s="1">
        <f t="shared" si="0"/>
        <v>34</v>
      </c>
      <c r="D61" s="21">
        <f t="shared" si="1"/>
        <v>843.2080674589101</v>
      </c>
      <c r="E61" s="21">
        <f t="shared" si="2"/>
        <v>470.52293267927155</v>
      </c>
      <c r="F61" s="21">
        <f t="shared" si="7"/>
        <v>372.6851347796386</v>
      </c>
      <c r="G61" s="22">
        <f t="shared" si="6"/>
        <v>187836.48793692898</v>
      </c>
      <c r="H61" s="21">
        <f t="shared" si="4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5"/>
        <v>3</v>
      </c>
      <c r="C62" s="1">
        <f t="shared" si="0"/>
        <v>35</v>
      </c>
      <c r="D62" s="21">
        <f t="shared" si="1"/>
        <v>843.2080674589101</v>
      </c>
      <c r="E62" s="21">
        <f t="shared" si="2"/>
        <v>469.59121984232246</v>
      </c>
      <c r="F62" s="21">
        <f t="shared" si="7"/>
        <v>373.6168476165877</v>
      </c>
      <c r="G62" s="22">
        <f t="shared" si="6"/>
        <v>187462.8710893124</v>
      </c>
      <c r="H62" s="21">
        <f t="shared" si="4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5"/>
        <v>3</v>
      </c>
      <c r="C63" s="1">
        <f t="shared" si="0"/>
        <v>36</v>
      </c>
      <c r="D63" s="21">
        <f t="shared" si="1"/>
        <v>843.2080674589101</v>
      </c>
      <c r="E63" s="21">
        <f t="shared" si="2"/>
        <v>468.657177723281</v>
      </c>
      <c r="F63" s="21">
        <f t="shared" si="7"/>
        <v>374.55088973562914</v>
      </c>
      <c r="G63" s="22">
        <f t="shared" si="6"/>
        <v>187088.32019957676</v>
      </c>
      <c r="H63" s="21">
        <f t="shared" si="4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5"/>
        <v>4</v>
      </c>
      <c r="C64" s="1">
        <f t="shared" si="0"/>
        <v>37</v>
      </c>
      <c r="D64" s="21">
        <f t="shared" si="1"/>
        <v>843.2080674589101</v>
      </c>
      <c r="E64" s="21">
        <f t="shared" si="2"/>
        <v>467.7208004989419</v>
      </c>
      <c r="F64" s="21">
        <f t="shared" si="7"/>
        <v>375.4872669599682</v>
      </c>
      <c r="G64" s="22">
        <f t="shared" si="6"/>
        <v>186712.8329326168</v>
      </c>
      <c r="H64" s="21">
        <f t="shared" si="4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5"/>
        <v>4</v>
      </c>
      <c r="C65" s="1">
        <f t="shared" si="0"/>
        <v>38</v>
      </c>
      <c r="D65" s="21">
        <f t="shared" si="1"/>
        <v>843.2080674589101</v>
      </c>
      <c r="E65" s="21">
        <f t="shared" si="2"/>
        <v>466.782082331542</v>
      </c>
      <c r="F65" s="21">
        <f t="shared" si="7"/>
        <v>376.42598512736816</v>
      </c>
      <c r="G65" s="22">
        <f t="shared" si="6"/>
        <v>186336.40694748942</v>
      </c>
      <c r="H65" s="21">
        <f t="shared" si="4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5"/>
        <v>4</v>
      </c>
      <c r="C66" s="1">
        <f t="shared" si="0"/>
        <v>39</v>
      </c>
      <c r="D66" s="21">
        <f t="shared" si="1"/>
        <v>843.2080674589101</v>
      </c>
      <c r="E66" s="21">
        <f t="shared" si="2"/>
        <v>465.84101736872356</v>
      </c>
      <c r="F66" s="21">
        <f t="shared" si="7"/>
        <v>377.3670500901866</v>
      </c>
      <c r="G66" s="22">
        <f t="shared" si="6"/>
        <v>185959.03989739923</v>
      </c>
      <c r="H66" s="21">
        <f t="shared" si="4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5"/>
        <v>4</v>
      </c>
      <c r="C67" s="1">
        <f t="shared" si="0"/>
        <v>40</v>
      </c>
      <c r="D67" s="21">
        <f t="shared" si="1"/>
        <v>843.2080674589101</v>
      </c>
      <c r="E67" s="21">
        <f t="shared" si="2"/>
        <v>464.89759974349806</v>
      </c>
      <c r="F67" s="21">
        <f t="shared" si="7"/>
        <v>378.3104677154121</v>
      </c>
      <c r="G67" s="22">
        <f t="shared" si="6"/>
        <v>185580.72942968382</v>
      </c>
      <c r="H67" s="21">
        <f t="shared" si="4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5"/>
        <v>4</v>
      </c>
      <c r="C68" s="1">
        <f t="shared" si="0"/>
        <v>41</v>
      </c>
      <c r="D68" s="21">
        <f t="shared" si="1"/>
        <v>843.2080674589101</v>
      </c>
      <c r="E68" s="21">
        <f t="shared" si="2"/>
        <v>463.9518235742096</v>
      </c>
      <c r="F68" s="21">
        <f t="shared" si="7"/>
        <v>379.25624388470055</v>
      </c>
      <c r="G68" s="22">
        <f t="shared" si="6"/>
        <v>185201.4731857991</v>
      </c>
      <c r="H68" s="21">
        <f t="shared" si="4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5"/>
        <v>4</v>
      </c>
      <c r="C69" s="1">
        <f t="shared" si="0"/>
        <v>42</v>
      </c>
      <c r="D69" s="21">
        <f t="shared" si="1"/>
        <v>843.2080674589101</v>
      </c>
      <c r="E69" s="21">
        <f t="shared" si="2"/>
        <v>463.0036829644978</v>
      </c>
      <c r="F69" s="21">
        <f t="shared" si="7"/>
        <v>380.20438449441235</v>
      </c>
      <c r="G69" s="22">
        <f t="shared" si="6"/>
        <v>184821.26880130472</v>
      </c>
      <c r="H69" s="21">
        <f t="shared" si="4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5"/>
        <v>4</v>
      </c>
      <c r="C70" s="1">
        <f t="shared" si="0"/>
        <v>43</v>
      </c>
      <c r="D70" s="21">
        <f t="shared" si="1"/>
        <v>843.2080674589101</v>
      </c>
      <c r="E70" s="21">
        <f t="shared" si="2"/>
        <v>462.0531720032618</v>
      </c>
      <c r="F70" s="21">
        <f t="shared" si="7"/>
        <v>381.15489545564833</v>
      </c>
      <c r="G70" s="22">
        <f t="shared" si="6"/>
        <v>184440.11390584908</v>
      </c>
      <c r="H70" s="21">
        <f t="shared" si="4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5"/>
        <v>4</v>
      </c>
      <c r="C71" s="1">
        <f t="shared" si="0"/>
        <v>44</v>
      </c>
      <c r="D71" s="21">
        <f t="shared" si="1"/>
        <v>843.2080674589101</v>
      </c>
      <c r="E71" s="21">
        <f t="shared" si="2"/>
        <v>461.1002847646227</v>
      </c>
      <c r="F71" s="21">
        <f t="shared" si="7"/>
        <v>382.10778269428744</v>
      </c>
      <c r="G71" s="22">
        <f t="shared" si="6"/>
        <v>184058.0061231548</v>
      </c>
      <c r="H71" s="21">
        <f t="shared" si="4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5"/>
        <v>4</v>
      </c>
      <c r="C72" s="1">
        <f t="shared" si="0"/>
        <v>45</v>
      </c>
      <c r="D72" s="21">
        <f t="shared" si="1"/>
        <v>843.2080674589101</v>
      </c>
      <c r="E72" s="21">
        <f t="shared" si="2"/>
        <v>460.14501530788704</v>
      </c>
      <c r="F72" s="21">
        <f t="shared" si="7"/>
        <v>383.0630521510231</v>
      </c>
      <c r="G72" s="22">
        <f t="shared" si="6"/>
        <v>183674.94307100377</v>
      </c>
      <c r="H72" s="21">
        <f t="shared" si="4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5"/>
        <v>4</v>
      </c>
      <c r="C73" s="1">
        <f t="shared" si="0"/>
        <v>46</v>
      </c>
      <c r="D73" s="21">
        <f t="shared" si="1"/>
        <v>843.2080674589101</v>
      </c>
      <c r="E73" s="21">
        <f t="shared" si="2"/>
        <v>459.18735767750945</v>
      </c>
      <c r="F73" s="21">
        <f t="shared" si="7"/>
        <v>384.0207097814007</v>
      </c>
      <c r="G73" s="22">
        <f t="shared" si="6"/>
        <v>183290.92236122236</v>
      </c>
      <c r="H73" s="21">
        <f t="shared" si="4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5"/>
        <v>4</v>
      </c>
      <c r="C74" s="1">
        <f t="shared" si="0"/>
        <v>47</v>
      </c>
      <c r="D74" s="21">
        <f t="shared" si="1"/>
        <v>843.2080674589101</v>
      </c>
      <c r="E74" s="21">
        <f t="shared" si="2"/>
        <v>458.2273059030559</v>
      </c>
      <c r="F74" s="21">
        <f t="shared" si="7"/>
        <v>384.98076155585426</v>
      </c>
      <c r="G74" s="22">
        <f t="shared" si="6"/>
        <v>182905.9415996665</v>
      </c>
      <c r="H74" s="21">
        <f t="shared" si="4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5"/>
        <v>4</v>
      </c>
      <c r="C75" s="1">
        <f t="shared" si="0"/>
        <v>48</v>
      </c>
      <c r="D75" s="21">
        <f t="shared" si="1"/>
        <v>843.2080674589101</v>
      </c>
      <c r="E75" s="21">
        <f t="shared" si="2"/>
        <v>457.26485399916623</v>
      </c>
      <c r="F75" s="21">
        <f t="shared" si="7"/>
        <v>385.9432134597439</v>
      </c>
      <c r="G75" s="22">
        <f t="shared" si="6"/>
        <v>182519.99838620675</v>
      </c>
      <c r="H75" s="21">
        <f t="shared" si="4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5"/>
        <v>5</v>
      </c>
      <c r="C76" s="1">
        <f t="shared" si="0"/>
        <v>49</v>
      </c>
      <c r="D76" s="21">
        <f t="shared" si="1"/>
        <v>843.2080674589101</v>
      </c>
      <c r="E76" s="21">
        <f t="shared" si="2"/>
        <v>456.29999596551687</v>
      </c>
      <c r="F76" s="21">
        <f t="shared" si="7"/>
        <v>386.90807149339327</v>
      </c>
      <c r="G76" s="22">
        <f t="shared" si="6"/>
        <v>182133.09031471336</v>
      </c>
      <c r="H76" s="21">
        <f t="shared" si="4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5"/>
        <v>5</v>
      </c>
      <c r="C77" s="1">
        <f t="shared" si="0"/>
        <v>50</v>
      </c>
      <c r="D77" s="21">
        <f t="shared" si="1"/>
        <v>843.2080674589101</v>
      </c>
      <c r="E77" s="21">
        <f t="shared" si="2"/>
        <v>455.33272578678344</v>
      </c>
      <c r="F77" s="21">
        <f t="shared" si="7"/>
        <v>387.8753416721267</v>
      </c>
      <c r="G77" s="22">
        <f t="shared" si="6"/>
        <v>181745.21497304123</v>
      </c>
      <c r="H77" s="21">
        <f t="shared" si="4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5"/>
        <v>5</v>
      </c>
      <c r="C78" s="1">
        <f t="shared" si="0"/>
        <v>51</v>
      </c>
      <c r="D78" s="21">
        <f t="shared" si="1"/>
        <v>843.2080674589101</v>
      </c>
      <c r="E78" s="21">
        <f t="shared" si="2"/>
        <v>454.3630374326031</v>
      </c>
      <c r="F78" s="21">
        <f t="shared" si="7"/>
        <v>388.84503002630703</v>
      </c>
      <c r="G78" s="22">
        <f t="shared" si="6"/>
        <v>181356.36994301493</v>
      </c>
      <c r="H78" s="21">
        <f t="shared" si="4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5"/>
        <v>5</v>
      </c>
      <c r="C79" s="1">
        <f t="shared" si="0"/>
        <v>52</v>
      </c>
      <c r="D79" s="21">
        <f t="shared" si="1"/>
        <v>843.2080674589101</v>
      </c>
      <c r="E79" s="21">
        <f t="shared" si="2"/>
        <v>453.39092485753736</v>
      </c>
      <c r="F79" s="21">
        <f t="shared" si="7"/>
        <v>389.8171426013728</v>
      </c>
      <c r="G79" s="22">
        <f t="shared" si="6"/>
        <v>180966.55280041354</v>
      </c>
      <c r="H79" s="21">
        <f t="shared" si="4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5"/>
        <v>5</v>
      </c>
      <c r="C80" s="1">
        <f t="shared" si="0"/>
        <v>53</v>
      </c>
      <c r="D80" s="21">
        <f t="shared" si="1"/>
        <v>843.2080674589101</v>
      </c>
      <c r="E80" s="21">
        <f t="shared" si="2"/>
        <v>452.41638200103387</v>
      </c>
      <c r="F80" s="21">
        <f t="shared" si="7"/>
        <v>390.79168545787627</v>
      </c>
      <c r="G80" s="22">
        <f t="shared" si="6"/>
        <v>180575.76111495568</v>
      </c>
      <c r="H80" s="21">
        <f t="shared" si="4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5"/>
        <v>5</v>
      </c>
      <c r="C81" s="1">
        <f t="shared" si="0"/>
        <v>54</v>
      </c>
      <c r="D81" s="21">
        <f t="shared" si="1"/>
        <v>843.2080674589101</v>
      </c>
      <c r="E81" s="21">
        <f t="shared" si="2"/>
        <v>451.4394027873892</v>
      </c>
      <c r="F81" s="21">
        <f t="shared" si="7"/>
        <v>391.7686646715209</v>
      </c>
      <c r="G81" s="22">
        <f t="shared" si="6"/>
        <v>180183.99245028416</v>
      </c>
      <c r="H81" s="21">
        <f t="shared" si="4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5"/>
        <v>5</v>
      </c>
      <c r="C82" s="1">
        <f t="shared" si="0"/>
        <v>55</v>
      </c>
      <c r="D82" s="21">
        <f t="shared" si="1"/>
        <v>843.2080674589101</v>
      </c>
      <c r="E82" s="21">
        <f t="shared" si="2"/>
        <v>450.4599811257104</v>
      </c>
      <c r="F82" s="21">
        <f t="shared" si="7"/>
        <v>392.74808633319975</v>
      </c>
      <c r="G82" s="22">
        <f t="shared" si="6"/>
        <v>179791.24436395097</v>
      </c>
      <c r="H82" s="21">
        <f t="shared" si="4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5"/>
        <v>5</v>
      </c>
      <c r="C83" s="1">
        <f t="shared" si="0"/>
        <v>56</v>
      </c>
      <c r="D83" s="21">
        <f t="shared" si="1"/>
        <v>843.2080674589101</v>
      </c>
      <c r="E83" s="21">
        <f t="shared" si="2"/>
        <v>449.47811090987744</v>
      </c>
      <c r="F83" s="21">
        <f t="shared" si="7"/>
        <v>393.7299565490327</v>
      </c>
      <c r="G83" s="22">
        <f t="shared" si="6"/>
        <v>179397.51440740193</v>
      </c>
      <c r="H83" s="21">
        <f t="shared" si="4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5"/>
        <v>5</v>
      </c>
      <c r="C84" s="1">
        <f t="shared" si="0"/>
        <v>57</v>
      </c>
      <c r="D84" s="21">
        <f t="shared" si="1"/>
        <v>843.2080674589101</v>
      </c>
      <c r="E84" s="21">
        <f t="shared" si="2"/>
        <v>448.49378601850486</v>
      </c>
      <c r="F84" s="21">
        <f t="shared" si="7"/>
        <v>394.7142814404053</v>
      </c>
      <c r="G84" s="22">
        <f t="shared" si="6"/>
        <v>179002.80012596154</v>
      </c>
      <c r="H84" s="21">
        <f t="shared" si="4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5"/>
        <v>5</v>
      </c>
      <c r="C85" s="1">
        <f t="shared" si="0"/>
        <v>58</v>
      </c>
      <c r="D85" s="21">
        <f t="shared" si="1"/>
        <v>843.2080674589101</v>
      </c>
      <c r="E85" s="21">
        <f t="shared" si="2"/>
        <v>447.50700031490385</v>
      </c>
      <c r="F85" s="21">
        <f t="shared" si="7"/>
        <v>395.7010671440063</v>
      </c>
      <c r="G85" s="22">
        <f t="shared" si="6"/>
        <v>178607.09905881755</v>
      </c>
      <c r="H85" s="21">
        <f t="shared" si="4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5"/>
        <v>5</v>
      </c>
      <c r="C86" s="1">
        <f t="shared" si="0"/>
        <v>59</v>
      </c>
      <c r="D86" s="21">
        <f t="shared" si="1"/>
        <v>843.2080674589101</v>
      </c>
      <c r="E86" s="21">
        <f t="shared" si="2"/>
        <v>446.5177476470439</v>
      </c>
      <c r="F86" s="21">
        <f t="shared" si="7"/>
        <v>396.69031981186623</v>
      </c>
      <c r="G86" s="22">
        <f t="shared" si="6"/>
        <v>178210.40873900568</v>
      </c>
      <c r="H86" s="21">
        <f t="shared" si="4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5"/>
        <v>5</v>
      </c>
      <c r="C87" s="1">
        <f t="shared" si="0"/>
        <v>60</v>
      </c>
      <c r="D87" s="21">
        <f t="shared" si="1"/>
        <v>843.2080674589101</v>
      </c>
      <c r="E87" s="21">
        <f t="shared" si="2"/>
        <v>445.5260218475142</v>
      </c>
      <c r="F87" s="21">
        <f t="shared" si="7"/>
        <v>397.68204561139595</v>
      </c>
      <c r="G87" s="22">
        <f t="shared" si="6"/>
        <v>177812.72669339427</v>
      </c>
      <c r="H87" s="21">
        <f t="shared" si="4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5"/>
        <v>6</v>
      </c>
      <c r="C88" s="1">
        <f t="shared" si="0"/>
        <v>61</v>
      </c>
      <c r="D88" s="21">
        <f t="shared" si="1"/>
        <v>843.2080674589101</v>
      </c>
      <c r="E88" s="21">
        <f t="shared" si="2"/>
        <v>444.5318167334857</v>
      </c>
      <c r="F88" s="21">
        <f t="shared" si="7"/>
        <v>398.67625072542444</v>
      </c>
      <c r="G88" s="22">
        <f t="shared" si="6"/>
        <v>177414.05044266884</v>
      </c>
      <c r="H88" s="21">
        <f t="shared" si="4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5"/>
        <v>6</v>
      </c>
      <c r="C89" s="1">
        <f t="shared" si="0"/>
        <v>62</v>
      </c>
      <c r="D89" s="21">
        <f t="shared" si="1"/>
        <v>843.2080674589101</v>
      </c>
      <c r="E89" s="21">
        <f t="shared" si="2"/>
        <v>443.5351261066721</v>
      </c>
      <c r="F89" s="21">
        <f t="shared" si="7"/>
        <v>399.672941352238</v>
      </c>
      <c r="G89" s="22">
        <f t="shared" si="6"/>
        <v>177014.3775013166</v>
      </c>
      <c r="H89" s="21">
        <f t="shared" si="4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5"/>
        <v>6</v>
      </c>
      <c r="C90" s="1">
        <f t="shared" si="0"/>
        <v>63</v>
      </c>
      <c r="D90" s="21">
        <f t="shared" si="1"/>
        <v>843.2080674589101</v>
      </c>
      <c r="E90" s="21">
        <f t="shared" si="2"/>
        <v>442.5359437532915</v>
      </c>
      <c r="F90" s="21">
        <f t="shared" si="7"/>
        <v>400.6721237056186</v>
      </c>
      <c r="G90" s="22">
        <f t="shared" si="6"/>
        <v>176613.70537761098</v>
      </c>
      <c r="H90" s="21">
        <f t="shared" si="4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5"/>
        <v>6</v>
      </c>
      <c r="C91" s="1">
        <f t="shared" si="0"/>
        <v>64</v>
      </c>
      <c r="D91" s="21">
        <f t="shared" si="1"/>
        <v>843.2080674589101</v>
      </c>
      <c r="E91" s="21">
        <f t="shared" si="2"/>
        <v>441.5342634440275</v>
      </c>
      <c r="F91" s="21">
        <f t="shared" si="7"/>
        <v>401.67380401488265</v>
      </c>
      <c r="G91" s="22">
        <f t="shared" si="6"/>
        <v>176212.0315735961</v>
      </c>
      <c r="H91" s="21">
        <f t="shared" si="4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5"/>
        <v>6</v>
      </c>
      <c r="C92" s="1">
        <f aca="true" t="shared" si="8" ref="C92:C108">IF(CODE(C91)=32," ",IF(AND(C91+1&lt;=$E$13,G91&gt;0),+C91+1," "))</f>
        <v>65</v>
      </c>
      <c r="D92" s="21">
        <f aca="true" t="shared" si="9" ref="D92:D155">IF(C92&lt;&gt;" ",IF(G91&lt;D91,G91+E92,PMT($E$11,($E$13),-$E$6))," ")</f>
        <v>843.2080674589101</v>
      </c>
      <c r="E92" s="21">
        <f aca="true" t="shared" si="10" ref="E92:E155">IF(C92&lt;&gt;" ",G91*$E$11," ")</f>
        <v>440.53007893399024</v>
      </c>
      <c r="F92" s="21">
        <f t="shared" si="7"/>
        <v>402.6779885249199</v>
      </c>
      <c r="G92" s="22">
        <f t="shared" si="6"/>
        <v>175809.35358507116</v>
      </c>
      <c r="H92" s="21">
        <f aca="true" t="shared" si="11" ref="H92:H155">IF(C92&lt;&gt;" ",IF(AND($E$19=B92,$E$20=C92-(B92-1)*12),$E$18,0)," ")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2" ref="B93:B156">IF(C93&lt;&gt;" ",INT(C92/12)+1," ")</f>
        <v>6</v>
      </c>
      <c r="C93" s="1">
        <f t="shared" si="8"/>
        <v>66</v>
      </c>
      <c r="D93" s="21">
        <f t="shared" si="9"/>
        <v>843.2080674589101</v>
      </c>
      <c r="E93" s="21">
        <f t="shared" si="10"/>
        <v>439.52338396267794</v>
      </c>
      <c r="F93" s="21">
        <f t="shared" si="7"/>
        <v>403.6846834962322</v>
      </c>
      <c r="G93" s="22">
        <f aca="true" t="shared" si="13" ref="G93:G156">IF(C93&lt;&gt;" ",G92-F93," ")</f>
        <v>175405.66890157494</v>
      </c>
      <c r="H93" s="21">
        <f t="shared" si="1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2"/>
        <v>6</v>
      </c>
      <c r="C94" s="1">
        <f t="shared" si="8"/>
        <v>67</v>
      </c>
      <c r="D94" s="21">
        <f t="shared" si="9"/>
        <v>843.2080674589101</v>
      </c>
      <c r="E94" s="21">
        <f t="shared" si="10"/>
        <v>438.5141722539374</v>
      </c>
      <c r="F94" s="21">
        <f t="shared" si="7"/>
        <v>404.69389520497276</v>
      </c>
      <c r="G94" s="22">
        <f t="shared" si="13"/>
        <v>175000.97500636996</v>
      </c>
      <c r="H94" s="21">
        <f t="shared" si="11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2"/>
        <v>6</v>
      </c>
      <c r="C95" s="1">
        <f t="shared" si="8"/>
        <v>68</v>
      </c>
      <c r="D95" s="21">
        <f t="shared" si="9"/>
        <v>843.2080674589101</v>
      </c>
      <c r="E95" s="21">
        <f t="shared" si="10"/>
        <v>437.5024375159249</v>
      </c>
      <c r="F95" s="21">
        <f t="shared" si="7"/>
        <v>405.70562994298524</v>
      </c>
      <c r="G95" s="22">
        <f t="shared" si="13"/>
        <v>174595.26937642696</v>
      </c>
      <c r="H95" s="21">
        <f t="shared" si="11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2"/>
        <v>6</v>
      </c>
      <c r="C96" s="1">
        <f t="shared" si="8"/>
        <v>69</v>
      </c>
      <c r="D96" s="21">
        <f t="shared" si="9"/>
        <v>843.2080674589101</v>
      </c>
      <c r="E96" s="21">
        <f t="shared" si="10"/>
        <v>436.48817344106743</v>
      </c>
      <c r="F96" s="21">
        <f t="shared" si="7"/>
        <v>406.7198940178427</v>
      </c>
      <c r="G96" s="22">
        <f t="shared" si="13"/>
        <v>174188.54948240911</v>
      </c>
      <c r="H96" s="21">
        <f t="shared" si="11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2"/>
        <v>6</v>
      </c>
      <c r="C97" s="1">
        <f t="shared" si="8"/>
        <v>70</v>
      </c>
      <c r="D97" s="21">
        <f t="shared" si="9"/>
        <v>843.2080674589101</v>
      </c>
      <c r="E97" s="21">
        <f t="shared" si="10"/>
        <v>435.4713737060228</v>
      </c>
      <c r="F97" s="21">
        <f t="shared" si="7"/>
        <v>407.73669375288733</v>
      </c>
      <c r="G97" s="22">
        <f t="shared" si="13"/>
        <v>173780.8127886562</v>
      </c>
      <c r="H97" s="21">
        <f t="shared" si="11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2"/>
        <v>6</v>
      </c>
      <c r="C98" s="1">
        <f t="shared" si="8"/>
        <v>71</v>
      </c>
      <c r="D98" s="21">
        <f t="shared" si="9"/>
        <v>843.2080674589101</v>
      </c>
      <c r="E98" s="21">
        <f t="shared" si="10"/>
        <v>434.45203197164057</v>
      </c>
      <c r="F98" s="21">
        <f t="shared" si="7"/>
        <v>408.75603548726957</v>
      </c>
      <c r="G98" s="22">
        <f t="shared" si="13"/>
        <v>173372.05675316893</v>
      </c>
      <c r="H98" s="21">
        <f t="shared" si="11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2"/>
        <v>6</v>
      </c>
      <c r="C99" s="1">
        <f t="shared" si="8"/>
        <v>72</v>
      </c>
      <c r="D99" s="21">
        <f t="shared" si="9"/>
        <v>843.2080674589101</v>
      </c>
      <c r="E99" s="21">
        <f t="shared" si="10"/>
        <v>433.4301418829223</v>
      </c>
      <c r="F99" s="21">
        <f t="shared" si="7"/>
        <v>409.7779255759878</v>
      </c>
      <c r="G99" s="22">
        <f t="shared" si="13"/>
        <v>172962.27882759293</v>
      </c>
      <c r="H99" s="21">
        <f t="shared" si="11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2"/>
        <v>7</v>
      </c>
      <c r="C100" s="1">
        <f t="shared" si="8"/>
        <v>73</v>
      </c>
      <c r="D100" s="21">
        <f t="shared" si="9"/>
        <v>843.2080674589101</v>
      </c>
      <c r="E100" s="21">
        <f t="shared" si="10"/>
        <v>432.40569706898236</v>
      </c>
      <c r="F100" s="21">
        <f t="shared" si="7"/>
        <v>410.8023703899278</v>
      </c>
      <c r="G100" s="22">
        <f t="shared" si="13"/>
        <v>172551.476457203</v>
      </c>
      <c r="H100" s="21">
        <f t="shared" si="11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2"/>
        <v>7</v>
      </c>
      <c r="C101" s="1">
        <f t="shared" si="8"/>
        <v>74</v>
      </c>
      <c r="D101" s="21">
        <f t="shared" si="9"/>
        <v>843.2080674589101</v>
      </c>
      <c r="E101" s="21">
        <f t="shared" si="10"/>
        <v>431.37869114300753</v>
      </c>
      <c r="F101" s="21">
        <f t="shared" si="7"/>
        <v>411.8293763159026</v>
      </c>
      <c r="G101" s="22">
        <f t="shared" si="13"/>
        <v>172139.6470808871</v>
      </c>
      <c r="H101" s="21">
        <f t="shared" si="11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2"/>
        <v>7</v>
      </c>
      <c r="C102" s="1">
        <f t="shared" si="8"/>
        <v>75</v>
      </c>
      <c r="D102" s="21">
        <f t="shared" si="9"/>
        <v>843.2080674589101</v>
      </c>
      <c r="E102" s="21">
        <f t="shared" si="10"/>
        <v>430.34911770221777</v>
      </c>
      <c r="F102" s="21">
        <f t="shared" si="7"/>
        <v>412.85894975669237</v>
      </c>
      <c r="G102" s="22">
        <f t="shared" si="13"/>
        <v>171726.78813113042</v>
      </c>
      <c r="H102" s="21">
        <f t="shared" si="11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2"/>
        <v>7</v>
      </c>
      <c r="C103" s="1">
        <f t="shared" si="8"/>
        <v>76</v>
      </c>
      <c r="D103" s="21">
        <f t="shared" si="9"/>
        <v>843.2080674589101</v>
      </c>
      <c r="E103" s="21">
        <f t="shared" si="10"/>
        <v>429.3169703278261</v>
      </c>
      <c r="F103" s="21">
        <f t="shared" si="7"/>
        <v>413.89109713108405</v>
      </c>
      <c r="G103" s="22">
        <f t="shared" si="13"/>
        <v>171312.89703399932</v>
      </c>
      <c r="H103" s="21">
        <f t="shared" si="11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2"/>
        <v>7</v>
      </c>
      <c r="C104" s="1">
        <f t="shared" si="8"/>
        <v>77</v>
      </c>
      <c r="D104" s="21">
        <f t="shared" si="9"/>
        <v>843.2080674589101</v>
      </c>
      <c r="E104" s="21">
        <f t="shared" si="10"/>
        <v>428.2822425849983</v>
      </c>
      <c r="F104" s="21">
        <f t="shared" si="7"/>
        <v>414.92582487391184</v>
      </c>
      <c r="G104" s="22">
        <f t="shared" si="13"/>
        <v>170897.97120912542</v>
      </c>
      <c r="H104" s="21">
        <f t="shared" si="11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2"/>
        <v>7</v>
      </c>
      <c r="C105" s="1">
        <f t="shared" si="8"/>
        <v>78</v>
      </c>
      <c r="D105" s="21">
        <f t="shared" si="9"/>
        <v>843.2080674589101</v>
      </c>
      <c r="E105" s="21">
        <f t="shared" si="10"/>
        <v>427.24492802281355</v>
      </c>
      <c r="F105" s="21">
        <f t="shared" si="7"/>
        <v>415.9631394360966</v>
      </c>
      <c r="G105" s="22">
        <f t="shared" si="13"/>
        <v>170482.00806968933</v>
      </c>
      <c r="H105" s="21">
        <f t="shared" si="11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2"/>
        <v>7</v>
      </c>
      <c r="C106" s="1">
        <f t="shared" si="8"/>
        <v>79</v>
      </c>
      <c r="D106" s="21">
        <f t="shared" si="9"/>
        <v>843.2080674589101</v>
      </c>
      <c r="E106" s="21">
        <f t="shared" si="10"/>
        <v>426.2050201742233</v>
      </c>
      <c r="F106" s="21">
        <f t="shared" si="7"/>
        <v>417.00304728468683</v>
      </c>
      <c r="G106" s="22">
        <f t="shared" si="13"/>
        <v>170065.00502240463</v>
      </c>
      <c r="H106" s="21">
        <f t="shared" si="11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2"/>
        <v>7</v>
      </c>
      <c r="C107" s="1">
        <f t="shared" si="8"/>
        <v>80</v>
      </c>
      <c r="D107" s="21">
        <f t="shared" si="9"/>
        <v>843.2080674589101</v>
      </c>
      <c r="E107" s="21">
        <f t="shared" si="10"/>
        <v>425.16251255601156</v>
      </c>
      <c r="F107" s="21">
        <f aca="true" t="shared" si="14" ref="F107:F170">IF(C107&lt;&gt;" ",D107-E107+H107," ")</f>
        <v>418.0455549028986</v>
      </c>
      <c r="G107" s="22">
        <f t="shared" si="13"/>
        <v>169646.95946750173</v>
      </c>
      <c r="H107" s="21">
        <f t="shared" si="11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2"/>
        <v>7</v>
      </c>
      <c r="C108" s="1">
        <f t="shared" si="8"/>
        <v>81</v>
      </c>
      <c r="D108" s="21">
        <f t="shared" si="9"/>
        <v>843.2080674589101</v>
      </c>
      <c r="E108" s="21">
        <f t="shared" si="10"/>
        <v>424.11739866875433</v>
      </c>
      <c r="F108" s="21">
        <f t="shared" si="14"/>
        <v>419.0906687901558</v>
      </c>
      <c r="G108" s="22">
        <f t="shared" si="13"/>
        <v>169227.86879871157</v>
      </c>
      <c r="H108" s="21">
        <f t="shared" si="11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2"/>
        <v>7</v>
      </c>
      <c r="C109" s="1">
        <f>IF(CODE(C108)=32," ",IF(AND(C108+1&lt;=$E$13,G108&gt;0),+C108+1," "))</f>
        <v>82</v>
      </c>
      <c r="D109" s="21">
        <f t="shared" si="9"/>
        <v>843.2080674589101</v>
      </c>
      <c r="E109" s="21">
        <f t="shared" si="10"/>
        <v>423.06967199677894</v>
      </c>
      <c r="F109" s="21">
        <f t="shared" si="14"/>
        <v>420.1383954621312</v>
      </c>
      <c r="G109" s="22">
        <f t="shared" si="13"/>
        <v>168807.73040324944</v>
      </c>
      <c r="H109" s="21">
        <f t="shared" si="11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2"/>
        <v>7</v>
      </c>
      <c r="C110" s="1">
        <f aca="true" t="shared" si="15" ref="C110:C173">IF(CODE(C109)=32," ",IF(AND(C109+1&lt;=$E$13,G109&gt;0),+C109+1," "))</f>
        <v>83</v>
      </c>
      <c r="D110" s="21">
        <f t="shared" si="9"/>
        <v>843.2080674589101</v>
      </c>
      <c r="E110" s="21">
        <f t="shared" si="10"/>
        <v>422.01932600812364</v>
      </c>
      <c r="F110" s="21">
        <f t="shared" si="14"/>
        <v>421.1887414507865</v>
      </c>
      <c r="G110" s="22">
        <f t="shared" si="13"/>
        <v>168386.54166179866</v>
      </c>
      <c r="H110" s="21">
        <f t="shared" si="11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2"/>
        <v>7</v>
      </c>
      <c r="C111" s="1">
        <f t="shared" si="15"/>
        <v>84</v>
      </c>
      <c r="D111" s="21">
        <f t="shared" si="9"/>
        <v>843.2080674589101</v>
      </c>
      <c r="E111" s="21">
        <f t="shared" si="10"/>
        <v>420.9663541544967</v>
      </c>
      <c r="F111" s="21">
        <f t="shared" si="14"/>
        <v>422.24171330441345</v>
      </c>
      <c r="G111" s="22">
        <f t="shared" si="13"/>
        <v>167964.29994849424</v>
      </c>
      <c r="H111" s="21">
        <f t="shared" si="1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2"/>
        <v>8</v>
      </c>
      <c r="C112" s="1">
        <f t="shared" si="15"/>
        <v>85</v>
      </c>
      <c r="D112" s="21">
        <f t="shared" si="9"/>
        <v>843.2080674589101</v>
      </c>
      <c r="E112" s="21">
        <f t="shared" si="10"/>
        <v>419.9107498712356</v>
      </c>
      <c r="F112" s="21">
        <f t="shared" si="14"/>
        <v>423.2973175876745</v>
      </c>
      <c r="G112" s="22">
        <f t="shared" si="13"/>
        <v>167541.00263090656</v>
      </c>
      <c r="H112" s="21">
        <f t="shared" si="1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2"/>
        <v>8</v>
      </c>
      <c r="C113" s="1">
        <f t="shared" si="15"/>
        <v>86</v>
      </c>
      <c r="D113" s="21">
        <f t="shared" si="9"/>
        <v>843.2080674589101</v>
      </c>
      <c r="E113" s="21">
        <f t="shared" si="10"/>
        <v>418.8525065772664</v>
      </c>
      <c r="F113" s="21">
        <f t="shared" si="14"/>
        <v>424.3555608816437</v>
      </c>
      <c r="G113" s="22">
        <f t="shared" si="13"/>
        <v>167116.64707002492</v>
      </c>
      <c r="H113" s="21">
        <f t="shared" si="11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2"/>
        <v>8</v>
      </c>
      <c r="C114" s="1">
        <f t="shared" si="15"/>
        <v>87</v>
      </c>
      <c r="D114" s="21">
        <f t="shared" si="9"/>
        <v>843.2080674589101</v>
      </c>
      <c r="E114" s="21">
        <f t="shared" si="10"/>
        <v>417.7916176750623</v>
      </c>
      <c r="F114" s="21">
        <f t="shared" si="14"/>
        <v>425.41644978384784</v>
      </c>
      <c r="G114" s="22">
        <f t="shared" si="13"/>
        <v>166691.23062024108</v>
      </c>
      <c r="H114" s="21">
        <f t="shared" si="11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2"/>
        <v>8</v>
      </c>
      <c r="C115" s="1">
        <f t="shared" si="15"/>
        <v>88</v>
      </c>
      <c r="D115" s="21">
        <f t="shared" si="9"/>
        <v>843.2080674589101</v>
      </c>
      <c r="E115" s="21">
        <f t="shared" si="10"/>
        <v>416.72807655060274</v>
      </c>
      <c r="F115" s="21">
        <f t="shared" si="14"/>
        <v>426.4799909083074</v>
      </c>
      <c r="G115" s="22">
        <f t="shared" si="13"/>
        <v>166264.7506293328</v>
      </c>
      <c r="H115" s="21">
        <f t="shared" si="11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2"/>
        <v>8</v>
      </c>
      <c r="C116" s="1">
        <f t="shared" si="15"/>
        <v>89</v>
      </c>
      <c r="D116" s="21">
        <f t="shared" si="9"/>
        <v>843.2080674589101</v>
      </c>
      <c r="E116" s="21">
        <f t="shared" si="10"/>
        <v>415.661876573332</v>
      </c>
      <c r="F116" s="21">
        <f t="shared" si="14"/>
        <v>427.54619088557814</v>
      </c>
      <c r="G116" s="22">
        <f t="shared" si="13"/>
        <v>165837.20443844722</v>
      </c>
      <c r="H116" s="21">
        <f t="shared" si="11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2"/>
        <v>8</v>
      </c>
      <c r="C117" s="1">
        <f t="shared" si="15"/>
        <v>90</v>
      </c>
      <c r="D117" s="21">
        <f t="shared" si="9"/>
        <v>843.2080674589101</v>
      </c>
      <c r="E117" s="21">
        <f t="shared" si="10"/>
        <v>414.59301109611806</v>
      </c>
      <c r="F117" s="21">
        <f t="shared" si="14"/>
        <v>428.6150563627921</v>
      </c>
      <c r="G117" s="22">
        <f t="shared" si="13"/>
        <v>165408.58938208444</v>
      </c>
      <c r="H117" s="21">
        <f t="shared" si="11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2"/>
        <v>8</v>
      </c>
      <c r="C118" s="1">
        <f t="shared" si="15"/>
        <v>91</v>
      </c>
      <c r="D118" s="21">
        <f t="shared" si="9"/>
        <v>843.2080674589101</v>
      </c>
      <c r="E118" s="21">
        <f t="shared" si="10"/>
        <v>413.5214734552111</v>
      </c>
      <c r="F118" s="21">
        <f t="shared" si="14"/>
        <v>429.68659400369904</v>
      </c>
      <c r="G118" s="22">
        <f t="shared" si="13"/>
        <v>164978.90278808074</v>
      </c>
      <c r="H118" s="21">
        <f t="shared" si="11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2"/>
        <v>8</v>
      </c>
      <c r="C119" s="1">
        <f t="shared" si="15"/>
        <v>92</v>
      </c>
      <c r="D119" s="21">
        <f t="shared" si="9"/>
        <v>843.2080674589101</v>
      </c>
      <c r="E119" s="21">
        <f t="shared" si="10"/>
        <v>412.44725697020186</v>
      </c>
      <c r="F119" s="21">
        <f t="shared" si="14"/>
        <v>430.7608104887083</v>
      </c>
      <c r="G119" s="22">
        <f t="shared" si="13"/>
        <v>164548.14197759202</v>
      </c>
      <c r="H119" s="21">
        <f t="shared" si="1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2"/>
        <v>8</v>
      </c>
      <c r="C120" s="1">
        <f t="shared" si="15"/>
        <v>93</v>
      </c>
      <c r="D120" s="21">
        <f t="shared" si="9"/>
        <v>843.2080674589101</v>
      </c>
      <c r="E120" s="21">
        <f t="shared" si="10"/>
        <v>411.3703549439801</v>
      </c>
      <c r="F120" s="21">
        <f t="shared" si="14"/>
        <v>431.83771251493005</v>
      </c>
      <c r="G120" s="22">
        <f t="shared" si="13"/>
        <v>164116.30426507708</v>
      </c>
      <c r="H120" s="21">
        <f t="shared" si="1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2"/>
        <v>8</v>
      </c>
      <c r="C121" s="1">
        <f t="shared" si="15"/>
        <v>94</v>
      </c>
      <c r="D121" s="21">
        <f t="shared" si="9"/>
        <v>843.2080674589101</v>
      </c>
      <c r="E121" s="21">
        <f t="shared" si="10"/>
        <v>410.2907606626927</v>
      </c>
      <c r="F121" s="21">
        <f t="shared" si="14"/>
        <v>432.9173067962174</v>
      </c>
      <c r="G121" s="22">
        <f t="shared" si="13"/>
        <v>163683.38695828087</v>
      </c>
      <c r="H121" s="21">
        <f t="shared" si="1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2"/>
        <v>8</v>
      </c>
      <c r="C122" s="1">
        <f t="shared" si="15"/>
        <v>95</v>
      </c>
      <c r="D122" s="21">
        <f t="shared" si="9"/>
        <v>843.2080674589101</v>
      </c>
      <c r="E122" s="21">
        <f t="shared" si="10"/>
        <v>409.2084673957022</v>
      </c>
      <c r="F122" s="21">
        <f t="shared" si="14"/>
        <v>433.99960006320794</v>
      </c>
      <c r="G122" s="22">
        <f t="shared" si="13"/>
        <v>163249.38735821767</v>
      </c>
      <c r="H122" s="21">
        <f t="shared" si="11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2"/>
        <v>8</v>
      </c>
      <c r="C123" s="1">
        <f t="shared" si="15"/>
        <v>96</v>
      </c>
      <c r="D123" s="21">
        <f t="shared" si="9"/>
        <v>843.2080674589101</v>
      </c>
      <c r="E123" s="21">
        <f t="shared" si="10"/>
        <v>408.1234683955442</v>
      </c>
      <c r="F123" s="21">
        <f t="shared" si="14"/>
        <v>435.08459906336594</v>
      </c>
      <c r="G123" s="22">
        <f t="shared" si="13"/>
        <v>162814.30275915432</v>
      </c>
      <c r="H123" s="21">
        <f t="shared" si="11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2"/>
        <v>9</v>
      </c>
      <c r="C124" s="1">
        <f t="shared" si="15"/>
        <v>97</v>
      </c>
      <c r="D124" s="21">
        <f t="shared" si="9"/>
        <v>843.2080674589101</v>
      </c>
      <c r="E124" s="21">
        <f t="shared" si="10"/>
        <v>407.0357568978858</v>
      </c>
      <c r="F124" s="21">
        <f t="shared" si="14"/>
        <v>436.17231056102435</v>
      </c>
      <c r="G124" s="22">
        <f t="shared" si="13"/>
        <v>162378.1304485933</v>
      </c>
      <c r="H124" s="21">
        <f t="shared" si="11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2"/>
        <v>9</v>
      </c>
      <c r="C125" s="1">
        <f t="shared" si="15"/>
        <v>98</v>
      </c>
      <c r="D125" s="21">
        <f t="shared" si="9"/>
        <v>843.2080674589101</v>
      </c>
      <c r="E125" s="21">
        <f t="shared" si="10"/>
        <v>405.9453261214832</v>
      </c>
      <c r="F125" s="21">
        <f t="shared" si="14"/>
        <v>437.2627413374269</v>
      </c>
      <c r="G125" s="22">
        <f t="shared" si="13"/>
        <v>161940.86770725588</v>
      </c>
      <c r="H125" s="21">
        <f t="shared" si="11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2"/>
        <v>9</v>
      </c>
      <c r="C126" s="1">
        <f t="shared" si="15"/>
        <v>99</v>
      </c>
      <c r="D126" s="21">
        <f t="shared" si="9"/>
        <v>843.2080674589101</v>
      </c>
      <c r="E126" s="21">
        <f t="shared" si="10"/>
        <v>404.85216926813973</v>
      </c>
      <c r="F126" s="21">
        <f t="shared" si="14"/>
        <v>438.3558981907704</v>
      </c>
      <c r="G126" s="22">
        <f t="shared" si="13"/>
        <v>161502.5118090651</v>
      </c>
      <c r="H126" s="21">
        <f t="shared" si="11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2"/>
        <v>9</v>
      </c>
      <c r="C127" s="1">
        <f t="shared" si="15"/>
        <v>100</v>
      </c>
      <c r="D127" s="21">
        <f t="shared" si="9"/>
        <v>843.2080674589101</v>
      </c>
      <c r="E127" s="21">
        <f t="shared" si="10"/>
        <v>403.75627952266274</v>
      </c>
      <c r="F127" s="21">
        <f t="shared" si="14"/>
        <v>439.4517879362474</v>
      </c>
      <c r="G127" s="22">
        <f t="shared" si="13"/>
        <v>161063.06002112885</v>
      </c>
      <c r="H127" s="21">
        <f t="shared" si="11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2"/>
        <v>9</v>
      </c>
      <c r="C128" s="1">
        <f t="shared" si="15"/>
        <v>101</v>
      </c>
      <c r="D128" s="21">
        <f t="shared" si="9"/>
        <v>843.2080674589101</v>
      </c>
      <c r="E128" s="21">
        <f t="shared" si="10"/>
        <v>402.65765005282213</v>
      </c>
      <c r="F128" s="21">
        <f t="shared" si="14"/>
        <v>440.550417406088</v>
      </c>
      <c r="G128" s="22">
        <f t="shared" si="13"/>
        <v>160622.50960372278</v>
      </c>
      <c r="H128" s="21">
        <f t="shared" si="11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2"/>
        <v>9</v>
      </c>
      <c r="C129" s="1">
        <f t="shared" si="15"/>
        <v>102</v>
      </c>
      <c r="D129" s="21">
        <f t="shared" si="9"/>
        <v>843.2080674589101</v>
      </c>
      <c r="E129" s="21">
        <f t="shared" si="10"/>
        <v>401.55627400930695</v>
      </c>
      <c r="F129" s="21">
        <f t="shared" si="14"/>
        <v>441.6517934496032</v>
      </c>
      <c r="G129" s="22">
        <f t="shared" si="13"/>
        <v>160180.85781027318</v>
      </c>
      <c r="H129" s="21">
        <f t="shared" si="11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2"/>
        <v>9</v>
      </c>
      <c r="C130" s="1">
        <f t="shared" si="15"/>
        <v>103</v>
      </c>
      <c r="D130" s="21">
        <f t="shared" si="9"/>
        <v>843.2080674589101</v>
      </c>
      <c r="E130" s="21">
        <f t="shared" si="10"/>
        <v>400.45214452568297</v>
      </c>
      <c r="F130" s="21">
        <f t="shared" si="14"/>
        <v>442.75592293322717</v>
      </c>
      <c r="G130" s="22">
        <f t="shared" si="13"/>
        <v>159738.10188733996</v>
      </c>
      <c r="H130" s="21">
        <f t="shared" si="11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2"/>
        <v>9</v>
      </c>
      <c r="C131" s="1">
        <f t="shared" si="15"/>
        <v>104</v>
      </c>
      <c r="D131" s="21">
        <f t="shared" si="9"/>
        <v>843.2080674589101</v>
      </c>
      <c r="E131" s="21">
        <f t="shared" si="10"/>
        <v>399.3452547183499</v>
      </c>
      <c r="F131" s="21">
        <f t="shared" si="14"/>
        <v>443.86281274056023</v>
      </c>
      <c r="G131" s="22">
        <f t="shared" si="13"/>
        <v>159294.2390745994</v>
      </c>
      <c r="H131" s="21">
        <f t="shared" si="11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2"/>
        <v>9</v>
      </c>
      <c r="C132" s="1">
        <f t="shared" si="15"/>
        <v>105</v>
      </c>
      <c r="D132" s="21">
        <f t="shared" si="9"/>
        <v>843.2080674589101</v>
      </c>
      <c r="E132" s="21">
        <f t="shared" si="10"/>
        <v>398.2355976864985</v>
      </c>
      <c r="F132" s="21">
        <f t="shared" si="14"/>
        <v>444.9724697724116</v>
      </c>
      <c r="G132" s="22">
        <f t="shared" si="13"/>
        <v>158849.266604827</v>
      </c>
      <c r="H132" s="21">
        <f t="shared" si="1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2"/>
        <v>9</v>
      </c>
      <c r="C133" s="1">
        <f t="shared" si="15"/>
        <v>106</v>
      </c>
      <c r="D133" s="21">
        <f t="shared" si="9"/>
        <v>843.2080674589101</v>
      </c>
      <c r="E133" s="21">
        <f t="shared" si="10"/>
        <v>397.1231665120675</v>
      </c>
      <c r="F133" s="21">
        <f t="shared" si="14"/>
        <v>446.08490094684265</v>
      </c>
      <c r="G133" s="22">
        <f t="shared" si="13"/>
        <v>158403.18170388014</v>
      </c>
      <c r="H133" s="21">
        <f t="shared" si="1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2"/>
        <v>9</v>
      </c>
      <c r="C134" s="1">
        <f t="shared" si="15"/>
        <v>107</v>
      </c>
      <c r="D134" s="21">
        <f t="shared" si="9"/>
        <v>843.2080674589101</v>
      </c>
      <c r="E134" s="21">
        <f t="shared" si="10"/>
        <v>396.00795425970034</v>
      </c>
      <c r="F134" s="21">
        <f t="shared" si="14"/>
        <v>447.2001131992098</v>
      </c>
      <c r="G134" s="22">
        <f t="shared" si="13"/>
        <v>157955.98159068092</v>
      </c>
      <c r="H134" s="21">
        <f t="shared" si="11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2"/>
        <v>9</v>
      </c>
      <c r="C135" s="1">
        <f t="shared" si="15"/>
        <v>108</v>
      </c>
      <c r="D135" s="21">
        <f t="shared" si="9"/>
        <v>843.2080674589101</v>
      </c>
      <c r="E135" s="21">
        <f t="shared" si="10"/>
        <v>394.8899539767023</v>
      </c>
      <c r="F135" s="21">
        <f t="shared" si="14"/>
        <v>448.3181134822078</v>
      </c>
      <c r="G135" s="22">
        <f t="shared" si="13"/>
        <v>157507.66347719872</v>
      </c>
      <c r="H135" s="21">
        <f t="shared" si="11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2"/>
        <v>10</v>
      </c>
      <c r="C136" s="1">
        <f t="shared" si="15"/>
        <v>109</v>
      </c>
      <c r="D136" s="21">
        <f t="shared" si="9"/>
        <v>843.2080674589101</v>
      </c>
      <c r="E136" s="21">
        <f t="shared" si="10"/>
        <v>393.7691586929968</v>
      </c>
      <c r="F136" s="21">
        <f t="shared" si="14"/>
        <v>449.4389087659133</v>
      </c>
      <c r="G136" s="22">
        <f t="shared" si="13"/>
        <v>157058.2245684328</v>
      </c>
      <c r="H136" s="21">
        <f t="shared" si="11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2"/>
        <v>10</v>
      </c>
      <c r="C137" s="1">
        <f t="shared" si="15"/>
        <v>110</v>
      </c>
      <c r="D137" s="21">
        <f t="shared" si="9"/>
        <v>843.2080674589101</v>
      </c>
      <c r="E137" s="21">
        <f t="shared" si="10"/>
        <v>392.64556142108205</v>
      </c>
      <c r="F137" s="21">
        <f t="shared" si="14"/>
        <v>450.5625060378281</v>
      </c>
      <c r="G137" s="22">
        <f t="shared" si="13"/>
        <v>156607.662062395</v>
      </c>
      <c r="H137" s="21">
        <f t="shared" si="11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2"/>
        <v>10</v>
      </c>
      <c r="C138" s="1">
        <f t="shared" si="15"/>
        <v>111</v>
      </c>
      <c r="D138" s="21">
        <f t="shared" si="9"/>
        <v>843.2080674589101</v>
      </c>
      <c r="E138" s="21">
        <f t="shared" si="10"/>
        <v>391.51915515598745</v>
      </c>
      <c r="F138" s="21">
        <f t="shared" si="14"/>
        <v>451.6889123029227</v>
      </c>
      <c r="G138" s="22">
        <f t="shared" si="13"/>
        <v>156155.97315009206</v>
      </c>
      <c r="H138" s="21">
        <f t="shared" si="11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2"/>
        <v>10</v>
      </c>
      <c r="C139" s="1">
        <f t="shared" si="15"/>
        <v>112</v>
      </c>
      <c r="D139" s="21">
        <f t="shared" si="9"/>
        <v>843.2080674589101</v>
      </c>
      <c r="E139" s="21">
        <f t="shared" si="10"/>
        <v>390.38993287523016</v>
      </c>
      <c r="F139" s="21">
        <f t="shared" si="14"/>
        <v>452.81813458368</v>
      </c>
      <c r="G139" s="22">
        <f t="shared" si="13"/>
        <v>155703.15501550838</v>
      </c>
      <c r="H139" s="21">
        <f t="shared" si="11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2"/>
        <v>10</v>
      </c>
      <c r="C140" s="1">
        <f t="shared" si="15"/>
        <v>113</v>
      </c>
      <c r="D140" s="21">
        <f t="shared" si="9"/>
        <v>843.2080674589101</v>
      </c>
      <c r="E140" s="21">
        <f t="shared" si="10"/>
        <v>389.25788753877094</v>
      </c>
      <c r="F140" s="21">
        <f t="shared" si="14"/>
        <v>453.9501799201392</v>
      </c>
      <c r="G140" s="22">
        <f t="shared" si="13"/>
        <v>155249.20483558823</v>
      </c>
      <c r="H140" s="21">
        <f t="shared" si="11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2"/>
        <v>10</v>
      </c>
      <c r="C141" s="1">
        <f t="shared" si="15"/>
        <v>114</v>
      </c>
      <c r="D141" s="21">
        <f t="shared" si="9"/>
        <v>843.2080674589101</v>
      </c>
      <c r="E141" s="21">
        <f t="shared" si="10"/>
        <v>388.1230120889706</v>
      </c>
      <c r="F141" s="21">
        <f t="shared" si="14"/>
        <v>455.08505536993954</v>
      </c>
      <c r="G141" s="22">
        <f t="shared" si="13"/>
        <v>154794.1197802183</v>
      </c>
      <c r="H141" s="21">
        <f t="shared" si="11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2"/>
        <v>10</v>
      </c>
      <c r="C142" s="1">
        <f t="shared" si="15"/>
        <v>115</v>
      </c>
      <c r="D142" s="21">
        <f t="shared" si="9"/>
        <v>843.2080674589101</v>
      </c>
      <c r="E142" s="21">
        <f t="shared" si="10"/>
        <v>386.9852994505457</v>
      </c>
      <c r="F142" s="21">
        <f t="shared" si="14"/>
        <v>456.2227680083644</v>
      </c>
      <c r="G142" s="22">
        <f t="shared" si="13"/>
        <v>154337.89701220993</v>
      </c>
      <c r="H142" s="21">
        <f t="shared" si="11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2"/>
        <v>10</v>
      </c>
      <c r="C143" s="1">
        <f t="shared" si="15"/>
        <v>116</v>
      </c>
      <c r="D143" s="21">
        <f t="shared" si="9"/>
        <v>843.2080674589101</v>
      </c>
      <c r="E143" s="21">
        <f t="shared" si="10"/>
        <v>385.84474253052485</v>
      </c>
      <c r="F143" s="21">
        <f t="shared" si="14"/>
        <v>457.3633249283853</v>
      </c>
      <c r="G143" s="22">
        <f t="shared" si="13"/>
        <v>153880.53368728154</v>
      </c>
      <c r="H143" s="21">
        <f t="shared" si="11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2"/>
        <v>10</v>
      </c>
      <c r="C144" s="1">
        <f t="shared" si="15"/>
        <v>117</v>
      </c>
      <c r="D144" s="21">
        <f t="shared" si="9"/>
        <v>843.2080674589101</v>
      </c>
      <c r="E144" s="21">
        <f t="shared" si="10"/>
        <v>384.70133421820384</v>
      </c>
      <c r="F144" s="21">
        <f t="shared" si="14"/>
        <v>458.5067332407063</v>
      </c>
      <c r="G144" s="22">
        <f t="shared" si="13"/>
        <v>153422.02695404083</v>
      </c>
      <c r="H144" s="21">
        <f t="shared" si="11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2"/>
        <v>10</v>
      </c>
      <c r="C145" s="1">
        <f t="shared" si="15"/>
        <v>118</v>
      </c>
      <c r="D145" s="21">
        <f t="shared" si="9"/>
        <v>843.2080674589101</v>
      </c>
      <c r="E145" s="21">
        <f t="shared" si="10"/>
        <v>383.5550673851021</v>
      </c>
      <c r="F145" s="21">
        <f t="shared" si="14"/>
        <v>459.653000073808</v>
      </c>
      <c r="G145" s="22">
        <f t="shared" si="13"/>
        <v>152962.37395396704</v>
      </c>
      <c r="H145" s="21">
        <f t="shared" si="11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2"/>
        <v>10</v>
      </c>
      <c r="C146" s="1">
        <f t="shared" si="15"/>
        <v>119</v>
      </c>
      <c r="D146" s="21">
        <f t="shared" si="9"/>
        <v>843.2080674589101</v>
      </c>
      <c r="E146" s="21">
        <f t="shared" si="10"/>
        <v>382.4059348849176</v>
      </c>
      <c r="F146" s="21">
        <f t="shared" si="14"/>
        <v>460.80213257399254</v>
      </c>
      <c r="G146" s="22">
        <f t="shared" si="13"/>
        <v>152501.57182139304</v>
      </c>
      <c r="H146" s="21">
        <f t="shared" si="11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2"/>
        <v>10</v>
      </c>
      <c r="C147" s="1">
        <f t="shared" si="15"/>
        <v>120</v>
      </c>
      <c r="D147" s="21">
        <f t="shared" si="9"/>
        <v>843.2080674589101</v>
      </c>
      <c r="E147" s="21">
        <f t="shared" si="10"/>
        <v>381.2539295534826</v>
      </c>
      <c r="F147" s="21">
        <f t="shared" si="14"/>
        <v>461.95413790542756</v>
      </c>
      <c r="G147" s="22">
        <f t="shared" si="13"/>
        <v>152039.61768348762</v>
      </c>
      <c r="H147" s="21">
        <f t="shared" si="11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2"/>
        <v>11</v>
      </c>
      <c r="C148" s="1">
        <f t="shared" si="15"/>
        <v>121</v>
      </c>
      <c r="D148" s="21">
        <f t="shared" si="9"/>
        <v>843.2080674589101</v>
      </c>
      <c r="E148" s="21">
        <f t="shared" si="10"/>
        <v>380.0990442087191</v>
      </c>
      <c r="F148" s="21">
        <f t="shared" si="14"/>
        <v>463.10902325019106</v>
      </c>
      <c r="G148" s="22">
        <f t="shared" si="13"/>
        <v>151576.50866023742</v>
      </c>
      <c r="H148" s="21">
        <f t="shared" si="11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2"/>
        <v>11</v>
      </c>
      <c r="C149" s="1">
        <f t="shared" si="15"/>
        <v>122</v>
      </c>
      <c r="D149" s="21">
        <f t="shared" si="9"/>
        <v>843.2080674589101</v>
      </c>
      <c r="E149" s="21">
        <f t="shared" si="10"/>
        <v>378.94127165059354</v>
      </c>
      <c r="F149" s="21">
        <f t="shared" si="14"/>
        <v>464.2667958083166</v>
      </c>
      <c r="G149" s="22">
        <f t="shared" si="13"/>
        <v>151112.24186442912</v>
      </c>
      <c r="H149" s="21">
        <f t="shared" si="11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2"/>
        <v>11</v>
      </c>
      <c r="C150" s="1">
        <f t="shared" si="15"/>
        <v>123</v>
      </c>
      <c r="D150" s="21">
        <f t="shared" si="9"/>
        <v>843.2080674589101</v>
      </c>
      <c r="E150" s="21">
        <f t="shared" si="10"/>
        <v>377.7806046610728</v>
      </c>
      <c r="F150" s="21">
        <f t="shared" si="14"/>
        <v>465.42746279783734</v>
      </c>
      <c r="G150" s="22">
        <f t="shared" si="13"/>
        <v>150646.81440163127</v>
      </c>
      <c r="H150" s="21">
        <f t="shared" si="11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2"/>
        <v>11</v>
      </c>
      <c r="C151" s="1">
        <f t="shared" si="15"/>
        <v>124</v>
      </c>
      <c r="D151" s="21">
        <f t="shared" si="9"/>
        <v>843.2080674589101</v>
      </c>
      <c r="E151" s="21">
        <f t="shared" si="10"/>
        <v>376.6170360040782</v>
      </c>
      <c r="F151" s="21">
        <f t="shared" si="14"/>
        <v>466.5910314548319</v>
      </c>
      <c r="G151" s="22">
        <f t="shared" si="13"/>
        <v>150180.22337017645</v>
      </c>
      <c r="H151" s="21">
        <f t="shared" si="11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2"/>
        <v>11</v>
      </c>
      <c r="C152" s="1">
        <f t="shared" si="15"/>
        <v>125</v>
      </c>
      <c r="D152" s="21">
        <f t="shared" si="9"/>
        <v>843.2080674589101</v>
      </c>
      <c r="E152" s="21">
        <f t="shared" si="10"/>
        <v>375.4505584254411</v>
      </c>
      <c r="F152" s="21">
        <f t="shared" si="14"/>
        <v>467.75750903346903</v>
      </c>
      <c r="G152" s="22">
        <f t="shared" si="13"/>
        <v>149712.465861143</v>
      </c>
      <c r="H152" s="21">
        <f t="shared" si="11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2"/>
        <v>11</v>
      </c>
      <c r="C153" s="1">
        <f t="shared" si="15"/>
        <v>126</v>
      </c>
      <c r="D153" s="21">
        <f t="shared" si="9"/>
        <v>843.2080674589101</v>
      </c>
      <c r="E153" s="21">
        <f t="shared" si="10"/>
        <v>374.2811646528575</v>
      </c>
      <c r="F153" s="21">
        <f t="shared" si="14"/>
        <v>468.9269028060526</v>
      </c>
      <c r="G153" s="22">
        <f t="shared" si="13"/>
        <v>149243.53895833693</v>
      </c>
      <c r="H153" s="21">
        <f t="shared" si="11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2"/>
        <v>11</v>
      </c>
      <c r="C154" s="1">
        <f t="shared" si="15"/>
        <v>127</v>
      </c>
      <c r="D154" s="21">
        <f t="shared" si="9"/>
        <v>843.2080674589101</v>
      </c>
      <c r="E154" s="21">
        <f t="shared" si="10"/>
        <v>373.1088473958423</v>
      </c>
      <c r="F154" s="21">
        <f t="shared" si="14"/>
        <v>470.09922006306783</v>
      </c>
      <c r="G154" s="22">
        <f t="shared" si="13"/>
        <v>148773.43973827385</v>
      </c>
      <c r="H154" s="21">
        <f t="shared" si="11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2"/>
        <v>11</v>
      </c>
      <c r="C155" s="1">
        <f t="shared" si="15"/>
        <v>128</v>
      </c>
      <c r="D155" s="21">
        <f t="shared" si="9"/>
        <v>843.2080674589101</v>
      </c>
      <c r="E155" s="21">
        <f t="shared" si="10"/>
        <v>371.9335993456846</v>
      </c>
      <c r="F155" s="21">
        <f t="shared" si="14"/>
        <v>471.2744681132255</v>
      </c>
      <c r="G155" s="22">
        <f t="shared" si="13"/>
        <v>148302.16527016062</v>
      </c>
      <c r="H155" s="21">
        <f t="shared" si="11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2"/>
        <v>11</v>
      </c>
      <c r="C156" s="1">
        <f t="shared" si="15"/>
        <v>129</v>
      </c>
      <c r="D156" s="21">
        <f aca="true" t="shared" si="16" ref="D156:D219">IF(C156&lt;&gt;" ",IF(G155&lt;D155,G155+E156,PMT($E$11,($E$13),-$E$6))," ")</f>
        <v>843.2080674589101</v>
      </c>
      <c r="E156" s="21">
        <f aca="true" t="shared" si="17" ref="E156:E219">IF(C156&lt;&gt;" ",G155*$E$11," ")</f>
        <v>370.75541317540154</v>
      </c>
      <c r="F156" s="21">
        <f t="shared" si="14"/>
        <v>472.4526542835086</v>
      </c>
      <c r="G156" s="22">
        <f t="shared" si="13"/>
        <v>147829.7126158771</v>
      </c>
      <c r="H156" s="21">
        <f aca="true" t="shared" si="18" ref="H156:H219">IF(C156&lt;&gt;" ",IF(AND($E$19=B156,$E$20=C156-(B156-1)*12),$E$18,0)," ")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9" ref="B157:B220">IF(C157&lt;&gt;" ",INT(C156/12)+1," ")</f>
        <v>11</v>
      </c>
      <c r="C157" s="1">
        <f t="shared" si="15"/>
        <v>130</v>
      </c>
      <c r="D157" s="21">
        <f t="shared" si="16"/>
        <v>843.2080674589101</v>
      </c>
      <c r="E157" s="21">
        <f t="shared" si="17"/>
        <v>369.5742815396928</v>
      </c>
      <c r="F157" s="21">
        <f t="shared" si="14"/>
        <v>473.63378591921736</v>
      </c>
      <c r="G157" s="22">
        <f aca="true" t="shared" si="20" ref="G157:G220">IF(C157&lt;&gt;" ",G156-F157," ")</f>
        <v>147356.07882995787</v>
      </c>
      <c r="H157" s="21">
        <f t="shared" si="18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9"/>
        <v>11</v>
      </c>
      <c r="C158" s="1">
        <f t="shared" si="15"/>
        <v>131</v>
      </c>
      <c r="D158" s="21">
        <f t="shared" si="16"/>
        <v>843.2080674589101</v>
      </c>
      <c r="E158" s="21">
        <f t="shared" si="17"/>
        <v>368.3901970748947</v>
      </c>
      <c r="F158" s="21">
        <f t="shared" si="14"/>
        <v>474.81787038401546</v>
      </c>
      <c r="G158" s="22">
        <f t="shared" si="20"/>
        <v>146881.26095957385</v>
      </c>
      <c r="H158" s="21">
        <f t="shared" si="18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9"/>
        <v>11</v>
      </c>
      <c r="C159" s="1">
        <f t="shared" si="15"/>
        <v>132</v>
      </c>
      <c r="D159" s="21">
        <f t="shared" si="16"/>
        <v>843.2080674589101</v>
      </c>
      <c r="E159" s="21">
        <f t="shared" si="17"/>
        <v>367.2031523989346</v>
      </c>
      <c r="F159" s="21">
        <f t="shared" si="14"/>
        <v>476.00491505997553</v>
      </c>
      <c r="G159" s="22">
        <f t="shared" si="20"/>
        <v>146405.25604451387</v>
      </c>
      <c r="H159" s="21">
        <f t="shared" si="18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9"/>
        <v>12</v>
      </c>
      <c r="C160" s="1">
        <f t="shared" si="15"/>
        <v>133</v>
      </c>
      <c r="D160" s="21">
        <f t="shared" si="16"/>
        <v>843.2080674589101</v>
      </c>
      <c r="E160" s="21">
        <f t="shared" si="17"/>
        <v>366.01314011128466</v>
      </c>
      <c r="F160" s="21">
        <f t="shared" si="14"/>
        <v>477.1949273476255</v>
      </c>
      <c r="G160" s="22">
        <f t="shared" si="20"/>
        <v>145928.06111716625</v>
      </c>
      <c r="H160" s="21">
        <f t="shared" si="18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9"/>
        <v>12</v>
      </c>
      <c r="C161" s="1">
        <f t="shared" si="15"/>
        <v>134</v>
      </c>
      <c r="D161" s="21">
        <f t="shared" si="16"/>
        <v>843.2080674589101</v>
      </c>
      <c r="E161" s="21">
        <f t="shared" si="17"/>
        <v>364.8201527929156</v>
      </c>
      <c r="F161" s="21">
        <f t="shared" si="14"/>
        <v>478.3879146659945</v>
      </c>
      <c r="G161" s="22">
        <f t="shared" si="20"/>
        <v>145449.67320250024</v>
      </c>
      <c r="H161" s="21">
        <f t="shared" si="18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9"/>
        <v>12</v>
      </c>
      <c r="C162" s="1">
        <f t="shared" si="15"/>
        <v>135</v>
      </c>
      <c r="D162" s="21">
        <f t="shared" si="16"/>
        <v>843.2080674589101</v>
      </c>
      <c r="E162" s="21">
        <f t="shared" si="17"/>
        <v>363.62418300625063</v>
      </c>
      <c r="F162" s="21">
        <f t="shared" si="14"/>
        <v>479.5838844526595</v>
      </c>
      <c r="G162" s="22">
        <f t="shared" si="20"/>
        <v>144970.08931804757</v>
      </c>
      <c r="H162" s="21">
        <f t="shared" si="18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9"/>
        <v>12</v>
      </c>
      <c r="C163" s="1">
        <f t="shared" si="15"/>
        <v>136</v>
      </c>
      <c r="D163" s="21">
        <f t="shared" si="16"/>
        <v>843.2080674589101</v>
      </c>
      <c r="E163" s="21">
        <f t="shared" si="17"/>
        <v>362.42522329511894</v>
      </c>
      <c r="F163" s="21">
        <f t="shared" si="14"/>
        <v>480.7828441637912</v>
      </c>
      <c r="G163" s="22">
        <f t="shared" si="20"/>
        <v>144489.30647388377</v>
      </c>
      <c r="H163" s="21">
        <f t="shared" si="18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9"/>
        <v>12</v>
      </c>
      <c r="C164" s="1">
        <f t="shared" si="15"/>
        <v>137</v>
      </c>
      <c r="D164" s="21">
        <f t="shared" si="16"/>
        <v>843.2080674589101</v>
      </c>
      <c r="E164" s="21">
        <f t="shared" si="17"/>
        <v>361.2232661847094</v>
      </c>
      <c r="F164" s="21">
        <f t="shared" si="14"/>
        <v>481.9848012742007</v>
      </c>
      <c r="G164" s="22">
        <f t="shared" si="20"/>
        <v>144007.32167260957</v>
      </c>
      <c r="H164" s="21">
        <f t="shared" si="18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9"/>
        <v>12</v>
      </c>
      <c r="C165" s="1">
        <f t="shared" si="15"/>
        <v>138</v>
      </c>
      <c r="D165" s="21">
        <f t="shared" si="16"/>
        <v>843.2080674589101</v>
      </c>
      <c r="E165" s="21">
        <f t="shared" si="17"/>
        <v>360.01830418152394</v>
      </c>
      <c r="F165" s="21">
        <f t="shared" si="14"/>
        <v>483.1897632773862</v>
      </c>
      <c r="G165" s="22">
        <f t="shared" si="20"/>
        <v>143524.13190933218</v>
      </c>
      <c r="H165" s="21">
        <f t="shared" si="18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9"/>
        <v>12</v>
      </c>
      <c r="C166" s="1">
        <f t="shared" si="15"/>
        <v>139</v>
      </c>
      <c r="D166" s="21">
        <f t="shared" si="16"/>
        <v>843.2080674589101</v>
      </c>
      <c r="E166" s="21">
        <f t="shared" si="17"/>
        <v>358.81032977333047</v>
      </c>
      <c r="F166" s="21">
        <f t="shared" si="14"/>
        <v>484.39773768557967</v>
      </c>
      <c r="G166" s="22">
        <f t="shared" si="20"/>
        <v>143039.7341716466</v>
      </c>
      <c r="H166" s="21">
        <f t="shared" si="18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9"/>
        <v>12</v>
      </c>
      <c r="C167" s="1">
        <f t="shared" si="15"/>
        <v>140</v>
      </c>
      <c r="D167" s="21">
        <f t="shared" si="16"/>
        <v>843.2080674589101</v>
      </c>
      <c r="E167" s="21">
        <f t="shared" si="17"/>
        <v>357.5993354291165</v>
      </c>
      <c r="F167" s="21">
        <f t="shared" si="14"/>
        <v>485.60873202979366</v>
      </c>
      <c r="G167" s="22">
        <f t="shared" si="20"/>
        <v>142554.1254396168</v>
      </c>
      <c r="H167" s="21">
        <f t="shared" si="18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9"/>
        <v>12</v>
      </c>
      <c r="C168" s="1">
        <f t="shared" si="15"/>
        <v>141</v>
      </c>
      <c r="D168" s="21">
        <f t="shared" si="16"/>
        <v>843.2080674589101</v>
      </c>
      <c r="E168" s="21">
        <f t="shared" si="17"/>
        <v>356.385313599042</v>
      </c>
      <c r="F168" s="21">
        <f t="shared" si="14"/>
        <v>486.82275385986816</v>
      </c>
      <c r="G168" s="22">
        <f t="shared" si="20"/>
        <v>142067.30268575693</v>
      </c>
      <c r="H168" s="21">
        <f t="shared" si="18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9"/>
        <v>12</v>
      </c>
      <c r="C169" s="1">
        <f t="shared" si="15"/>
        <v>142</v>
      </c>
      <c r="D169" s="21">
        <f t="shared" si="16"/>
        <v>843.2080674589101</v>
      </c>
      <c r="E169" s="21">
        <f t="shared" si="17"/>
        <v>355.1682567143923</v>
      </c>
      <c r="F169" s="21">
        <f t="shared" si="14"/>
        <v>488.0398107445178</v>
      </c>
      <c r="G169" s="22">
        <f t="shared" si="20"/>
        <v>141579.2628750124</v>
      </c>
      <c r="H169" s="21">
        <f t="shared" si="18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9"/>
        <v>12</v>
      </c>
      <c r="C170" s="1">
        <f t="shared" si="15"/>
        <v>143</v>
      </c>
      <c r="D170" s="21">
        <f t="shared" si="16"/>
        <v>843.2080674589101</v>
      </c>
      <c r="E170" s="21">
        <f t="shared" si="17"/>
        <v>353.948157187531</v>
      </c>
      <c r="F170" s="21">
        <f t="shared" si="14"/>
        <v>489.2599102713791</v>
      </c>
      <c r="G170" s="22">
        <f t="shared" si="20"/>
        <v>141090.00296474103</v>
      </c>
      <c r="H170" s="21">
        <f t="shared" si="18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9"/>
        <v>12</v>
      </c>
      <c r="C171" s="1">
        <f t="shared" si="15"/>
        <v>144</v>
      </c>
      <c r="D171" s="21">
        <f t="shared" si="16"/>
        <v>843.2080674589101</v>
      </c>
      <c r="E171" s="21">
        <f t="shared" si="17"/>
        <v>352.7250074118526</v>
      </c>
      <c r="F171" s="21">
        <f aca="true" t="shared" si="21" ref="F171:F234">IF(C171&lt;&gt;" ",D171-E171+H171," ")</f>
        <v>490.48306004705756</v>
      </c>
      <c r="G171" s="22">
        <f t="shared" si="20"/>
        <v>140599.51990469397</v>
      </c>
      <c r="H171" s="21">
        <f t="shared" si="18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9"/>
        <v>13</v>
      </c>
      <c r="C172" s="1">
        <f t="shared" si="15"/>
        <v>145</v>
      </c>
      <c r="D172" s="21">
        <f t="shared" si="16"/>
        <v>843.2080674589101</v>
      </c>
      <c r="E172" s="21">
        <f t="shared" si="17"/>
        <v>351.4987997617349</v>
      </c>
      <c r="F172" s="21">
        <f t="shared" si="21"/>
        <v>491.7092676971752</v>
      </c>
      <c r="G172" s="22">
        <f t="shared" si="20"/>
        <v>140107.8106369968</v>
      </c>
      <c r="H172" s="21">
        <f t="shared" si="18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9"/>
        <v>13</v>
      </c>
      <c r="C173" s="1">
        <f t="shared" si="15"/>
        <v>146</v>
      </c>
      <c r="D173" s="21">
        <f t="shared" si="16"/>
        <v>843.2080674589101</v>
      </c>
      <c r="E173" s="21">
        <f t="shared" si="17"/>
        <v>350.26952659249196</v>
      </c>
      <c r="F173" s="21">
        <f t="shared" si="21"/>
        <v>492.9385408664182</v>
      </c>
      <c r="G173" s="22">
        <f t="shared" si="20"/>
        <v>139614.87209613036</v>
      </c>
      <c r="H173" s="21">
        <f t="shared" si="18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9"/>
        <v>13</v>
      </c>
      <c r="C174" s="1">
        <f aca="true" t="shared" si="22" ref="C174:C237">IF(CODE(C173)=32," ",IF(AND(C173+1&lt;=$E$13,G173&gt;0),+C173+1," "))</f>
        <v>147</v>
      </c>
      <c r="D174" s="21">
        <f t="shared" si="16"/>
        <v>843.2080674589101</v>
      </c>
      <c r="E174" s="21">
        <f t="shared" si="17"/>
        <v>349.03718024032594</v>
      </c>
      <c r="F174" s="21">
        <f t="shared" si="21"/>
        <v>494.1708872185842</v>
      </c>
      <c r="G174" s="22">
        <f t="shared" si="20"/>
        <v>139120.70120891178</v>
      </c>
      <c r="H174" s="21">
        <f t="shared" si="18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9"/>
        <v>13</v>
      </c>
      <c r="C175" s="1">
        <f t="shared" si="22"/>
        <v>148</v>
      </c>
      <c r="D175" s="21">
        <f t="shared" si="16"/>
        <v>843.2080674589101</v>
      </c>
      <c r="E175" s="21">
        <f t="shared" si="17"/>
        <v>347.80175302227946</v>
      </c>
      <c r="F175" s="21">
        <f t="shared" si="21"/>
        <v>495.4063144366307</v>
      </c>
      <c r="G175" s="22">
        <f t="shared" si="20"/>
        <v>138625.29489447514</v>
      </c>
      <c r="H175" s="21">
        <f t="shared" si="18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9"/>
        <v>13</v>
      </c>
      <c r="C176" s="1">
        <f t="shared" si="22"/>
        <v>149</v>
      </c>
      <c r="D176" s="21">
        <f t="shared" si="16"/>
        <v>843.2080674589101</v>
      </c>
      <c r="E176" s="21">
        <f t="shared" si="17"/>
        <v>346.56323723618783</v>
      </c>
      <c r="F176" s="21">
        <f t="shared" si="21"/>
        <v>496.6448302227223</v>
      </c>
      <c r="G176" s="22">
        <f t="shared" si="20"/>
        <v>138128.6500642524</v>
      </c>
      <c r="H176" s="21">
        <f t="shared" si="18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9"/>
        <v>13</v>
      </c>
      <c r="C177" s="1">
        <f t="shared" si="22"/>
        <v>150</v>
      </c>
      <c r="D177" s="21">
        <f t="shared" si="16"/>
        <v>843.2080674589101</v>
      </c>
      <c r="E177" s="21">
        <f t="shared" si="17"/>
        <v>345.321625160631</v>
      </c>
      <c r="F177" s="21">
        <f t="shared" si="21"/>
        <v>497.8864422982791</v>
      </c>
      <c r="G177" s="22">
        <f t="shared" si="20"/>
        <v>137630.76362195413</v>
      </c>
      <c r="H177" s="21">
        <f t="shared" si="18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>
        <f t="shared" si="19"/>
        <v>13</v>
      </c>
      <c r="C178" s="1">
        <f t="shared" si="22"/>
        <v>151</v>
      </c>
      <c r="D178" s="21">
        <f t="shared" si="16"/>
        <v>843.2080674589101</v>
      </c>
      <c r="E178" s="21">
        <f t="shared" si="17"/>
        <v>344.07690905488533</v>
      </c>
      <c r="F178" s="21">
        <f t="shared" si="21"/>
        <v>499.1311584040248</v>
      </c>
      <c r="G178" s="22">
        <f t="shared" si="20"/>
        <v>137131.6324635501</v>
      </c>
      <c r="H178" s="21">
        <f t="shared" si="18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>
        <f t="shared" si="19"/>
        <v>13</v>
      </c>
      <c r="C179" s="1">
        <f t="shared" si="22"/>
        <v>152</v>
      </c>
      <c r="D179" s="21">
        <f t="shared" si="16"/>
        <v>843.2080674589101</v>
      </c>
      <c r="E179" s="21">
        <f t="shared" si="17"/>
        <v>342.8290811588753</v>
      </c>
      <c r="F179" s="21">
        <f t="shared" si="21"/>
        <v>500.37898630003485</v>
      </c>
      <c r="G179" s="22">
        <f t="shared" si="20"/>
        <v>136631.25347725008</v>
      </c>
      <c r="H179" s="21">
        <f t="shared" si="18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>
        <f t="shared" si="19"/>
        <v>13</v>
      </c>
      <c r="C180" s="1">
        <f t="shared" si="22"/>
        <v>153</v>
      </c>
      <c r="D180" s="21">
        <f t="shared" si="16"/>
        <v>843.2080674589101</v>
      </c>
      <c r="E180" s="21">
        <f t="shared" si="17"/>
        <v>341.5781336931252</v>
      </c>
      <c r="F180" s="21">
        <f t="shared" si="21"/>
        <v>501.6299337657849</v>
      </c>
      <c r="G180" s="22">
        <f t="shared" si="20"/>
        <v>136129.62354348428</v>
      </c>
      <c r="H180" s="21">
        <f t="shared" si="18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>
        <f t="shared" si="19"/>
        <v>13</v>
      </c>
      <c r="C181" s="1">
        <f t="shared" si="22"/>
        <v>154</v>
      </c>
      <c r="D181" s="21">
        <f t="shared" si="16"/>
        <v>843.2080674589101</v>
      </c>
      <c r="E181" s="21">
        <f t="shared" si="17"/>
        <v>340.3240588587107</v>
      </c>
      <c r="F181" s="21">
        <f t="shared" si="21"/>
        <v>502.8840086001994</v>
      </c>
      <c r="G181" s="22">
        <f t="shared" si="20"/>
        <v>135626.73953488408</v>
      </c>
      <c r="H181" s="21">
        <f t="shared" si="18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>
        <f t="shared" si="19"/>
        <v>13</v>
      </c>
      <c r="C182" s="1">
        <f t="shared" si="22"/>
        <v>155</v>
      </c>
      <c r="D182" s="21">
        <f t="shared" si="16"/>
        <v>843.2080674589101</v>
      </c>
      <c r="E182" s="21">
        <f t="shared" si="17"/>
        <v>339.0668488372102</v>
      </c>
      <c r="F182" s="21">
        <f t="shared" si="21"/>
        <v>504.1412186216999</v>
      </c>
      <c r="G182" s="22">
        <f t="shared" si="20"/>
        <v>135122.5983162624</v>
      </c>
      <c r="H182" s="21">
        <f t="shared" si="18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>
        <f t="shared" si="19"/>
        <v>13</v>
      </c>
      <c r="C183" s="1">
        <f t="shared" si="22"/>
        <v>156</v>
      </c>
      <c r="D183" s="21">
        <f t="shared" si="16"/>
        <v>843.2080674589101</v>
      </c>
      <c r="E183" s="21">
        <f t="shared" si="17"/>
        <v>337.80649579065596</v>
      </c>
      <c r="F183" s="21">
        <f t="shared" si="21"/>
        <v>505.4015716682542</v>
      </c>
      <c r="G183" s="22">
        <f t="shared" si="20"/>
        <v>134617.19674459414</v>
      </c>
      <c r="H183" s="21">
        <f t="shared" si="18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>
        <f t="shared" si="19"/>
        <v>14</v>
      </c>
      <c r="C184" s="1">
        <f t="shared" si="22"/>
        <v>157</v>
      </c>
      <c r="D184" s="21">
        <f t="shared" si="16"/>
        <v>843.2080674589101</v>
      </c>
      <c r="E184" s="21">
        <f t="shared" si="17"/>
        <v>336.54299186148535</v>
      </c>
      <c r="F184" s="21">
        <f t="shared" si="21"/>
        <v>506.6650755974248</v>
      </c>
      <c r="G184" s="22">
        <f t="shared" si="20"/>
        <v>134110.53166899673</v>
      </c>
      <c r="H184" s="21">
        <f t="shared" si="18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>
        <f t="shared" si="19"/>
        <v>14</v>
      </c>
      <c r="C185" s="1">
        <f t="shared" si="22"/>
        <v>158</v>
      </c>
      <c r="D185" s="21">
        <f t="shared" si="16"/>
        <v>843.2080674589101</v>
      </c>
      <c r="E185" s="21">
        <f t="shared" si="17"/>
        <v>335.27632917249184</v>
      </c>
      <c r="F185" s="21">
        <f t="shared" si="21"/>
        <v>507.9317382864183</v>
      </c>
      <c r="G185" s="22">
        <f t="shared" si="20"/>
        <v>133602.5999307103</v>
      </c>
      <c r="H185" s="21">
        <f t="shared" si="18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>
        <f t="shared" si="19"/>
        <v>14</v>
      </c>
      <c r="C186" s="1">
        <f t="shared" si="22"/>
        <v>159</v>
      </c>
      <c r="D186" s="21">
        <f t="shared" si="16"/>
        <v>843.2080674589101</v>
      </c>
      <c r="E186" s="21">
        <f t="shared" si="17"/>
        <v>334.0064998267758</v>
      </c>
      <c r="F186" s="21">
        <f t="shared" si="21"/>
        <v>509.20156763213436</v>
      </c>
      <c r="G186" s="22">
        <f t="shared" si="20"/>
        <v>133093.39836307816</v>
      </c>
      <c r="H186" s="21">
        <f t="shared" si="18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>
        <f t="shared" si="19"/>
        <v>14</v>
      </c>
      <c r="C187" s="1">
        <f t="shared" si="22"/>
        <v>160</v>
      </c>
      <c r="D187" s="21">
        <f t="shared" si="16"/>
        <v>843.2080674589101</v>
      </c>
      <c r="E187" s="21">
        <f t="shared" si="17"/>
        <v>332.7334959076954</v>
      </c>
      <c r="F187" s="21">
        <f t="shared" si="21"/>
        <v>510.47457155121475</v>
      </c>
      <c r="G187" s="22">
        <f t="shared" si="20"/>
        <v>132582.92379152693</v>
      </c>
      <c r="H187" s="21">
        <f t="shared" si="18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>
        <f t="shared" si="19"/>
        <v>14</v>
      </c>
      <c r="C188" s="1">
        <f t="shared" si="22"/>
        <v>161</v>
      </c>
      <c r="D188" s="21">
        <f t="shared" si="16"/>
        <v>843.2080674589101</v>
      </c>
      <c r="E188" s="21">
        <f t="shared" si="17"/>
        <v>331.45730947881736</v>
      </c>
      <c r="F188" s="21">
        <f t="shared" si="21"/>
        <v>511.75075798009277</v>
      </c>
      <c r="G188" s="22">
        <f t="shared" si="20"/>
        <v>132071.17303354683</v>
      </c>
      <c r="H188" s="21">
        <f t="shared" si="18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>
        <f t="shared" si="19"/>
        <v>14</v>
      </c>
      <c r="C189" s="1">
        <f t="shared" si="22"/>
        <v>162</v>
      </c>
      <c r="D189" s="21">
        <f t="shared" si="16"/>
        <v>843.2080674589101</v>
      </c>
      <c r="E189" s="21">
        <f t="shared" si="17"/>
        <v>330.17793258386706</v>
      </c>
      <c r="F189" s="21">
        <f t="shared" si="21"/>
        <v>513.0301348750431</v>
      </c>
      <c r="G189" s="22">
        <f t="shared" si="20"/>
        <v>131558.1428986718</v>
      </c>
      <c r="H189" s="21">
        <f t="shared" si="18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>
        <f t="shared" si="19"/>
        <v>14</v>
      </c>
      <c r="C190" s="1">
        <f t="shared" si="22"/>
        <v>163</v>
      </c>
      <c r="D190" s="21">
        <f t="shared" si="16"/>
        <v>843.2080674589101</v>
      </c>
      <c r="E190" s="21">
        <f t="shared" si="17"/>
        <v>328.8953572466795</v>
      </c>
      <c r="F190" s="21">
        <f t="shared" si="21"/>
        <v>514.3127102122306</v>
      </c>
      <c r="G190" s="22">
        <f t="shared" si="20"/>
        <v>131043.83018845957</v>
      </c>
      <c r="H190" s="21">
        <f t="shared" si="18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>
        <f t="shared" si="19"/>
        <v>14</v>
      </c>
      <c r="C191" s="1">
        <f t="shared" si="22"/>
        <v>164</v>
      </c>
      <c r="D191" s="21">
        <f t="shared" si="16"/>
        <v>843.2080674589101</v>
      </c>
      <c r="E191" s="21">
        <f t="shared" si="17"/>
        <v>327.60957547114896</v>
      </c>
      <c r="F191" s="21">
        <f t="shared" si="21"/>
        <v>515.5984919877612</v>
      </c>
      <c r="G191" s="22">
        <f t="shared" si="20"/>
        <v>130528.2316964718</v>
      </c>
      <c r="H191" s="21">
        <f t="shared" si="18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>
        <f t="shared" si="19"/>
        <v>14</v>
      </c>
      <c r="C192" s="1">
        <f t="shared" si="22"/>
        <v>165</v>
      </c>
      <c r="D192" s="21">
        <f t="shared" si="16"/>
        <v>843.2080674589101</v>
      </c>
      <c r="E192" s="21">
        <f t="shared" si="17"/>
        <v>326.32057924117953</v>
      </c>
      <c r="F192" s="21">
        <f t="shared" si="21"/>
        <v>516.8874882177306</v>
      </c>
      <c r="G192" s="22">
        <f t="shared" si="20"/>
        <v>130011.34420825407</v>
      </c>
      <c r="H192" s="21">
        <f t="shared" si="18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>
        <f t="shared" si="19"/>
        <v>14</v>
      </c>
      <c r="C193" s="1">
        <f t="shared" si="22"/>
        <v>166</v>
      </c>
      <c r="D193" s="21">
        <f t="shared" si="16"/>
        <v>843.2080674589101</v>
      </c>
      <c r="E193" s="21">
        <f t="shared" si="17"/>
        <v>325.0283605206352</v>
      </c>
      <c r="F193" s="21">
        <f t="shared" si="21"/>
        <v>518.1797069382749</v>
      </c>
      <c r="G193" s="22">
        <f t="shared" si="20"/>
        <v>129493.1645013158</v>
      </c>
      <c r="H193" s="21">
        <f t="shared" si="18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>
        <f t="shared" si="19"/>
        <v>14</v>
      </c>
      <c r="C194" s="1">
        <f t="shared" si="22"/>
        <v>167</v>
      </c>
      <c r="D194" s="21">
        <f t="shared" si="16"/>
        <v>843.2080674589101</v>
      </c>
      <c r="E194" s="21">
        <f t="shared" si="17"/>
        <v>323.7329112532895</v>
      </c>
      <c r="F194" s="21">
        <f t="shared" si="21"/>
        <v>519.4751562056206</v>
      </c>
      <c r="G194" s="22">
        <f t="shared" si="20"/>
        <v>128973.68934511018</v>
      </c>
      <c r="H194" s="21">
        <f t="shared" si="18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>
        <f t="shared" si="19"/>
        <v>14</v>
      </c>
      <c r="C195" s="1">
        <f t="shared" si="22"/>
        <v>168</v>
      </c>
      <c r="D195" s="21">
        <f t="shared" si="16"/>
        <v>843.2080674589101</v>
      </c>
      <c r="E195" s="21">
        <f t="shared" si="17"/>
        <v>322.43422336277547</v>
      </c>
      <c r="F195" s="21">
        <f t="shared" si="21"/>
        <v>520.7738440961347</v>
      </c>
      <c r="G195" s="22">
        <f t="shared" si="20"/>
        <v>128452.91550101404</v>
      </c>
      <c r="H195" s="21">
        <f t="shared" si="18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>
        <f t="shared" si="19"/>
        <v>15</v>
      </c>
      <c r="C196" s="1">
        <f t="shared" si="22"/>
        <v>169</v>
      </c>
      <c r="D196" s="21">
        <f t="shared" si="16"/>
        <v>843.2080674589101</v>
      </c>
      <c r="E196" s="21">
        <f t="shared" si="17"/>
        <v>321.1322887525351</v>
      </c>
      <c r="F196" s="21">
        <f t="shared" si="21"/>
        <v>522.0757787063751</v>
      </c>
      <c r="G196" s="22">
        <f t="shared" si="20"/>
        <v>127930.83972230766</v>
      </c>
      <c r="H196" s="21">
        <f t="shared" si="18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>
        <f t="shared" si="19"/>
        <v>15</v>
      </c>
      <c r="C197" s="1">
        <f t="shared" si="22"/>
        <v>170</v>
      </c>
      <c r="D197" s="21">
        <f t="shared" si="16"/>
        <v>843.2080674589101</v>
      </c>
      <c r="E197" s="21">
        <f t="shared" si="17"/>
        <v>319.82709930576914</v>
      </c>
      <c r="F197" s="21">
        <f t="shared" si="21"/>
        <v>523.380968153141</v>
      </c>
      <c r="G197" s="22">
        <f t="shared" si="20"/>
        <v>127407.45875415452</v>
      </c>
      <c r="H197" s="21">
        <f t="shared" si="18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>
        <f t="shared" si="19"/>
        <v>15</v>
      </c>
      <c r="C198" s="1">
        <f t="shared" si="22"/>
        <v>171</v>
      </c>
      <c r="D198" s="21">
        <f t="shared" si="16"/>
        <v>843.2080674589101</v>
      </c>
      <c r="E198" s="21">
        <f t="shared" si="17"/>
        <v>318.5186468853863</v>
      </c>
      <c r="F198" s="21">
        <f t="shared" si="21"/>
        <v>524.6894205735239</v>
      </c>
      <c r="G198" s="22">
        <f t="shared" si="20"/>
        <v>126882.76933358099</v>
      </c>
      <c r="H198" s="21">
        <f t="shared" si="18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>
        <f t="shared" si="19"/>
        <v>15</v>
      </c>
      <c r="C199" s="1">
        <f t="shared" si="22"/>
        <v>172</v>
      </c>
      <c r="D199" s="21">
        <f t="shared" si="16"/>
        <v>843.2080674589101</v>
      </c>
      <c r="E199" s="21">
        <f t="shared" si="17"/>
        <v>317.2069233339525</v>
      </c>
      <c r="F199" s="21">
        <f t="shared" si="21"/>
        <v>526.0011441249576</v>
      </c>
      <c r="G199" s="22">
        <f t="shared" si="20"/>
        <v>126356.76818945604</v>
      </c>
      <c r="H199" s="21">
        <f t="shared" si="18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>
        <f t="shared" si="19"/>
        <v>15</v>
      </c>
      <c r="C200" s="1">
        <f t="shared" si="22"/>
        <v>173</v>
      </c>
      <c r="D200" s="21">
        <f t="shared" si="16"/>
        <v>843.2080674589101</v>
      </c>
      <c r="E200" s="21">
        <f t="shared" si="17"/>
        <v>315.8919204736401</v>
      </c>
      <c r="F200" s="21">
        <f t="shared" si="21"/>
        <v>527.31614698527</v>
      </c>
      <c r="G200" s="22">
        <f t="shared" si="20"/>
        <v>125829.45204247077</v>
      </c>
      <c r="H200" s="21">
        <f t="shared" si="18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>
        <f t="shared" si="19"/>
        <v>15</v>
      </c>
      <c r="C201" s="1">
        <f t="shared" si="22"/>
        <v>174</v>
      </c>
      <c r="D201" s="21">
        <f t="shared" si="16"/>
        <v>843.2080674589101</v>
      </c>
      <c r="E201" s="21">
        <f t="shared" si="17"/>
        <v>314.57363010617695</v>
      </c>
      <c r="F201" s="21">
        <f t="shared" si="21"/>
        <v>528.6344373527331</v>
      </c>
      <c r="G201" s="22">
        <f t="shared" si="20"/>
        <v>125300.81760511803</v>
      </c>
      <c r="H201" s="21">
        <f t="shared" si="18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>
        <f t="shared" si="19"/>
        <v>15</v>
      </c>
      <c r="C202" s="1">
        <f t="shared" si="22"/>
        <v>175</v>
      </c>
      <c r="D202" s="21">
        <f t="shared" si="16"/>
        <v>843.2080674589101</v>
      </c>
      <c r="E202" s="21">
        <f t="shared" si="17"/>
        <v>313.25204401279507</v>
      </c>
      <c r="F202" s="21">
        <f t="shared" si="21"/>
        <v>529.9560234461151</v>
      </c>
      <c r="G202" s="22">
        <f t="shared" si="20"/>
        <v>124770.86158167192</v>
      </c>
      <c r="H202" s="21">
        <f t="shared" si="18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>
        <f t="shared" si="19"/>
        <v>15</v>
      </c>
      <c r="C203" s="1">
        <f t="shared" si="22"/>
        <v>176</v>
      </c>
      <c r="D203" s="21">
        <f t="shared" si="16"/>
        <v>843.2080674589101</v>
      </c>
      <c r="E203" s="21">
        <f t="shared" si="17"/>
        <v>311.9271539541798</v>
      </c>
      <c r="F203" s="21">
        <f t="shared" si="21"/>
        <v>531.2809135047303</v>
      </c>
      <c r="G203" s="22">
        <f t="shared" si="20"/>
        <v>124239.5806681672</v>
      </c>
      <c r="H203" s="21">
        <f t="shared" si="18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>
        <f t="shared" si="19"/>
        <v>15</v>
      </c>
      <c r="C204" s="1">
        <f t="shared" si="22"/>
        <v>177</v>
      </c>
      <c r="D204" s="21">
        <f t="shared" si="16"/>
        <v>843.2080674589101</v>
      </c>
      <c r="E204" s="21">
        <f t="shared" si="17"/>
        <v>310.598951670418</v>
      </c>
      <c r="F204" s="21">
        <f t="shared" si="21"/>
        <v>532.6091157884921</v>
      </c>
      <c r="G204" s="22">
        <f t="shared" si="20"/>
        <v>123706.9715523787</v>
      </c>
      <c r="H204" s="21">
        <f t="shared" si="18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>
        <f t="shared" si="19"/>
        <v>15</v>
      </c>
      <c r="C205" s="1">
        <f t="shared" si="22"/>
        <v>178</v>
      </c>
      <c r="D205" s="21">
        <f t="shared" si="16"/>
        <v>843.2080674589101</v>
      </c>
      <c r="E205" s="21">
        <f t="shared" si="17"/>
        <v>309.26742888094674</v>
      </c>
      <c r="F205" s="21">
        <f t="shared" si="21"/>
        <v>533.9406385779635</v>
      </c>
      <c r="G205" s="22">
        <f t="shared" si="20"/>
        <v>123173.03091380074</v>
      </c>
      <c r="H205" s="21">
        <f t="shared" si="18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>
        <f t="shared" si="19"/>
        <v>15</v>
      </c>
      <c r="C206" s="1">
        <f t="shared" si="22"/>
        <v>179</v>
      </c>
      <c r="D206" s="21">
        <f t="shared" si="16"/>
        <v>843.2080674589101</v>
      </c>
      <c r="E206" s="21">
        <f t="shared" si="17"/>
        <v>307.93257728450186</v>
      </c>
      <c r="F206" s="21">
        <f t="shared" si="21"/>
        <v>535.2754901744083</v>
      </c>
      <c r="G206" s="22">
        <f t="shared" si="20"/>
        <v>122637.75542362634</v>
      </c>
      <c r="H206" s="21">
        <f t="shared" si="18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>
        <f t="shared" si="19"/>
        <v>15</v>
      </c>
      <c r="C207" s="1">
        <f t="shared" si="22"/>
        <v>180</v>
      </c>
      <c r="D207" s="21">
        <f t="shared" si="16"/>
        <v>843.2080674589101</v>
      </c>
      <c r="E207" s="21">
        <f t="shared" si="17"/>
        <v>306.59438855906586</v>
      </c>
      <c r="F207" s="21">
        <f t="shared" si="21"/>
        <v>536.6136788998442</v>
      </c>
      <c r="G207" s="22">
        <f t="shared" si="20"/>
        <v>122101.1417447265</v>
      </c>
      <c r="H207" s="21">
        <f t="shared" si="18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>
        <f t="shared" si="19"/>
        <v>16</v>
      </c>
      <c r="C208" s="1">
        <f t="shared" si="22"/>
        <v>181</v>
      </c>
      <c r="D208" s="21">
        <f t="shared" si="16"/>
        <v>843.2080674589101</v>
      </c>
      <c r="E208" s="21">
        <f t="shared" si="17"/>
        <v>305.2528543618163</v>
      </c>
      <c r="F208" s="21">
        <f t="shared" si="21"/>
        <v>537.9552130970939</v>
      </c>
      <c r="G208" s="22">
        <f t="shared" si="20"/>
        <v>121563.1865316294</v>
      </c>
      <c r="H208" s="21">
        <f t="shared" si="18"/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>
        <f t="shared" si="19"/>
        <v>16</v>
      </c>
      <c r="C209" s="1">
        <f t="shared" si="22"/>
        <v>182</v>
      </c>
      <c r="D209" s="21">
        <f t="shared" si="16"/>
        <v>843.2080674589101</v>
      </c>
      <c r="E209" s="21">
        <f t="shared" si="17"/>
        <v>303.90796632907353</v>
      </c>
      <c r="F209" s="21">
        <f t="shared" si="21"/>
        <v>539.3001011298365</v>
      </c>
      <c r="G209" s="22">
        <f t="shared" si="20"/>
        <v>121023.88643049957</v>
      </c>
      <c r="H209" s="21">
        <f t="shared" si="18"/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>
        <f t="shared" si="19"/>
        <v>16</v>
      </c>
      <c r="C210" s="1">
        <f t="shared" si="22"/>
        <v>183</v>
      </c>
      <c r="D210" s="21">
        <f t="shared" si="16"/>
        <v>843.2080674589101</v>
      </c>
      <c r="E210" s="21">
        <f t="shared" si="17"/>
        <v>302.55971607624895</v>
      </c>
      <c r="F210" s="21">
        <f t="shared" si="21"/>
        <v>540.6483513826612</v>
      </c>
      <c r="G210" s="22">
        <f t="shared" si="20"/>
        <v>120483.2380791169</v>
      </c>
      <c r="H210" s="21">
        <f t="shared" si="18"/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>
        <f t="shared" si="19"/>
        <v>16</v>
      </c>
      <c r="C211" s="1">
        <f t="shared" si="22"/>
        <v>184</v>
      </c>
      <c r="D211" s="21">
        <f t="shared" si="16"/>
        <v>843.2080674589101</v>
      </c>
      <c r="E211" s="21">
        <f t="shared" si="17"/>
        <v>301.20809519779226</v>
      </c>
      <c r="F211" s="21">
        <f t="shared" si="21"/>
        <v>541.9999722611178</v>
      </c>
      <c r="G211" s="22">
        <f t="shared" si="20"/>
        <v>119941.23810685577</v>
      </c>
      <c r="H211" s="21">
        <f t="shared" si="18"/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>
        <f t="shared" si="19"/>
        <v>16</v>
      </c>
      <c r="C212" s="1">
        <f t="shared" si="22"/>
        <v>185</v>
      </c>
      <c r="D212" s="21">
        <f t="shared" si="16"/>
        <v>843.2080674589101</v>
      </c>
      <c r="E212" s="21">
        <f t="shared" si="17"/>
        <v>299.85309526713945</v>
      </c>
      <c r="F212" s="21">
        <f t="shared" si="21"/>
        <v>543.3549721917707</v>
      </c>
      <c r="G212" s="22">
        <f t="shared" si="20"/>
        <v>119397.883134664</v>
      </c>
      <c r="H212" s="21">
        <f t="shared" si="18"/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>
        <f t="shared" si="19"/>
        <v>16</v>
      </c>
      <c r="C213" s="1">
        <f t="shared" si="22"/>
        <v>186</v>
      </c>
      <c r="D213" s="21">
        <f t="shared" si="16"/>
        <v>843.2080674589101</v>
      </c>
      <c r="E213" s="21">
        <f t="shared" si="17"/>
        <v>298.49470783666004</v>
      </c>
      <c r="F213" s="21">
        <f t="shared" si="21"/>
        <v>544.7133596222501</v>
      </c>
      <c r="G213" s="22">
        <f t="shared" si="20"/>
        <v>118853.16977504175</v>
      </c>
      <c r="H213" s="21">
        <f t="shared" si="18"/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>
        <f t="shared" si="19"/>
        <v>16</v>
      </c>
      <c r="C214" s="1">
        <f t="shared" si="22"/>
        <v>187</v>
      </c>
      <c r="D214" s="21">
        <f t="shared" si="16"/>
        <v>843.2080674589101</v>
      </c>
      <c r="E214" s="21">
        <f t="shared" si="17"/>
        <v>297.1329244376044</v>
      </c>
      <c r="F214" s="21">
        <f t="shared" si="21"/>
        <v>546.0751430213057</v>
      </c>
      <c r="G214" s="22">
        <f t="shared" si="20"/>
        <v>118307.09463202045</v>
      </c>
      <c r="H214" s="21">
        <f t="shared" si="18"/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>
        <f t="shared" si="19"/>
        <v>16</v>
      </c>
      <c r="C215" s="1">
        <f t="shared" si="22"/>
        <v>188</v>
      </c>
      <c r="D215" s="21">
        <f t="shared" si="16"/>
        <v>843.2080674589101</v>
      </c>
      <c r="E215" s="21">
        <f t="shared" si="17"/>
        <v>295.7677365800511</v>
      </c>
      <c r="F215" s="21">
        <f t="shared" si="21"/>
        <v>547.440330878859</v>
      </c>
      <c r="G215" s="22">
        <f t="shared" si="20"/>
        <v>117759.65430114159</v>
      </c>
      <c r="H215" s="21">
        <f t="shared" si="18"/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>
        <f t="shared" si="19"/>
        <v>16</v>
      </c>
      <c r="C216" s="1">
        <f t="shared" si="22"/>
        <v>189</v>
      </c>
      <c r="D216" s="21">
        <f t="shared" si="16"/>
        <v>843.2080674589101</v>
      </c>
      <c r="E216" s="21">
        <f t="shared" si="17"/>
        <v>294.39913575285397</v>
      </c>
      <c r="F216" s="21">
        <f t="shared" si="21"/>
        <v>548.8089317060562</v>
      </c>
      <c r="G216" s="22">
        <f t="shared" si="20"/>
        <v>117210.84536943554</v>
      </c>
      <c r="H216" s="21">
        <f t="shared" si="18"/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>
        <f t="shared" si="19"/>
        <v>16</v>
      </c>
      <c r="C217" s="1">
        <f t="shared" si="22"/>
        <v>190</v>
      </c>
      <c r="D217" s="21">
        <f t="shared" si="16"/>
        <v>843.2080674589101</v>
      </c>
      <c r="E217" s="21">
        <f t="shared" si="17"/>
        <v>293.02711342358884</v>
      </c>
      <c r="F217" s="21">
        <f t="shared" si="21"/>
        <v>550.1809540353213</v>
      </c>
      <c r="G217" s="22">
        <f t="shared" si="20"/>
        <v>116660.66441540021</v>
      </c>
      <c r="H217" s="21">
        <f t="shared" si="18"/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>
        <f t="shared" si="19"/>
        <v>16</v>
      </c>
      <c r="C218" s="1">
        <f t="shared" si="22"/>
        <v>191</v>
      </c>
      <c r="D218" s="21">
        <f t="shared" si="16"/>
        <v>843.2080674589101</v>
      </c>
      <c r="E218" s="21">
        <f t="shared" si="17"/>
        <v>291.65166103850055</v>
      </c>
      <c r="F218" s="21">
        <f t="shared" si="21"/>
        <v>551.5564064204095</v>
      </c>
      <c r="G218" s="22">
        <f t="shared" si="20"/>
        <v>116109.1080089798</v>
      </c>
      <c r="H218" s="21">
        <f t="shared" si="18"/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>
        <f t="shared" si="19"/>
        <v>16</v>
      </c>
      <c r="C219" s="1">
        <f t="shared" si="22"/>
        <v>192</v>
      </c>
      <c r="D219" s="21">
        <f t="shared" si="16"/>
        <v>843.2080674589101</v>
      </c>
      <c r="E219" s="21">
        <f t="shared" si="17"/>
        <v>290.2727700224495</v>
      </c>
      <c r="F219" s="21">
        <f t="shared" si="21"/>
        <v>552.9352974364606</v>
      </c>
      <c r="G219" s="22">
        <f t="shared" si="20"/>
        <v>115556.17271154335</v>
      </c>
      <c r="H219" s="21">
        <f t="shared" si="18"/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>
        <f t="shared" si="19"/>
        <v>17</v>
      </c>
      <c r="C220" s="1">
        <f t="shared" si="22"/>
        <v>193</v>
      </c>
      <c r="D220" s="21">
        <f aca="true" t="shared" si="23" ref="D220:D283">IF(C220&lt;&gt;" ",IF(G219&lt;D219,G219+E220,PMT($E$11,($E$13),-$E$6))," ")</f>
        <v>843.2080674589101</v>
      </c>
      <c r="E220" s="21">
        <f aca="true" t="shared" si="24" ref="E220:E283">IF(C220&lt;&gt;" ",G219*$E$11," ")</f>
        <v>288.8904317788584</v>
      </c>
      <c r="F220" s="21">
        <f t="shared" si="21"/>
        <v>554.3176356800518</v>
      </c>
      <c r="G220" s="22">
        <f t="shared" si="20"/>
        <v>115001.85507586329</v>
      </c>
      <c r="H220" s="21">
        <f aca="true" t="shared" si="25" ref="H220:H283">IF(C220&lt;&gt;" ",IF(AND($E$19=B220,$E$20=C220-(B220-1)*12),$E$18,0)," ")</f>
        <v>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>
        <f aca="true" t="shared" si="26" ref="B221:B284">IF(C221&lt;&gt;" ",INT(C220/12)+1," ")</f>
        <v>17</v>
      </c>
      <c r="C221" s="1">
        <f t="shared" si="22"/>
        <v>194</v>
      </c>
      <c r="D221" s="21">
        <f t="shared" si="23"/>
        <v>843.2080674589101</v>
      </c>
      <c r="E221" s="21">
        <f t="shared" si="24"/>
        <v>287.50463768965824</v>
      </c>
      <c r="F221" s="21">
        <f t="shared" si="21"/>
        <v>555.7034297692519</v>
      </c>
      <c r="G221" s="22">
        <f aca="true" t="shared" si="27" ref="G221:G284">IF(C221&lt;&gt;" ",G220-F221," ")</f>
        <v>114446.15164609403</v>
      </c>
      <c r="H221" s="21">
        <f t="shared" si="25"/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>
        <f t="shared" si="26"/>
        <v>17</v>
      </c>
      <c r="C222" s="1">
        <f t="shared" si="22"/>
        <v>195</v>
      </c>
      <c r="D222" s="21">
        <f t="shared" si="23"/>
        <v>843.2080674589101</v>
      </c>
      <c r="E222" s="21">
        <f t="shared" si="24"/>
        <v>286.1153791152351</v>
      </c>
      <c r="F222" s="21">
        <f t="shared" si="21"/>
        <v>557.092688343675</v>
      </c>
      <c r="G222" s="22">
        <f t="shared" si="27"/>
        <v>113889.05895775036</v>
      </c>
      <c r="H222" s="21">
        <f t="shared" si="25"/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>
        <f t="shared" si="26"/>
        <v>17</v>
      </c>
      <c r="C223" s="1">
        <f t="shared" si="22"/>
        <v>196</v>
      </c>
      <c r="D223" s="21">
        <f t="shared" si="23"/>
        <v>843.2080674589101</v>
      </c>
      <c r="E223" s="21">
        <f t="shared" si="24"/>
        <v>284.7226473943759</v>
      </c>
      <c r="F223" s="21">
        <f t="shared" si="21"/>
        <v>558.4854200645343</v>
      </c>
      <c r="G223" s="22">
        <f t="shared" si="27"/>
        <v>113330.57353768582</v>
      </c>
      <c r="H223" s="21">
        <f t="shared" si="25"/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>
        <f t="shared" si="26"/>
        <v>17</v>
      </c>
      <c r="C224" s="1">
        <f t="shared" si="22"/>
        <v>197</v>
      </c>
      <c r="D224" s="21">
        <f t="shared" si="23"/>
        <v>843.2080674589101</v>
      </c>
      <c r="E224" s="21">
        <f t="shared" si="24"/>
        <v>283.32643384421453</v>
      </c>
      <c r="F224" s="21">
        <f t="shared" si="21"/>
        <v>559.8816336146956</v>
      </c>
      <c r="G224" s="22">
        <f t="shared" si="27"/>
        <v>112770.69190407112</v>
      </c>
      <c r="H224" s="21">
        <f t="shared" si="25"/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>
        <f t="shared" si="26"/>
        <v>17</v>
      </c>
      <c r="C225" s="1">
        <f t="shared" si="22"/>
        <v>198</v>
      </c>
      <c r="D225" s="21">
        <f t="shared" si="23"/>
        <v>843.2080674589101</v>
      </c>
      <c r="E225" s="21">
        <f t="shared" si="24"/>
        <v>281.9267297601778</v>
      </c>
      <c r="F225" s="21">
        <f t="shared" si="21"/>
        <v>561.2813376987324</v>
      </c>
      <c r="G225" s="22">
        <f t="shared" si="27"/>
        <v>112209.41056637239</v>
      </c>
      <c r="H225" s="21">
        <f t="shared" si="25"/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>
        <f t="shared" si="26"/>
        <v>17</v>
      </c>
      <c r="C226" s="1">
        <f t="shared" si="22"/>
        <v>199</v>
      </c>
      <c r="D226" s="21">
        <f t="shared" si="23"/>
        <v>843.2080674589101</v>
      </c>
      <c r="E226" s="21">
        <f t="shared" si="24"/>
        <v>280.523526415931</v>
      </c>
      <c r="F226" s="21">
        <f t="shared" si="21"/>
        <v>562.6845410429792</v>
      </c>
      <c r="G226" s="22">
        <f t="shared" si="27"/>
        <v>111646.72602532941</v>
      </c>
      <c r="H226" s="21">
        <f t="shared" si="25"/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>
        <f t="shared" si="26"/>
        <v>17</v>
      </c>
      <c r="C227" s="1">
        <f t="shared" si="22"/>
        <v>200</v>
      </c>
      <c r="D227" s="21">
        <f t="shared" si="23"/>
        <v>843.2080674589101</v>
      </c>
      <c r="E227" s="21">
        <f t="shared" si="24"/>
        <v>279.11681506332354</v>
      </c>
      <c r="F227" s="21">
        <f t="shared" si="21"/>
        <v>564.0912523955866</v>
      </c>
      <c r="G227" s="22">
        <f t="shared" si="27"/>
        <v>111082.63477293382</v>
      </c>
      <c r="H227" s="21">
        <f t="shared" si="25"/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>
        <f t="shared" si="26"/>
        <v>17</v>
      </c>
      <c r="C228" s="1">
        <f t="shared" si="22"/>
        <v>201</v>
      </c>
      <c r="D228" s="21">
        <f t="shared" si="23"/>
        <v>843.2080674589101</v>
      </c>
      <c r="E228" s="21">
        <f t="shared" si="24"/>
        <v>277.7065869323346</v>
      </c>
      <c r="F228" s="21">
        <f t="shared" si="21"/>
        <v>565.5014805265755</v>
      </c>
      <c r="G228" s="22">
        <f t="shared" si="27"/>
        <v>110517.13329240723</v>
      </c>
      <c r="H228" s="21">
        <f t="shared" si="25"/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>
        <f t="shared" si="26"/>
        <v>17</v>
      </c>
      <c r="C229" s="1">
        <f t="shared" si="22"/>
        <v>202</v>
      </c>
      <c r="D229" s="21">
        <f t="shared" si="23"/>
        <v>843.2080674589101</v>
      </c>
      <c r="E229" s="21">
        <f t="shared" si="24"/>
        <v>276.2928332310181</v>
      </c>
      <c r="F229" s="21">
        <f t="shared" si="21"/>
        <v>566.915234227892</v>
      </c>
      <c r="G229" s="22">
        <f t="shared" si="27"/>
        <v>109950.21805817934</v>
      </c>
      <c r="H229" s="21">
        <f t="shared" si="25"/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>
        <f t="shared" si="26"/>
        <v>17</v>
      </c>
      <c r="C230" s="1">
        <f t="shared" si="22"/>
        <v>203</v>
      </c>
      <c r="D230" s="21">
        <f t="shared" si="23"/>
        <v>843.2080674589101</v>
      </c>
      <c r="E230" s="21">
        <f t="shared" si="24"/>
        <v>274.87554514544837</v>
      </c>
      <c r="F230" s="21">
        <f t="shared" si="21"/>
        <v>568.3325223134618</v>
      </c>
      <c r="G230" s="22">
        <f t="shared" si="27"/>
        <v>109381.88553586588</v>
      </c>
      <c r="H230" s="21">
        <f t="shared" si="25"/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>
        <f t="shared" si="26"/>
        <v>17</v>
      </c>
      <c r="C231" s="1">
        <f t="shared" si="22"/>
        <v>204</v>
      </c>
      <c r="D231" s="21">
        <f t="shared" si="23"/>
        <v>843.2080674589101</v>
      </c>
      <c r="E231" s="21">
        <f t="shared" si="24"/>
        <v>273.4547138396647</v>
      </c>
      <c r="F231" s="21">
        <f t="shared" si="21"/>
        <v>569.7533536192454</v>
      </c>
      <c r="G231" s="22">
        <f t="shared" si="27"/>
        <v>108812.13218224663</v>
      </c>
      <c r="H231" s="21">
        <f t="shared" si="25"/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>
        <f t="shared" si="26"/>
        <v>18</v>
      </c>
      <c r="C232" s="1">
        <f t="shared" si="22"/>
        <v>205</v>
      </c>
      <c r="D232" s="21">
        <f t="shared" si="23"/>
        <v>843.2080674589101</v>
      </c>
      <c r="E232" s="21">
        <f t="shared" si="24"/>
        <v>272.0303304556166</v>
      </c>
      <c r="F232" s="21">
        <f t="shared" si="21"/>
        <v>571.1777370032935</v>
      </c>
      <c r="G232" s="22">
        <f t="shared" si="27"/>
        <v>108240.95444524333</v>
      </c>
      <c r="H232" s="21">
        <f t="shared" si="25"/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>
        <f t="shared" si="26"/>
        <v>18</v>
      </c>
      <c r="C233" s="1">
        <f t="shared" si="22"/>
        <v>206</v>
      </c>
      <c r="D233" s="21">
        <f t="shared" si="23"/>
        <v>843.2080674589101</v>
      </c>
      <c r="E233" s="21">
        <f t="shared" si="24"/>
        <v>270.6023861131083</v>
      </c>
      <c r="F233" s="21">
        <f t="shared" si="21"/>
        <v>572.6056813458018</v>
      </c>
      <c r="G233" s="22">
        <f t="shared" si="27"/>
        <v>107668.34876389753</v>
      </c>
      <c r="H233" s="21">
        <f t="shared" si="25"/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>
        <f t="shared" si="26"/>
        <v>18</v>
      </c>
      <c r="C234" s="1">
        <f t="shared" si="22"/>
        <v>207</v>
      </c>
      <c r="D234" s="21">
        <f t="shared" si="23"/>
        <v>843.2080674589101</v>
      </c>
      <c r="E234" s="21">
        <f t="shared" si="24"/>
        <v>269.1708719097438</v>
      </c>
      <c r="F234" s="21">
        <f t="shared" si="21"/>
        <v>574.0371955491663</v>
      </c>
      <c r="G234" s="22">
        <f t="shared" si="27"/>
        <v>107094.31156834836</v>
      </c>
      <c r="H234" s="21">
        <f t="shared" si="25"/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>
        <f t="shared" si="26"/>
        <v>18</v>
      </c>
      <c r="C235" s="1">
        <f t="shared" si="22"/>
        <v>208</v>
      </c>
      <c r="D235" s="21">
        <f t="shared" si="23"/>
        <v>843.2080674589101</v>
      </c>
      <c r="E235" s="21">
        <f t="shared" si="24"/>
        <v>267.7357789208709</v>
      </c>
      <c r="F235" s="21">
        <f aca="true" t="shared" si="28" ref="F235:F298">IF(C235&lt;&gt;" ",D235-E235+H235," ")</f>
        <v>575.4722885380393</v>
      </c>
      <c r="G235" s="22">
        <f t="shared" si="27"/>
        <v>106518.83927981033</v>
      </c>
      <c r="H235" s="21">
        <f t="shared" si="25"/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>
        <f t="shared" si="26"/>
        <v>18</v>
      </c>
      <c r="C236" s="1">
        <f t="shared" si="22"/>
        <v>209</v>
      </c>
      <c r="D236" s="21">
        <f t="shared" si="23"/>
        <v>843.2080674589101</v>
      </c>
      <c r="E236" s="21">
        <f t="shared" si="24"/>
        <v>266.2970981995258</v>
      </c>
      <c r="F236" s="21">
        <f t="shared" si="28"/>
        <v>576.9109692593843</v>
      </c>
      <c r="G236" s="22">
        <f t="shared" si="27"/>
        <v>105941.92831055095</v>
      </c>
      <c r="H236" s="21">
        <f t="shared" si="25"/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>
        <f t="shared" si="26"/>
        <v>18</v>
      </c>
      <c r="C237" s="1">
        <f t="shared" si="22"/>
        <v>210</v>
      </c>
      <c r="D237" s="21">
        <f t="shared" si="23"/>
        <v>843.2080674589101</v>
      </c>
      <c r="E237" s="21">
        <f t="shared" si="24"/>
        <v>264.8548207763774</v>
      </c>
      <c r="F237" s="21">
        <f t="shared" si="28"/>
        <v>578.3532466825327</v>
      </c>
      <c r="G237" s="22">
        <f t="shared" si="27"/>
        <v>105363.57506386843</v>
      </c>
      <c r="H237" s="21">
        <f t="shared" si="25"/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>
        <f t="shared" si="26"/>
        <v>18</v>
      </c>
      <c r="C238" s="1">
        <f aca="true" t="shared" si="29" ref="C238:C301">IF(CODE(C237)=32," ",IF(AND(C237+1&lt;=$E$13,G237&gt;0),+C237+1," "))</f>
        <v>211</v>
      </c>
      <c r="D238" s="21">
        <f t="shared" si="23"/>
        <v>843.2080674589101</v>
      </c>
      <c r="E238" s="21">
        <f t="shared" si="24"/>
        <v>263.4089376596711</v>
      </c>
      <c r="F238" s="21">
        <f t="shared" si="28"/>
        <v>579.799129799239</v>
      </c>
      <c r="G238" s="22">
        <f t="shared" si="27"/>
        <v>104783.77593406918</v>
      </c>
      <c r="H238" s="21">
        <f t="shared" si="25"/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>
        <f t="shared" si="26"/>
        <v>18</v>
      </c>
      <c r="C239" s="1">
        <f t="shared" si="29"/>
        <v>212</v>
      </c>
      <c r="D239" s="21">
        <f t="shared" si="23"/>
        <v>843.2080674589101</v>
      </c>
      <c r="E239" s="21">
        <f t="shared" si="24"/>
        <v>261.959439835173</v>
      </c>
      <c r="F239" s="21">
        <f t="shared" si="28"/>
        <v>581.2486276237371</v>
      </c>
      <c r="G239" s="22">
        <f t="shared" si="27"/>
        <v>104202.52730644545</v>
      </c>
      <c r="H239" s="21">
        <f t="shared" si="25"/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>
        <f t="shared" si="26"/>
        <v>18</v>
      </c>
      <c r="C240" s="1">
        <f t="shared" si="29"/>
        <v>213</v>
      </c>
      <c r="D240" s="21">
        <f t="shared" si="23"/>
        <v>843.2080674589101</v>
      </c>
      <c r="E240" s="21">
        <f t="shared" si="24"/>
        <v>260.5063182661136</v>
      </c>
      <c r="F240" s="21">
        <f t="shared" si="28"/>
        <v>582.7017491927966</v>
      </c>
      <c r="G240" s="22">
        <f t="shared" si="27"/>
        <v>103619.82555725265</v>
      </c>
      <c r="H240" s="21">
        <f t="shared" si="25"/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>
        <f t="shared" si="26"/>
        <v>18</v>
      </c>
      <c r="C241" s="1">
        <f t="shared" si="29"/>
        <v>214</v>
      </c>
      <c r="D241" s="21">
        <f t="shared" si="23"/>
        <v>843.2080674589101</v>
      </c>
      <c r="E241" s="21">
        <f t="shared" si="24"/>
        <v>259.0495638931316</v>
      </c>
      <c r="F241" s="21">
        <f t="shared" si="28"/>
        <v>584.1585035657786</v>
      </c>
      <c r="G241" s="22">
        <f t="shared" si="27"/>
        <v>103035.66705368688</v>
      </c>
      <c r="H241" s="21">
        <f t="shared" si="25"/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>
        <f t="shared" si="26"/>
        <v>18</v>
      </c>
      <c r="C242" s="1">
        <f t="shared" si="29"/>
        <v>215</v>
      </c>
      <c r="D242" s="21">
        <f t="shared" si="23"/>
        <v>843.2080674589101</v>
      </c>
      <c r="E242" s="21">
        <f t="shared" si="24"/>
        <v>257.5891676342172</v>
      </c>
      <c r="F242" s="21">
        <f t="shared" si="28"/>
        <v>585.618899824693</v>
      </c>
      <c r="G242" s="22">
        <f t="shared" si="27"/>
        <v>102450.04815386218</v>
      </c>
      <c r="H242" s="21">
        <f t="shared" si="25"/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>
        <f t="shared" si="26"/>
        <v>18</v>
      </c>
      <c r="C243" s="1">
        <f t="shared" si="29"/>
        <v>216</v>
      </c>
      <c r="D243" s="21">
        <f t="shared" si="23"/>
        <v>843.2080674589101</v>
      </c>
      <c r="E243" s="21">
        <f t="shared" si="24"/>
        <v>256.1251203846555</v>
      </c>
      <c r="F243" s="21">
        <f t="shared" si="28"/>
        <v>587.0829470742547</v>
      </c>
      <c r="G243" s="22">
        <f t="shared" si="27"/>
        <v>101862.96520678792</v>
      </c>
      <c r="H243" s="21">
        <f t="shared" si="25"/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>
        <f t="shared" si="26"/>
        <v>19</v>
      </c>
      <c r="C244" s="1">
        <f t="shared" si="29"/>
        <v>217</v>
      </c>
      <c r="D244" s="21">
        <f t="shared" si="23"/>
        <v>843.2080674589101</v>
      </c>
      <c r="E244" s="21">
        <f t="shared" si="24"/>
        <v>254.6574130169698</v>
      </c>
      <c r="F244" s="21">
        <f t="shared" si="28"/>
        <v>588.5506544419403</v>
      </c>
      <c r="G244" s="22">
        <f t="shared" si="27"/>
        <v>101274.41455234599</v>
      </c>
      <c r="H244" s="21">
        <f t="shared" si="25"/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>
        <f t="shared" si="26"/>
        <v>19</v>
      </c>
      <c r="C245" s="1">
        <f t="shared" si="29"/>
        <v>218</v>
      </c>
      <c r="D245" s="21">
        <f t="shared" si="23"/>
        <v>843.2080674589101</v>
      </c>
      <c r="E245" s="21">
        <f t="shared" si="24"/>
        <v>253.18603638086498</v>
      </c>
      <c r="F245" s="21">
        <f t="shared" si="28"/>
        <v>590.0220310780452</v>
      </c>
      <c r="G245" s="22">
        <f t="shared" si="27"/>
        <v>100684.39252126795</v>
      </c>
      <c r="H245" s="21">
        <f t="shared" si="25"/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>
        <f t="shared" si="26"/>
        <v>19</v>
      </c>
      <c r="C246" s="1">
        <f t="shared" si="29"/>
        <v>219</v>
      </c>
      <c r="D246" s="21">
        <f t="shared" si="23"/>
        <v>843.2080674589101</v>
      </c>
      <c r="E246" s="21">
        <f t="shared" si="24"/>
        <v>251.71098130316986</v>
      </c>
      <c r="F246" s="21">
        <f t="shared" si="28"/>
        <v>591.4970861557402</v>
      </c>
      <c r="G246" s="22">
        <f t="shared" si="27"/>
        <v>100092.89543511221</v>
      </c>
      <c r="H246" s="21">
        <f t="shared" si="25"/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>
        <f t="shared" si="26"/>
        <v>19</v>
      </c>
      <c r="C247" s="1">
        <f t="shared" si="29"/>
        <v>220</v>
      </c>
      <c r="D247" s="21">
        <f t="shared" si="23"/>
        <v>843.2080674589101</v>
      </c>
      <c r="E247" s="21">
        <f t="shared" si="24"/>
        <v>250.23223858778053</v>
      </c>
      <c r="F247" s="21">
        <f t="shared" si="28"/>
        <v>592.9758288711296</v>
      </c>
      <c r="G247" s="22">
        <f t="shared" si="27"/>
        <v>99499.91960624108</v>
      </c>
      <c r="H247" s="21">
        <f t="shared" si="25"/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>
        <f t="shared" si="26"/>
        <v>19</v>
      </c>
      <c r="C248" s="1">
        <f t="shared" si="29"/>
        <v>221</v>
      </c>
      <c r="D248" s="21">
        <f t="shared" si="23"/>
        <v>843.2080674589101</v>
      </c>
      <c r="E248" s="21">
        <f t="shared" si="24"/>
        <v>248.7497990156027</v>
      </c>
      <c r="F248" s="21">
        <f t="shared" si="28"/>
        <v>594.4582684433075</v>
      </c>
      <c r="G248" s="22">
        <f t="shared" si="27"/>
        <v>98905.46133779777</v>
      </c>
      <c r="H248" s="21">
        <f t="shared" si="25"/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>
        <f t="shared" si="26"/>
        <v>19</v>
      </c>
      <c r="C249" s="1">
        <f t="shared" si="29"/>
        <v>222</v>
      </c>
      <c r="D249" s="21">
        <f t="shared" si="23"/>
        <v>843.2080674589101</v>
      </c>
      <c r="E249" s="21">
        <f t="shared" si="24"/>
        <v>247.26365334449443</v>
      </c>
      <c r="F249" s="21">
        <f t="shared" si="28"/>
        <v>595.9444141144157</v>
      </c>
      <c r="G249" s="22">
        <f t="shared" si="27"/>
        <v>98309.51692368335</v>
      </c>
      <c r="H249" s="21">
        <f t="shared" si="25"/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>
        <f t="shared" si="26"/>
        <v>19</v>
      </c>
      <c r="C250" s="1">
        <f t="shared" si="29"/>
        <v>223</v>
      </c>
      <c r="D250" s="21">
        <f t="shared" si="23"/>
        <v>843.2080674589101</v>
      </c>
      <c r="E250" s="21">
        <f t="shared" si="24"/>
        <v>245.77379230920837</v>
      </c>
      <c r="F250" s="21">
        <f t="shared" si="28"/>
        <v>597.4342751497018</v>
      </c>
      <c r="G250" s="22">
        <f t="shared" si="27"/>
        <v>97712.08264853364</v>
      </c>
      <c r="H250" s="21">
        <f t="shared" si="25"/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>
        <f t="shared" si="26"/>
        <v>19</v>
      </c>
      <c r="C251" s="1">
        <f t="shared" si="29"/>
        <v>224</v>
      </c>
      <c r="D251" s="21">
        <f t="shared" si="23"/>
        <v>843.2080674589101</v>
      </c>
      <c r="E251" s="21">
        <f t="shared" si="24"/>
        <v>244.28020662133412</v>
      </c>
      <c r="F251" s="21">
        <f t="shared" si="28"/>
        <v>598.927860837576</v>
      </c>
      <c r="G251" s="22">
        <f t="shared" si="27"/>
        <v>97113.15478769607</v>
      </c>
      <c r="H251" s="21">
        <f t="shared" si="25"/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>
        <f t="shared" si="26"/>
        <v>19</v>
      </c>
      <c r="C252" s="1">
        <f t="shared" si="29"/>
        <v>225</v>
      </c>
      <c r="D252" s="21">
        <f t="shared" si="23"/>
        <v>843.2080674589101</v>
      </c>
      <c r="E252" s="21">
        <f t="shared" si="24"/>
        <v>242.78288696924017</v>
      </c>
      <c r="F252" s="21">
        <f t="shared" si="28"/>
        <v>600.42518048967</v>
      </c>
      <c r="G252" s="22">
        <f t="shared" si="27"/>
        <v>96512.7296072064</v>
      </c>
      <c r="H252" s="21">
        <f t="shared" si="25"/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>
        <f t="shared" si="26"/>
        <v>19</v>
      </c>
      <c r="C253" s="1">
        <f t="shared" si="29"/>
        <v>226</v>
      </c>
      <c r="D253" s="21">
        <f t="shared" si="23"/>
        <v>843.2080674589101</v>
      </c>
      <c r="E253" s="21">
        <f t="shared" si="24"/>
        <v>241.281824018016</v>
      </c>
      <c r="F253" s="21">
        <f t="shared" si="28"/>
        <v>601.9262434408942</v>
      </c>
      <c r="G253" s="22">
        <f t="shared" si="27"/>
        <v>95910.80336376552</v>
      </c>
      <c r="H253" s="21">
        <f t="shared" si="25"/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>
        <f t="shared" si="26"/>
        <v>19</v>
      </c>
      <c r="C254" s="1">
        <f t="shared" si="29"/>
        <v>227</v>
      </c>
      <c r="D254" s="21">
        <f t="shared" si="23"/>
        <v>843.2080674589101</v>
      </c>
      <c r="E254" s="21">
        <f t="shared" si="24"/>
        <v>239.7770084094138</v>
      </c>
      <c r="F254" s="21">
        <f t="shared" si="28"/>
        <v>603.4310590494963</v>
      </c>
      <c r="G254" s="22">
        <f t="shared" si="27"/>
        <v>95307.37230471602</v>
      </c>
      <c r="H254" s="21">
        <f t="shared" si="25"/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>
        <f t="shared" si="26"/>
        <v>19</v>
      </c>
      <c r="C255" s="1">
        <f t="shared" si="29"/>
        <v>228</v>
      </c>
      <c r="D255" s="21">
        <f t="shared" si="23"/>
        <v>843.2080674589101</v>
      </c>
      <c r="E255" s="21">
        <f t="shared" si="24"/>
        <v>238.26843076179006</v>
      </c>
      <c r="F255" s="21">
        <f t="shared" si="28"/>
        <v>604.93963669712</v>
      </c>
      <c r="G255" s="22">
        <f t="shared" si="27"/>
        <v>94702.4326680189</v>
      </c>
      <c r="H255" s="21">
        <f t="shared" si="25"/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>
        <f t="shared" si="26"/>
        <v>20</v>
      </c>
      <c r="C256" s="1">
        <f t="shared" si="29"/>
        <v>229</v>
      </c>
      <c r="D256" s="21">
        <f t="shared" si="23"/>
        <v>843.2080674589101</v>
      </c>
      <c r="E256" s="21">
        <f t="shared" si="24"/>
        <v>236.75608167004725</v>
      </c>
      <c r="F256" s="21">
        <f t="shared" si="28"/>
        <v>606.4519857888629</v>
      </c>
      <c r="G256" s="22">
        <f t="shared" si="27"/>
        <v>94095.98068223003</v>
      </c>
      <c r="H256" s="21">
        <f t="shared" si="25"/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>
        <f t="shared" si="26"/>
        <v>20</v>
      </c>
      <c r="C257" s="1">
        <f t="shared" si="29"/>
        <v>230</v>
      </c>
      <c r="D257" s="21">
        <f t="shared" si="23"/>
        <v>843.2080674589101</v>
      </c>
      <c r="E257" s="21">
        <f t="shared" si="24"/>
        <v>235.2399517055751</v>
      </c>
      <c r="F257" s="21">
        <f t="shared" si="28"/>
        <v>607.968115753335</v>
      </c>
      <c r="G257" s="22">
        <f t="shared" si="27"/>
        <v>93488.0125664767</v>
      </c>
      <c r="H257" s="21">
        <f t="shared" si="25"/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>
        <f t="shared" si="26"/>
        <v>20</v>
      </c>
      <c r="C258" s="1">
        <f t="shared" si="29"/>
        <v>231</v>
      </c>
      <c r="D258" s="21">
        <f t="shared" si="23"/>
        <v>843.2080674589101</v>
      </c>
      <c r="E258" s="21">
        <f t="shared" si="24"/>
        <v>233.72003141619174</v>
      </c>
      <c r="F258" s="21">
        <f t="shared" si="28"/>
        <v>609.4880360427184</v>
      </c>
      <c r="G258" s="22">
        <f t="shared" si="27"/>
        <v>92878.52453043398</v>
      </c>
      <c r="H258" s="21">
        <f t="shared" si="25"/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>
        <f t="shared" si="26"/>
        <v>20</v>
      </c>
      <c r="C259" s="1">
        <f t="shared" si="29"/>
        <v>232</v>
      </c>
      <c r="D259" s="21">
        <f t="shared" si="23"/>
        <v>843.2080674589101</v>
      </c>
      <c r="E259" s="21">
        <f t="shared" si="24"/>
        <v>232.19631132608495</v>
      </c>
      <c r="F259" s="21">
        <f t="shared" si="28"/>
        <v>611.0117561328252</v>
      </c>
      <c r="G259" s="22">
        <f t="shared" si="27"/>
        <v>92267.51277430115</v>
      </c>
      <c r="H259" s="21">
        <f t="shared" si="25"/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>
        <f t="shared" si="26"/>
        <v>20</v>
      </c>
      <c r="C260" s="1">
        <f t="shared" si="29"/>
        <v>233</v>
      </c>
      <c r="D260" s="21">
        <f t="shared" si="23"/>
        <v>843.2080674589101</v>
      </c>
      <c r="E260" s="21">
        <f t="shared" si="24"/>
        <v>230.6687819357529</v>
      </c>
      <c r="F260" s="21">
        <f t="shared" si="28"/>
        <v>612.5392855231572</v>
      </c>
      <c r="G260" s="22">
        <f t="shared" si="27"/>
        <v>91654.97348877799</v>
      </c>
      <c r="H260" s="21">
        <f t="shared" si="25"/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>
        <f t="shared" si="26"/>
        <v>20</v>
      </c>
      <c r="C261" s="1">
        <f t="shared" si="29"/>
        <v>234</v>
      </c>
      <c r="D261" s="21">
        <f t="shared" si="23"/>
        <v>843.2080674589101</v>
      </c>
      <c r="E261" s="21">
        <f t="shared" si="24"/>
        <v>229.13743372194497</v>
      </c>
      <c r="F261" s="21">
        <f t="shared" si="28"/>
        <v>614.0706337369652</v>
      </c>
      <c r="G261" s="22">
        <f t="shared" si="27"/>
        <v>91040.90285504103</v>
      </c>
      <c r="H261" s="21">
        <f t="shared" si="25"/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>
        <f t="shared" si="26"/>
        <v>20</v>
      </c>
      <c r="C262" s="1">
        <f t="shared" si="29"/>
        <v>235</v>
      </c>
      <c r="D262" s="21">
        <f t="shared" si="23"/>
        <v>843.2080674589101</v>
      </c>
      <c r="E262" s="21">
        <f t="shared" si="24"/>
        <v>227.60225713760258</v>
      </c>
      <c r="F262" s="21">
        <f t="shared" si="28"/>
        <v>615.6058103213076</v>
      </c>
      <c r="G262" s="22">
        <f t="shared" si="27"/>
        <v>90425.29704471971</v>
      </c>
      <c r="H262" s="21">
        <f t="shared" si="25"/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>
        <f t="shared" si="26"/>
        <v>20</v>
      </c>
      <c r="C263" s="1">
        <f t="shared" si="29"/>
        <v>236</v>
      </c>
      <c r="D263" s="21">
        <f t="shared" si="23"/>
        <v>843.2080674589101</v>
      </c>
      <c r="E263" s="21">
        <f t="shared" si="24"/>
        <v>226.0632426117993</v>
      </c>
      <c r="F263" s="21">
        <f t="shared" si="28"/>
        <v>617.1448248471108</v>
      </c>
      <c r="G263" s="22">
        <f t="shared" si="27"/>
        <v>89808.1522198726</v>
      </c>
      <c r="H263" s="21">
        <f t="shared" si="25"/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>
        <f t="shared" si="26"/>
        <v>20</v>
      </c>
      <c r="C264" s="1">
        <f t="shared" si="29"/>
        <v>237</v>
      </c>
      <c r="D264" s="21">
        <f t="shared" si="23"/>
        <v>843.2080674589101</v>
      </c>
      <c r="E264" s="21">
        <f t="shared" si="24"/>
        <v>224.5203805496815</v>
      </c>
      <c r="F264" s="21">
        <f t="shared" si="28"/>
        <v>618.6876869092287</v>
      </c>
      <c r="G264" s="22">
        <f t="shared" si="27"/>
        <v>89189.46453296338</v>
      </c>
      <c r="H264" s="21">
        <f t="shared" si="25"/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>
        <f t="shared" si="26"/>
        <v>20</v>
      </c>
      <c r="C265" s="1">
        <f t="shared" si="29"/>
        <v>238</v>
      </c>
      <c r="D265" s="21">
        <f t="shared" si="23"/>
        <v>843.2080674589101</v>
      </c>
      <c r="E265" s="21">
        <f t="shared" si="24"/>
        <v>222.97366133240845</v>
      </c>
      <c r="F265" s="21">
        <f t="shared" si="28"/>
        <v>620.2344061265017</v>
      </c>
      <c r="G265" s="22">
        <f t="shared" si="27"/>
        <v>88569.23012683688</v>
      </c>
      <c r="H265" s="21">
        <f t="shared" si="25"/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>
        <f t="shared" si="26"/>
        <v>20</v>
      </c>
      <c r="C266" s="1">
        <f t="shared" si="29"/>
        <v>239</v>
      </c>
      <c r="D266" s="21">
        <f t="shared" si="23"/>
        <v>843.2080674589101</v>
      </c>
      <c r="E266" s="21">
        <f t="shared" si="24"/>
        <v>221.42307531709218</v>
      </c>
      <c r="F266" s="21">
        <f t="shared" si="28"/>
        <v>621.784992141818</v>
      </c>
      <c r="G266" s="22">
        <f t="shared" si="27"/>
        <v>87947.44513469505</v>
      </c>
      <c r="H266" s="21">
        <f t="shared" si="25"/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>
        <f t="shared" si="26"/>
        <v>20</v>
      </c>
      <c r="C267" s="1">
        <f t="shared" si="29"/>
        <v>240</v>
      </c>
      <c r="D267" s="21">
        <f t="shared" si="23"/>
        <v>843.2080674589101</v>
      </c>
      <c r="E267" s="21">
        <f t="shared" si="24"/>
        <v>219.86861283673764</v>
      </c>
      <c r="F267" s="21">
        <f t="shared" si="28"/>
        <v>623.3394546221725</v>
      </c>
      <c r="G267" s="22">
        <f t="shared" si="27"/>
        <v>87324.10568007288</v>
      </c>
      <c r="H267" s="21">
        <f t="shared" si="25"/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>
        <f t="shared" si="26"/>
        <v>21</v>
      </c>
      <c r="C268" s="1">
        <f t="shared" si="29"/>
        <v>241</v>
      </c>
      <c r="D268" s="21">
        <f t="shared" si="23"/>
        <v>843.2080674589101</v>
      </c>
      <c r="E268" s="21">
        <f t="shared" si="24"/>
        <v>218.31026420018222</v>
      </c>
      <c r="F268" s="21">
        <f t="shared" si="28"/>
        <v>624.8978032587279</v>
      </c>
      <c r="G268" s="22">
        <f t="shared" si="27"/>
        <v>86699.20787681415</v>
      </c>
      <c r="H268" s="21">
        <f t="shared" si="25"/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>
        <f t="shared" si="26"/>
        <v>21</v>
      </c>
      <c r="C269" s="1">
        <f t="shared" si="29"/>
        <v>242</v>
      </c>
      <c r="D269" s="21">
        <f t="shared" si="23"/>
        <v>843.2080674589101</v>
      </c>
      <c r="E269" s="21">
        <f t="shared" si="24"/>
        <v>216.74801969203537</v>
      </c>
      <c r="F269" s="21">
        <f t="shared" si="28"/>
        <v>626.4600477668748</v>
      </c>
      <c r="G269" s="22">
        <f t="shared" si="27"/>
        <v>86072.74782904728</v>
      </c>
      <c r="H269" s="21">
        <f t="shared" si="25"/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>
        <f t="shared" si="26"/>
        <v>21</v>
      </c>
      <c r="C270" s="1">
        <f t="shared" si="29"/>
        <v>243</v>
      </c>
      <c r="D270" s="21">
        <f t="shared" si="23"/>
        <v>843.2080674589101</v>
      </c>
      <c r="E270" s="21">
        <f t="shared" si="24"/>
        <v>215.1818695726182</v>
      </c>
      <c r="F270" s="21">
        <f t="shared" si="28"/>
        <v>628.0261978862919</v>
      </c>
      <c r="G270" s="22">
        <f t="shared" si="27"/>
        <v>85444.72163116098</v>
      </c>
      <c r="H270" s="21">
        <f t="shared" si="25"/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>
        <f t="shared" si="26"/>
        <v>21</v>
      </c>
      <c r="C271" s="1">
        <f t="shared" si="29"/>
        <v>244</v>
      </c>
      <c r="D271" s="21">
        <f t="shared" si="23"/>
        <v>843.2080674589101</v>
      </c>
      <c r="E271" s="21">
        <f t="shared" si="24"/>
        <v>213.61180407790246</v>
      </c>
      <c r="F271" s="21">
        <f t="shared" si="28"/>
        <v>629.5962633810077</v>
      </c>
      <c r="G271" s="22">
        <f t="shared" si="27"/>
        <v>84815.12536777997</v>
      </c>
      <c r="H271" s="21">
        <f t="shared" si="25"/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>
        <f t="shared" si="26"/>
        <v>21</v>
      </c>
      <c r="C272" s="1">
        <f t="shared" si="29"/>
        <v>245</v>
      </c>
      <c r="D272" s="21">
        <f t="shared" si="23"/>
        <v>843.2080674589101</v>
      </c>
      <c r="E272" s="21">
        <f t="shared" si="24"/>
        <v>212.03781341944992</v>
      </c>
      <c r="F272" s="21">
        <f t="shared" si="28"/>
        <v>631.1702540394602</v>
      </c>
      <c r="G272" s="22">
        <f t="shared" si="27"/>
        <v>84183.9551137405</v>
      </c>
      <c r="H272" s="21">
        <f t="shared" si="25"/>
        <v>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>
        <f t="shared" si="26"/>
        <v>21</v>
      </c>
      <c r="C273" s="1">
        <f t="shared" si="29"/>
        <v>246</v>
      </c>
      <c r="D273" s="21">
        <f t="shared" si="23"/>
        <v>843.2080674589101</v>
      </c>
      <c r="E273" s="21">
        <f t="shared" si="24"/>
        <v>210.45988778435128</v>
      </c>
      <c r="F273" s="21">
        <f t="shared" si="28"/>
        <v>632.7481796745589</v>
      </c>
      <c r="G273" s="22">
        <f t="shared" si="27"/>
        <v>83551.20693406595</v>
      </c>
      <c r="H273" s="21">
        <f t="shared" si="25"/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>
        <f t="shared" si="26"/>
        <v>21</v>
      </c>
      <c r="C274" s="1">
        <f t="shared" si="29"/>
        <v>247</v>
      </c>
      <c r="D274" s="21">
        <f t="shared" si="23"/>
        <v>843.2080674589101</v>
      </c>
      <c r="E274" s="21">
        <f t="shared" si="24"/>
        <v>208.87801733516488</v>
      </c>
      <c r="F274" s="21">
        <f t="shared" si="28"/>
        <v>634.3300501237452</v>
      </c>
      <c r="G274" s="22">
        <f t="shared" si="27"/>
        <v>82916.87688394221</v>
      </c>
      <c r="H274" s="21">
        <f t="shared" si="25"/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>
        <f t="shared" si="26"/>
        <v>21</v>
      </c>
      <c r="C275" s="1">
        <f t="shared" si="29"/>
        <v>248</v>
      </c>
      <c r="D275" s="21">
        <f t="shared" si="23"/>
        <v>843.2080674589101</v>
      </c>
      <c r="E275" s="21">
        <f t="shared" si="24"/>
        <v>207.29219220985553</v>
      </c>
      <c r="F275" s="21">
        <f t="shared" si="28"/>
        <v>635.9158752490546</v>
      </c>
      <c r="G275" s="22">
        <f t="shared" si="27"/>
        <v>82280.96100869316</v>
      </c>
      <c r="H275" s="21">
        <f t="shared" si="25"/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>
        <f t="shared" si="26"/>
        <v>21</v>
      </c>
      <c r="C276" s="1">
        <f t="shared" si="29"/>
        <v>249</v>
      </c>
      <c r="D276" s="21">
        <f t="shared" si="23"/>
        <v>843.2080674589101</v>
      </c>
      <c r="E276" s="21">
        <f t="shared" si="24"/>
        <v>205.70240252173292</v>
      </c>
      <c r="F276" s="21">
        <f t="shared" si="28"/>
        <v>637.5056649371772</v>
      </c>
      <c r="G276" s="22">
        <f t="shared" si="27"/>
        <v>81643.45534375598</v>
      </c>
      <c r="H276" s="21">
        <f t="shared" si="25"/>
        <v>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>
        <f t="shared" si="26"/>
        <v>21</v>
      </c>
      <c r="C277" s="1">
        <f t="shared" si="29"/>
        <v>250</v>
      </c>
      <c r="D277" s="21">
        <f t="shared" si="23"/>
        <v>843.2080674589101</v>
      </c>
      <c r="E277" s="21">
        <f t="shared" si="24"/>
        <v>204.10863835938994</v>
      </c>
      <c r="F277" s="21">
        <f t="shared" si="28"/>
        <v>639.0994290995202</v>
      </c>
      <c r="G277" s="22">
        <f t="shared" si="27"/>
        <v>81004.35591465647</v>
      </c>
      <c r="H277" s="21">
        <f t="shared" si="25"/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>
        <f t="shared" si="26"/>
        <v>21</v>
      </c>
      <c r="C278" s="1">
        <f t="shared" si="29"/>
        <v>251</v>
      </c>
      <c r="D278" s="21">
        <f t="shared" si="23"/>
        <v>843.2080674589101</v>
      </c>
      <c r="E278" s="21">
        <f t="shared" si="24"/>
        <v>202.51088978664117</v>
      </c>
      <c r="F278" s="21">
        <f t="shared" si="28"/>
        <v>640.6971776722689</v>
      </c>
      <c r="G278" s="22">
        <f t="shared" si="27"/>
        <v>80363.6587369842</v>
      </c>
      <c r="H278" s="21">
        <f t="shared" si="25"/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>
        <f t="shared" si="26"/>
        <v>21</v>
      </c>
      <c r="C279" s="1">
        <f t="shared" si="29"/>
        <v>252</v>
      </c>
      <c r="D279" s="21">
        <f t="shared" si="23"/>
        <v>843.2080674589101</v>
      </c>
      <c r="E279" s="21">
        <f t="shared" si="24"/>
        <v>200.9091468424605</v>
      </c>
      <c r="F279" s="21">
        <f t="shared" si="28"/>
        <v>642.2989206164497</v>
      </c>
      <c r="G279" s="22">
        <f t="shared" si="27"/>
        <v>79721.35981636775</v>
      </c>
      <c r="H279" s="21">
        <f t="shared" si="25"/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>
        <f t="shared" si="26"/>
        <v>22</v>
      </c>
      <c r="C280" s="1">
        <f t="shared" si="29"/>
        <v>253</v>
      </c>
      <c r="D280" s="21">
        <f t="shared" si="23"/>
        <v>843.2080674589101</v>
      </c>
      <c r="E280" s="21">
        <f t="shared" si="24"/>
        <v>199.30339954091937</v>
      </c>
      <c r="F280" s="21">
        <f t="shared" si="28"/>
        <v>643.9046679179908</v>
      </c>
      <c r="G280" s="22">
        <f t="shared" si="27"/>
        <v>79077.45514844976</v>
      </c>
      <c r="H280" s="21">
        <f t="shared" si="25"/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>
        <f t="shared" si="26"/>
        <v>22</v>
      </c>
      <c r="C281" s="1">
        <f t="shared" si="29"/>
        <v>254</v>
      </c>
      <c r="D281" s="21">
        <f t="shared" si="23"/>
        <v>843.2080674589101</v>
      </c>
      <c r="E281" s="21">
        <f t="shared" si="24"/>
        <v>197.69363787112442</v>
      </c>
      <c r="F281" s="21">
        <f t="shared" si="28"/>
        <v>645.5144295877857</v>
      </c>
      <c r="G281" s="22">
        <f t="shared" si="27"/>
        <v>78431.94071886198</v>
      </c>
      <c r="H281" s="21">
        <f t="shared" si="25"/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>
        <f t="shared" si="26"/>
        <v>22</v>
      </c>
      <c r="C282" s="1">
        <f t="shared" si="29"/>
        <v>255</v>
      </c>
      <c r="D282" s="21">
        <f t="shared" si="23"/>
        <v>843.2080674589101</v>
      </c>
      <c r="E282" s="21">
        <f t="shared" si="24"/>
        <v>196.07985179715496</v>
      </c>
      <c r="F282" s="21">
        <f t="shared" si="28"/>
        <v>647.1282156617551</v>
      </c>
      <c r="G282" s="22">
        <f t="shared" si="27"/>
        <v>77784.81250320023</v>
      </c>
      <c r="H282" s="21">
        <f t="shared" si="25"/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>
        <f t="shared" si="26"/>
        <v>22</v>
      </c>
      <c r="C283" s="1">
        <f t="shared" si="29"/>
        <v>256</v>
      </c>
      <c r="D283" s="21">
        <f t="shared" si="23"/>
        <v>843.2080674589101</v>
      </c>
      <c r="E283" s="21">
        <f t="shared" si="24"/>
        <v>194.46203125800056</v>
      </c>
      <c r="F283" s="21">
        <f t="shared" si="28"/>
        <v>648.7460362009095</v>
      </c>
      <c r="G283" s="22">
        <f t="shared" si="27"/>
        <v>77136.06646699931</v>
      </c>
      <c r="H283" s="21">
        <f t="shared" si="25"/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>
        <f t="shared" si="26"/>
        <v>22</v>
      </c>
      <c r="C284" s="1">
        <f t="shared" si="29"/>
        <v>257</v>
      </c>
      <c r="D284" s="21">
        <f aca="true" t="shared" si="30" ref="D284:D347">IF(C284&lt;&gt;" ",IF(G283&lt;D283,G283+E284,PMT($E$11,($E$13),-$E$6))," ")</f>
        <v>843.2080674589101</v>
      </c>
      <c r="E284" s="21">
        <f aca="true" t="shared" si="31" ref="E284:E347">IF(C284&lt;&gt;" ",G283*$E$11," ")</f>
        <v>192.8401661674983</v>
      </c>
      <c r="F284" s="21">
        <f t="shared" si="28"/>
        <v>650.3679012914118</v>
      </c>
      <c r="G284" s="22">
        <f t="shared" si="27"/>
        <v>76485.6985657079</v>
      </c>
      <c r="H284" s="21">
        <f aca="true" t="shared" si="32" ref="H284:H347">IF(C284&lt;&gt;" ",IF(AND($E$19=B284,$E$20=C284-(B284-1)*12),$E$18,0)," ")</f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>
        <f aca="true" t="shared" si="33" ref="B285:B348">IF(C285&lt;&gt;" ",INT(C284/12)+1," ")</f>
        <v>22</v>
      </c>
      <c r="C285" s="1">
        <f t="shared" si="29"/>
        <v>258</v>
      </c>
      <c r="D285" s="21">
        <f t="shared" si="30"/>
        <v>843.2080674589101</v>
      </c>
      <c r="E285" s="21">
        <f t="shared" si="31"/>
        <v>191.21424641426978</v>
      </c>
      <c r="F285" s="21">
        <f t="shared" si="28"/>
        <v>651.9938210446403</v>
      </c>
      <c r="G285" s="22">
        <f aca="true" t="shared" si="34" ref="G285:G348">IF(C285&lt;&gt;" ",G284-F285," ")</f>
        <v>75833.70474466326</v>
      </c>
      <c r="H285" s="21">
        <f t="shared" si="32"/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>
        <f t="shared" si="33"/>
        <v>22</v>
      </c>
      <c r="C286" s="1">
        <f t="shared" si="29"/>
        <v>259</v>
      </c>
      <c r="D286" s="21">
        <f t="shared" si="30"/>
        <v>843.2080674589101</v>
      </c>
      <c r="E286" s="21">
        <f t="shared" si="31"/>
        <v>189.58426186165818</v>
      </c>
      <c r="F286" s="21">
        <f t="shared" si="28"/>
        <v>653.6238055972519</v>
      </c>
      <c r="G286" s="22">
        <f t="shared" si="34"/>
        <v>75180.08093906601</v>
      </c>
      <c r="H286" s="21">
        <f t="shared" si="32"/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>
        <f t="shared" si="33"/>
        <v>22</v>
      </c>
      <c r="C287" s="1">
        <f t="shared" si="29"/>
        <v>260</v>
      </c>
      <c r="D287" s="21">
        <f t="shared" si="30"/>
        <v>843.2080674589101</v>
      </c>
      <c r="E287" s="21">
        <f t="shared" si="31"/>
        <v>187.95020234766503</v>
      </c>
      <c r="F287" s="21">
        <f t="shared" si="28"/>
        <v>655.2578651112451</v>
      </c>
      <c r="G287" s="22">
        <f t="shared" si="34"/>
        <v>74524.82307395477</v>
      </c>
      <c r="H287" s="21">
        <f t="shared" si="32"/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>
        <f t="shared" si="33"/>
        <v>22</v>
      </c>
      <c r="C288" s="1">
        <f t="shared" si="29"/>
        <v>261</v>
      </c>
      <c r="D288" s="21">
        <f t="shared" si="30"/>
        <v>843.2080674589101</v>
      </c>
      <c r="E288" s="21">
        <f t="shared" si="31"/>
        <v>186.31205768488692</v>
      </c>
      <c r="F288" s="21">
        <f t="shared" si="28"/>
        <v>656.8960097740232</v>
      </c>
      <c r="G288" s="22">
        <f t="shared" si="34"/>
        <v>73867.92706418075</v>
      </c>
      <c r="H288" s="21">
        <f t="shared" si="32"/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>
        <f t="shared" si="33"/>
        <v>22</v>
      </c>
      <c r="C289" s="1">
        <f t="shared" si="29"/>
        <v>262</v>
      </c>
      <c r="D289" s="21">
        <f t="shared" si="30"/>
        <v>843.2080674589101</v>
      </c>
      <c r="E289" s="21">
        <f t="shared" si="31"/>
        <v>184.66981766045188</v>
      </c>
      <c r="F289" s="21">
        <f t="shared" si="28"/>
        <v>658.5382497984583</v>
      </c>
      <c r="G289" s="22">
        <f t="shared" si="34"/>
        <v>73209.3888143823</v>
      </c>
      <c r="H289" s="21">
        <f t="shared" si="32"/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>
        <f t="shared" si="33"/>
        <v>22</v>
      </c>
      <c r="C290" s="1">
        <f t="shared" si="29"/>
        <v>263</v>
      </c>
      <c r="D290" s="21">
        <f t="shared" si="30"/>
        <v>843.2080674589101</v>
      </c>
      <c r="E290" s="21">
        <f t="shared" si="31"/>
        <v>183.02347203595576</v>
      </c>
      <c r="F290" s="21">
        <f t="shared" si="28"/>
        <v>660.1845954229543</v>
      </c>
      <c r="G290" s="22">
        <f t="shared" si="34"/>
        <v>72549.20421895935</v>
      </c>
      <c r="H290" s="21">
        <f t="shared" si="32"/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>
        <f t="shared" si="33"/>
        <v>22</v>
      </c>
      <c r="C291" s="1">
        <f t="shared" si="29"/>
        <v>264</v>
      </c>
      <c r="D291" s="21">
        <f t="shared" si="30"/>
        <v>843.2080674589101</v>
      </c>
      <c r="E291" s="21">
        <f t="shared" si="31"/>
        <v>181.37301054739837</v>
      </c>
      <c r="F291" s="21">
        <f t="shared" si="28"/>
        <v>661.8350569115117</v>
      </c>
      <c r="G291" s="22">
        <f t="shared" si="34"/>
        <v>71887.36916204783</v>
      </c>
      <c r="H291" s="21">
        <f t="shared" si="32"/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>
        <f t="shared" si="33"/>
        <v>23</v>
      </c>
      <c r="C292" s="1">
        <f t="shared" si="29"/>
        <v>265</v>
      </c>
      <c r="D292" s="21">
        <f t="shared" si="30"/>
        <v>843.2080674589101</v>
      </c>
      <c r="E292" s="21">
        <f t="shared" si="31"/>
        <v>179.71842290511958</v>
      </c>
      <c r="F292" s="21">
        <f t="shared" si="28"/>
        <v>663.4896445537905</v>
      </c>
      <c r="G292" s="22">
        <f t="shared" si="34"/>
        <v>71223.87951749405</v>
      </c>
      <c r="H292" s="21">
        <f t="shared" si="32"/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>
        <f t="shared" si="33"/>
        <v>23</v>
      </c>
      <c r="C293" s="1">
        <f t="shared" si="29"/>
        <v>266</v>
      </c>
      <c r="D293" s="21">
        <f t="shared" si="30"/>
        <v>843.2080674589101</v>
      </c>
      <c r="E293" s="21">
        <f t="shared" si="31"/>
        <v>178.05969879373512</v>
      </c>
      <c r="F293" s="21">
        <f t="shared" si="28"/>
        <v>665.148368665175</v>
      </c>
      <c r="G293" s="22">
        <f t="shared" si="34"/>
        <v>70558.73114882887</v>
      </c>
      <c r="H293" s="21">
        <f t="shared" si="32"/>
        <v>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>
        <f t="shared" si="33"/>
        <v>23</v>
      </c>
      <c r="C294" s="1">
        <f t="shared" si="29"/>
        <v>267</v>
      </c>
      <c r="D294" s="21">
        <f t="shared" si="30"/>
        <v>843.2080674589101</v>
      </c>
      <c r="E294" s="21">
        <f t="shared" si="31"/>
        <v>176.39682787207218</v>
      </c>
      <c r="F294" s="21">
        <f t="shared" si="28"/>
        <v>666.8112395868379</v>
      </c>
      <c r="G294" s="22">
        <f t="shared" si="34"/>
        <v>69891.91990924203</v>
      </c>
      <c r="H294" s="21">
        <f t="shared" si="32"/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>
        <f t="shared" si="33"/>
        <v>23</v>
      </c>
      <c r="C295" s="1">
        <f t="shared" si="29"/>
        <v>268</v>
      </c>
      <c r="D295" s="21">
        <f t="shared" si="30"/>
        <v>843.2080674589101</v>
      </c>
      <c r="E295" s="21">
        <f t="shared" si="31"/>
        <v>174.72979977310507</v>
      </c>
      <c r="F295" s="21">
        <f t="shared" si="28"/>
        <v>668.4782676858051</v>
      </c>
      <c r="G295" s="22">
        <f t="shared" si="34"/>
        <v>69223.44164155623</v>
      </c>
      <c r="H295" s="21">
        <f t="shared" si="32"/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>
        <f t="shared" si="33"/>
        <v>23</v>
      </c>
      <c r="C296" s="1">
        <f t="shared" si="29"/>
        <v>269</v>
      </c>
      <c r="D296" s="21">
        <f t="shared" si="30"/>
        <v>843.2080674589101</v>
      </c>
      <c r="E296" s="21">
        <f t="shared" si="31"/>
        <v>173.0586041038906</v>
      </c>
      <c r="F296" s="21">
        <f t="shared" si="28"/>
        <v>670.1494633550195</v>
      </c>
      <c r="G296" s="22">
        <f t="shared" si="34"/>
        <v>68553.29217820121</v>
      </c>
      <c r="H296" s="21">
        <f t="shared" si="32"/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>
        <f t="shared" si="33"/>
        <v>23</v>
      </c>
      <c r="C297" s="1">
        <f t="shared" si="29"/>
        <v>270</v>
      </c>
      <c r="D297" s="21">
        <f t="shared" si="30"/>
        <v>843.2080674589101</v>
      </c>
      <c r="E297" s="21">
        <f t="shared" si="31"/>
        <v>171.38323044550305</v>
      </c>
      <c r="F297" s="21">
        <f t="shared" si="28"/>
        <v>671.8248370134071</v>
      </c>
      <c r="G297" s="22">
        <f t="shared" si="34"/>
        <v>67881.4673411878</v>
      </c>
      <c r="H297" s="21">
        <f t="shared" si="32"/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>
        <f t="shared" si="33"/>
        <v>23</v>
      </c>
      <c r="C298" s="1">
        <f t="shared" si="29"/>
        <v>271</v>
      </c>
      <c r="D298" s="21">
        <f t="shared" si="30"/>
        <v>843.2080674589101</v>
      </c>
      <c r="E298" s="21">
        <f t="shared" si="31"/>
        <v>169.70366835296952</v>
      </c>
      <c r="F298" s="21">
        <f t="shared" si="28"/>
        <v>673.5043991059406</v>
      </c>
      <c r="G298" s="22">
        <f t="shared" si="34"/>
        <v>67207.96294208187</v>
      </c>
      <c r="H298" s="21">
        <f t="shared" si="32"/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>
        <f t="shared" si="33"/>
        <v>23</v>
      </c>
      <c r="C299" s="1">
        <f t="shared" si="29"/>
        <v>272</v>
      </c>
      <c r="D299" s="21">
        <f t="shared" si="30"/>
        <v>843.2080674589101</v>
      </c>
      <c r="E299" s="21">
        <f t="shared" si="31"/>
        <v>168.01990735520468</v>
      </c>
      <c r="F299" s="21">
        <f aca="true" t="shared" si="35" ref="F299:F362">IF(C299&lt;&gt;" ",D299-E299+H299," ")</f>
        <v>675.1881601037055</v>
      </c>
      <c r="G299" s="22">
        <f t="shared" si="34"/>
        <v>66532.77478197817</v>
      </c>
      <c r="H299" s="21">
        <f t="shared" si="32"/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>
        <f t="shared" si="33"/>
        <v>23</v>
      </c>
      <c r="C300" s="1">
        <f t="shared" si="29"/>
        <v>273</v>
      </c>
      <c r="D300" s="21">
        <f t="shared" si="30"/>
        <v>843.2080674589101</v>
      </c>
      <c r="E300" s="21">
        <f t="shared" si="31"/>
        <v>166.3319369549454</v>
      </c>
      <c r="F300" s="21">
        <f t="shared" si="35"/>
        <v>676.8761305039648</v>
      </c>
      <c r="G300" s="22">
        <f t="shared" si="34"/>
        <v>65855.8986514742</v>
      </c>
      <c r="H300" s="21">
        <f t="shared" si="32"/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>
        <f t="shared" si="33"/>
        <v>23</v>
      </c>
      <c r="C301" s="1">
        <f t="shared" si="29"/>
        <v>274</v>
      </c>
      <c r="D301" s="21">
        <f t="shared" si="30"/>
        <v>843.2080674589101</v>
      </c>
      <c r="E301" s="21">
        <f t="shared" si="31"/>
        <v>164.63974662868551</v>
      </c>
      <c r="F301" s="21">
        <f t="shared" si="35"/>
        <v>678.5683208302246</v>
      </c>
      <c r="G301" s="22">
        <f t="shared" si="34"/>
        <v>65177.33033064398</v>
      </c>
      <c r="H301" s="21">
        <f t="shared" si="32"/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>
        <f t="shared" si="33"/>
        <v>23</v>
      </c>
      <c r="C302" s="1">
        <f aca="true" t="shared" si="36" ref="C302:C365">IF(CODE(C301)=32," ",IF(AND(C301+1&lt;=$E$13,G301&gt;0),+C301+1," "))</f>
        <v>275</v>
      </c>
      <c r="D302" s="21">
        <f t="shared" si="30"/>
        <v>843.2080674589101</v>
      </c>
      <c r="E302" s="21">
        <f t="shared" si="31"/>
        <v>162.94332582660994</v>
      </c>
      <c r="F302" s="21">
        <f t="shared" si="35"/>
        <v>680.2647416323002</v>
      </c>
      <c r="G302" s="22">
        <f t="shared" si="34"/>
        <v>64497.065589011676</v>
      </c>
      <c r="H302" s="21">
        <f t="shared" si="32"/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>
        <f t="shared" si="33"/>
        <v>23</v>
      </c>
      <c r="C303" s="1">
        <f t="shared" si="36"/>
        <v>276</v>
      </c>
      <c r="D303" s="21">
        <f t="shared" si="30"/>
        <v>843.2080674589101</v>
      </c>
      <c r="E303" s="21">
        <f t="shared" si="31"/>
        <v>161.2426639725292</v>
      </c>
      <c r="F303" s="21">
        <f t="shared" si="35"/>
        <v>681.965403486381</v>
      </c>
      <c r="G303" s="22">
        <f t="shared" si="34"/>
        <v>63815.1001855253</v>
      </c>
      <c r="H303" s="21">
        <f t="shared" si="32"/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>
        <f t="shared" si="33"/>
        <v>24</v>
      </c>
      <c r="C304" s="1">
        <f t="shared" si="36"/>
        <v>277</v>
      </c>
      <c r="D304" s="21">
        <f t="shared" si="30"/>
        <v>843.2080674589101</v>
      </c>
      <c r="E304" s="21">
        <f t="shared" si="31"/>
        <v>159.53775046381324</v>
      </c>
      <c r="F304" s="21">
        <f t="shared" si="35"/>
        <v>683.6703169950969</v>
      </c>
      <c r="G304" s="22">
        <f t="shared" si="34"/>
        <v>63131.4298685302</v>
      </c>
      <c r="H304" s="21">
        <f t="shared" si="32"/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>
        <f t="shared" si="33"/>
        <v>24</v>
      </c>
      <c r="C305" s="1">
        <f t="shared" si="36"/>
        <v>278</v>
      </c>
      <c r="D305" s="21">
        <f t="shared" si="30"/>
        <v>843.2080674589101</v>
      </c>
      <c r="E305" s="21">
        <f t="shared" si="31"/>
        <v>157.8285746713255</v>
      </c>
      <c r="F305" s="21">
        <f t="shared" si="35"/>
        <v>685.3794927875847</v>
      </c>
      <c r="G305" s="22">
        <f t="shared" si="34"/>
        <v>62446.05037574261</v>
      </c>
      <c r="H305" s="21">
        <f t="shared" si="32"/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>
        <f t="shared" si="33"/>
        <v>24</v>
      </c>
      <c r="C306" s="1">
        <f t="shared" si="36"/>
        <v>279</v>
      </c>
      <c r="D306" s="21">
        <f t="shared" si="30"/>
        <v>843.2080674589101</v>
      </c>
      <c r="E306" s="21">
        <f t="shared" si="31"/>
        <v>156.11512593935655</v>
      </c>
      <c r="F306" s="21">
        <f t="shared" si="35"/>
        <v>687.0929415195536</v>
      </c>
      <c r="G306" s="22">
        <f t="shared" si="34"/>
        <v>61758.957434223055</v>
      </c>
      <c r="H306" s="21">
        <f t="shared" si="32"/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>
        <f t="shared" si="33"/>
        <v>24</v>
      </c>
      <c r="C307" s="1">
        <f t="shared" si="36"/>
        <v>280</v>
      </c>
      <c r="D307" s="21">
        <f t="shared" si="30"/>
        <v>843.2080674589101</v>
      </c>
      <c r="E307" s="21">
        <f t="shared" si="31"/>
        <v>154.39739358555764</v>
      </c>
      <c r="F307" s="21">
        <f t="shared" si="35"/>
        <v>688.8106738733525</v>
      </c>
      <c r="G307" s="22">
        <f t="shared" si="34"/>
        <v>61070.1467603497</v>
      </c>
      <c r="H307" s="21">
        <f t="shared" si="32"/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>
        <f t="shared" si="33"/>
        <v>24</v>
      </c>
      <c r="C308" s="1">
        <f t="shared" si="36"/>
        <v>281</v>
      </c>
      <c r="D308" s="21">
        <f t="shared" si="30"/>
        <v>843.2080674589101</v>
      </c>
      <c r="E308" s="21">
        <f t="shared" si="31"/>
        <v>152.67536690087425</v>
      </c>
      <c r="F308" s="21">
        <f t="shared" si="35"/>
        <v>690.5327005580359</v>
      </c>
      <c r="G308" s="22">
        <f t="shared" si="34"/>
        <v>60379.61405979167</v>
      </c>
      <c r="H308" s="21">
        <f t="shared" si="32"/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>
        <f t="shared" si="33"/>
        <v>24</v>
      </c>
      <c r="C309" s="1">
        <f t="shared" si="36"/>
        <v>282</v>
      </c>
      <c r="D309" s="21">
        <f t="shared" si="30"/>
        <v>843.2080674589101</v>
      </c>
      <c r="E309" s="21">
        <f t="shared" si="31"/>
        <v>150.94903514947916</v>
      </c>
      <c r="F309" s="21">
        <f t="shared" si="35"/>
        <v>692.259032309431</v>
      </c>
      <c r="G309" s="22">
        <f t="shared" si="34"/>
        <v>59687.355027482234</v>
      </c>
      <c r="H309" s="21">
        <f t="shared" si="32"/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>
        <f t="shared" si="33"/>
        <v>24</v>
      </c>
      <c r="C310" s="1">
        <f t="shared" si="36"/>
        <v>283</v>
      </c>
      <c r="D310" s="21">
        <f t="shared" si="30"/>
        <v>843.2080674589101</v>
      </c>
      <c r="E310" s="21">
        <f t="shared" si="31"/>
        <v>149.2183875687056</v>
      </c>
      <c r="F310" s="21">
        <f t="shared" si="35"/>
        <v>693.9896798902046</v>
      </c>
      <c r="G310" s="22">
        <f t="shared" si="34"/>
        <v>58993.36534759203</v>
      </c>
      <c r="H310" s="21">
        <f t="shared" si="32"/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>
        <f t="shared" si="33"/>
        <v>24</v>
      </c>
      <c r="C311" s="1">
        <f t="shared" si="36"/>
        <v>284</v>
      </c>
      <c r="D311" s="21">
        <f t="shared" si="30"/>
        <v>843.2080674589101</v>
      </c>
      <c r="E311" s="21">
        <f t="shared" si="31"/>
        <v>147.48341336898008</v>
      </c>
      <c r="F311" s="21">
        <f t="shared" si="35"/>
        <v>695.72465408993</v>
      </c>
      <c r="G311" s="22">
        <f t="shared" si="34"/>
        <v>58297.6406935021</v>
      </c>
      <c r="H311" s="21">
        <f t="shared" si="32"/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>
        <f t="shared" si="33"/>
        <v>24</v>
      </c>
      <c r="C312" s="1">
        <f t="shared" si="36"/>
        <v>285</v>
      </c>
      <c r="D312" s="21">
        <f t="shared" si="30"/>
        <v>843.2080674589101</v>
      </c>
      <c r="E312" s="21">
        <f t="shared" si="31"/>
        <v>145.74410173375526</v>
      </c>
      <c r="F312" s="21">
        <f t="shared" si="35"/>
        <v>697.4639657251548</v>
      </c>
      <c r="G312" s="22">
        <f t="shared" si="34"/>
        <v>57600.17672777695</v>
      </c>
      <c r="H312" s="21">
        <f t="shared" si="32"/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>
        <f t="shared" si="33"/>
        <v>24</v>
      </c>
      <c r="C313" s="1">
        <f t="shared" si="36"/>
        <v>286</v>
      </c>
      <c r="D313" s="21">
        <f t="shared" si="30"/>
        <v>843.2080674589101</v>
      </c>
      <c r="E313" s="21">
        <f t="shared" si="31"/>
        <v>144.00044181944236</v>
      </c>
      <c r="F313" s="21">
        <f t="shared" si="35"/>
        <v>699.2076256394678</v>
      </c>
      <c r="G313" s="22">
        <f t="shared" si="34"/>
        <v>56900.96910213748</v>
      </c>
      <c r="H313" s="21">
        <f t="shared" si="32"/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>
        <f t="shared" si="33"/>
        <v>24</v>
      </c>
      <c r="C314" s="1">
        <f t="shared" si="36"/>
        <v>287</v>
      </c>
      <c r="D314" s="21">
        <f t="shared" si="30"/>
        <v>843.2080674589101</v>
      </c>
      <c r="E314" s="21">
        <f t="shared" si="31"/>
        <v>142.2524227553437</v>
      </c>
      <c r="F314" s="21">
        <f t="shared" si="35"/>
        <v>700.9556447035665</v>
      </c>
      <c r="G314" s="22">
        <f t="shared" si="34"/>
        <v>56200.01345743392</v>
      </c>
      <c r="H314" s="21">
        <f t="shared" si="32"/>
        <v>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>
        <f t="shared" si="33"/>
        <v>24</v>
      </c>
      <c r="C315" s="1">
        <f t="shared" si="36"/>
        <v>288</v>
      </c>
      <c r="D315" s="21">
        <f t="shared" si="30"/>
        <v>843.2080674589101</v>
      </c>
      <c r="E315" s="21">
        <f t="shared" si="31"/>
        <v>140.5000336435848</v>
      </c>
      <c r="F315" s="21">
        <f t="shared" si="35"/>
        <v>702.7080338153253</v>
      </c>
      <c r="G315" s="22">
        <f t="shared" si="34"/>
        <v>55497.30542361859</v>
      </c>
      <c r="H315" s="21">
        <f t="shared" si="32"/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>
        <f t="shared" si="33"/>
        <v>25</v>
      </c>
      <c r="C316" s="1">
        <f t="shared" si="36"/>
        <v>289</v>
      </c>
      <c r="D316" s="21">
        <f t="shared" si="30"/>
        <v>843.2080674589101</v>
      </c>
      <c r="E316" s="21">
        <f t="shared" si="31"/>
        <v>138.74326355904648</v>
      </c>
      <c r="F316" s="21">
        <f t="shared" si="35"/>
        <v>704.4648038998637</v>
      </c>
      <c r="G316" s="22">
        <f t="shared" si="34"/>
        <v>54792.84061971873</v>
      </c>
      <c r="H316" s="21">
        <f t="shared" si="32"/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>
        <f t="shared" si="33"/>
        <v>25</v>
      </c>
      <c r="C317" s="1">
        <f t="shared" si="36"/>
        <v>290</v>
      </c>
      <c r="D317" s="21">
        <f t="shared" si="30"/>
        <v>843.2080674589101</v>
      </c>
      <c r="E317" s="21">
        <f t="shared" si="31"/>
        <v>136.98210154929683</v>
      </c>
      <c r="F317" s="21">
        <f t="shared" si="35"/>
        <v>706.2259659096133</v>
      </c>
      <c r="G317" s="22">
        <f t="shared" si="34"/>
        <v>54086.61465380911</v>
      </c>
      <c r="H317" s="21">
        <f t="shared" si="32"/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>
        <f t="shared" si="33"/>
        <v>25</v>
      </c>
      <c r="C318" s="1">
        <f t="shared" si="36"/>
        <v>291</v>
      </c>
      <c r="D318" s="21">
        <f t="shared" si="30"/>
        <v>843.2080674589101</v>
      </c>
      <c r="E318" s="21">
        <f t="shared" si="31"/>
        <v>135.21653663452278</v>
      </c>
      <c r="F318" s="21">
        <f t="shared" si="35"/>
        <v>707.9915308243874</v>
      </c>
      <c r="G318" s="22">
        <f t="shared" si="34"/>
        <v>53378.623122984725</v>
      </c>
      <c r="H318" s="21">
        <f t="shared" si="32"/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>
        <f t="shared" si="33"/>
        <v>25</v>
      </c>
      <c r="C319" s="1">
        <f t="shared" si="36"/>
        <v>292</v>
      </c>
      <c r="D319" s="21">
        <f t="shared" si="30"/>
        <v>843.2080674589101</v>
      </c>
      <c r="E319" s="21">
        <f t="shared" si="31"/>
        <v>133.44655780746183</v>
      </c>
      <c r="F319" s="21">
        <f t="shared" si="35"/>
        <v>709.7615096514483</v>
      </c>
      <c r="G319" s="22">
        <f t="shared" si="34"/>
        <v>52668.861613333276</v>
      </c>
      <c r="H319" s="21">
        <f t="shared" si="32"/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>
        <f t="shared" si="33"/>
        <v>25</v>
      </c>
      <c r="C320" s="1">
        <f t="shared" si="36"/>
        <v>293</v>
      </c>
      <c r="D320" s="21">
        <f t="shared" si="30"/>
        <v>843.2080674589101</v>
      </c>
      <c r="E320" s="21">
        <f t="shared" si="31"/>
        <v>131.6721540333332</v>
      </c>
      <c r="F320" s="21">
        <f t="shared" si="35"/>
        <v>711.535913425577</v>
      </c>
      <c r="G320" s="22">
        <f t="shared" si="34"/>
        <v>51957.3256999077</v>
      </c>
      <c r="H320" s="21">
        <f t="shared" si="32"/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>
        <f t="shared" si="33"/>
        <v>25</v>
      </c>
      <c r="C321" s="1">
        <f t="shared" si="36"/>
        <v>294</v>
      </c>
      <c r="D321" s="21">
        <f t="shared" si="30"/>
        <v>843.2080674589101</v>
      </c>
      <c r="E321" s="21">
        <f t="shared" si="31"/>
        <v>129.89331424976925</v>
      </c>
      <c r="F321" s="21">
        <f t="shared" si="35"/>
        <v>713.3147532091409</v>
      </c>
      <c r="G321" s="22">
        <f t="shared" si="34"/>
        <v>51244.01094669856</v>
      </c>
      <c r="H321" s="21">
        <f t="shared" si="32"/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>
        <f t="shared" si="33"/>
        <v>25</v>
      </c>
      <c r="C322" s="1">
        <f t="shared" si="36"/>
        <v>295</v>
      </c>
      <c r="D322" s="21">
        <f t="shared" si="30"/>
        <v>843.2080674589101</v>
      </c>
      <c r="E322" s="21">
        <f t="shared" si="31"/>
        <v>128.1100273667464</v>
      </c>
      <c r="F322" s="21">
        <f t="shared" si="35"/>
        <v>715.0980400921637</v>
      </c>
      <c r="G322" s="22">
        <f t="shared" si="34"/>
        <v>50528.9129066064</v>
      </c>
      <c r="H322" s="21">
        <f t="shared" si="32"/>
        <v>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>
        <f t="shared" si="33"/>
        <v>25</v>
      </c>
      <c r="C323" s="1">
        <f t="shared" si="36"/>
        <v>296</v>
      </c>
      <c r="D323" s="21">
        <f t="shared" si="30"/>
        <v>843.2080674589101</v>
      </c>
      <c r="E323" s="21">
        <f t="shared" si="31"/>
        <v>126.322282266516</v>
      </c>
      <c r="F323" s="21">
        <f t="shared" si="35"/>
        <v>716.8857851923941</v>
      </c>
      <c r="G323" s="22">
        <f t="shared" si="34"/>
        <v>49812.027121414</v>
      </c>
      <c r="H323" s="21">
        <f t="shared" si="32"/>
        <v>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>
        <f t="shared" si="33"/>
        <v>25</v>
      </c>
      <c r="C324" s="1">
        <f t="shared" si="36"/>
        <v>297</v>
      </c>
      <c r="D324" s="21">
        <f t="shared" si="30"/>
        <v>843.2080674589101</v>
      </c>
      <c r="E324" s="21">
        <f t="shared" si="31"/>
        <v>124.530067803535</v>
      </c>
      <c r="F324" s="21">
        <f t="shared" si="35"/>
        <v>718.6779996553752</v>
      </c>
      <c r="G324" s="22">
        <f t="shared" si="34"/>
        <v>49093.34912175863</v>
      </c>
      <c r="H324" s="21">
        <f t="shared" si="32"/>
        <v>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>
        <f t="shared" si="33"/>
        <v>25</v>
      </c>
      <c r="C325" s="1">
        <f t="shared" si="36"/>
        <v>298</v>
      </c>
      <c r="D325" s="21">
        <f t="shared" si="30"/>
        <v>843.2080674589101</v>
      </c>
      <c r="E325" s="21">
        <f t="shared" si="31"/>
        <v>122.73337280439657</v>
      </c>
      <c r="F325" s="21">
        <f t="shared" si="35"/>
        <v>720.4746946545135</v>
      </c>
      <c r="G325" s="22">
        <f t="shared" si="34"/>
        <v>48372.874427104114</v>
      </c>
      <c r="H325" s="21">
        <f t="shared" si="32"/>
        <v>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>
        <f t="shared" si="33"/>
        <v>25</v>
      </c>
      <c r="C326" s="1">
        <f t="shared" si="36"/>
        <v>299</v>
      </c>
      <c r="D326" s="21">
        <f t="shared" si="30"/>
        <v>843.2080674589101</v>
      </c>
      <c r="E326" s="21">
        <f t="shared" si="31"/>
        <v>120.93218606776028</v>
      </c>
      <c r="F326" s="21">
        <f t="shared" si="35"/>
        <v>722.2758813911498</v>
      </c>
      <c r="G326" s="22">
        <f t="shared" si="34"/>
        <v>47650.598545712965</v>
      </c>
      <c r="H326" s="21">
        <f t="shared" si="32"/>
        <v>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>
        <f t="shared" si="33"/>
        <v>25</v>
      </c>
      <c r="C327" s="1">
        <f t="shared" si="36"/>
        <v>300</v>
      </c>
      <c r="D327" s="21">
        <f t="shared" si="30"/>
        <v>843.2080674589101</v>
      </c>
      <c r="E327" s="21">
        <f t="shared" si="31"/>
        <v>119.12649636428242</v>
      </c>
      <c r="F327" s="21">
        <f t="shared" si="35"/>
        <v>724.0815710946277</v>
      </c>
      <c r="G327" s="22">
        <f t="shared" si="34"/>
        <v>46926.51697461834</v>
      </c>
      <c r="H327" s="21">
        <f t="shared" si="32"/>
        <v>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>
        <f t="shared" si="33"/>
        <v>26</v>
      </c>
      <c r="C328" s="1">
        <f t="shared" si="36"/>
        <v>301</v>
      </c>
      <c r="D328" s="21">
        <f t="shared" si="30"/>
        <v>843.2080674589101</v>
      </c>
      <c r="E328" s="21">
        <f t="shared" si="31"/>
        <v>117.31629243654585</v>
      </c>
      <c r="F328" s="21">
        <f t="shared" si="35"/>
        <v>725.8917750223643</v>
      </c>
      <c r="G328" s="22">
        <f t="shared" si="34"/>
        <v>46200.625199595976</v>
      </c>
      <c r="H328" s="21">
        <f t="shared" si="32"/>
        <v>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>
        <f t="shared" si="33"/>
        <v>26</v>
      </c>
      <c r="C329" s="1">
        <f t="shared" si="36"/>
        <v>302</v>
      </c>
      <c r="D329" s="21">
        <f t="shared" si="30"/>
        <v>843.2080674589101</v>
      </c>
      <c r="E329" s="21">
        <f t="shared" si="31"/>
        <v>115.50156299898994</v>
      </c>
      <c r="F329" s="21">
        <f t="shared" si="35"/>
        <v>727.7065044599202</v>
      </c>
      <c r="G329" s="22">
        <f t="shared" si="34"/>
        <v>45472.91869513605</v>
      </c>
      <c r="H329" s="21">
        <f t="shared" si="32"/>
        <v>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>
        <f t="shared" si="33"/>
        <v>26</v>
      </c>
      <c r="C330" s="1">
        <f t="shared" si="36"/>
        <v>303</v>
      </c>
      <c r="D330" s="21">
        <f t="shared" si="30"/>
        <v>843.2080674589101</v>
      </c>
      <c r="E330" s="21">
        <f t="shared" si="31"/>
        <v>113.68229673784013</v>
      </c>
      <c r="F330" s="21">
        <f t="shared" si="35"/>
        <v>729.52577072107</v>
      </c>
      <c r="G330" s="22">
        <f t="shared" si="34"/>
        <v>44743.392924414984</v>
      </c>
      <c r="H330" s="21">
        <f t="shared" si="32"/>
        <v>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>
        <f t="shared" si="33"/>
        <v>26</v>
      </c>
      <c r="C331" s="1">
        <f t="shared" si="36"/>
        <v>304</v>
      </c>
      <c r="D331" s="21">
        <f t="shared" si="30"/>
        <v>843.2080674589101</v>
      </c>
      <c r="E331" s="21">
        <f t="shared" si="31"/>
        <v>111.85848231103746</v>
      </c>
      <c r="F331" s="21">
        <f t="shared" si="35"/>
        <v>731.3495851478726</v>
      </c>
      <c r="G331" s="22">
        <f t="shared" si="34"/>
        <v>44012.04333926711</v>
      </c>
      <c r="H331" s="21">
        <f t="shared" si="32"/>
        <v>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>
        <f t="shared" si="33"/>
        <v>26</v>
      </c>
      <c r="C332" s="1">
        <f t="shared" si="36"/>
        <v>305</v>
      </c>
      <c r="D332" s="21">
        <f t="shared" si="30"/>
        <v>843.2080674589101</v>
      </c>
      <c r="E332" s="21">
        <f t="shared" si="31"/>
        <v>110.03010834816779</v>
      </c>
      <c r="F332" s="21">
        <f t="shared" si="35"/>
        <v>733.1779591107423</v>
      </c>
      <c r="G332" s="22">
        <f t="shared" si="34"/>
        <v>43278.86538015637</v>
      </c>
      <c r="H332" s="21">
        <f t="shared" si="32"/>
        <v>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>
        <f t="shared" si="33"/>
        <v>26</v>
      </c>
      <c r="C333" s="1">
        <f t="shared" si="36"/>
        <v>306</v>
      </c>
      <c r="D333" s="21">
        <f t="shared" si="30"/>
        <v>843.2080674589101</v>
      </c>
      <c r="E333" s="21">
        <f t="shared" si="31"/>
        <v>108.19716345039093</v>
      </c>
      <c r="F333" s="21">
        <f t="shared" si="35"/>
        <v>735.0109040085192</v>
      </c>
      <c r="G333" s="22">
        <f t="shared" si="34"/>
        <v>42543.85447614785</v>
      </c>
      <c r="H333" s="21">
        <f t="shared" si="32"/>
        <v>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>
        <f t="shared" si="33"/>
        <v>26</v>
      </c>
      <c r="C334" s="1">
        <f t="shared" si="36"/>
        <v>307</v>
      </c>
      <c r="D334" s="21">
        <f t="shared" si="30"/>
        <v>843.2080674589101</v>
      </c>
      <c r="E334" s="21">
        <f t="shared" si="31"/>
        <v>106.35963619036963</v>
      </c>
      <c r="F334" s="21">
        <f t="shared" si="35"/>
        <v>736.8484312685405</v>
      </c>
      <c r="G334" s="22">
        <f t="shared" si="34"/>
        <v>41807.00604487931</v>
      </c>
      <c r="H334" s="21">
        <f t="shared" si="32"/>
        <v>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>
        <f t="shared" si="33"/>
        <v>26</v>
      </c>
      <c r="C335" s="1">
        <f t="shared" si="36"/>
        <v>308</v>
      </c>
      <c r="D335" s="21">
        <f t="shared" si="30"/>
        <v>843.2080674589101</v>
      </c>
      <c r="E335" s="21">
        <f t="shared" si="31"/>
        <v>104.51751511219827</v>
      </c>
      <c r="F335" s="21">
        <f t="shared" si="35"/>
        <v>738.6905523467119</v>
      </c>
      <c r="G335" s="22">
        <f t="shared" si="34"/>
        <v>41068.315492532594</v>
      </c>
      <c r="H335" s="21">
        <f t="shared" si="32"/>
        <v>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>
        <f t="shared" si="33"/>
        <v>26</v>
      </c>
      <c r="C336" s="1">
        <f t="shared" si="36"/>
        <v>309</v>
      </c>
      <c r="D336" s="21">
        <f t="shared" si="30"/>
        <v>843.2080674589101</v>
      </c>
      <c r="E336" s="21">
        <f t="shared" si="31"/>
        <v>102.67078873133148</v>
      </c>
      <c r="F336" s="21">
        <f t="shared" si="35"/>
        <v>740.5372787275786</v>
      </c>
      <c r="G336" s="22">
        <f t="shared" si="34"/>
        <v>40327.77821380502</v>
      </c>
      <c r="H336" s="21">
        <f t="shared" si="32"/>
        <v>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>
        <f t="shared" si="33"/>
        <v>26</v>
      </c>
      <c r="C337" s="1">
        <f t="shared" si="36"/>
        <v>310</v>
      </c>
      <c r="D337" s="21">
        <f t="shared" si="30"/>
        <v>843.2080674589101</v>
      </c>
      <c r="E337" s="21">
        <f t="shared" si="31"/>
        <v>100.81944553451254</v>
      </c>
      <c r="F337" s="21">
        <f t="shared" si="35"/>
        <v>742.3886219243976</v>
      </c>
      <c r="G337" s="22">
        <f t="shared" si="34"/>
        <v>39585.38959188062</v>
      </c>
      <c r="H337" s="21">
        <f t="shared" si="32"/>
        <v>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>
        <f t="shared" si="33"/>
        <v>26</v>
      </c>
      <c r="C338" s="1">
        <f t="shared" si="36"/>
        <v>311</v>
      </c>
      <c r="D338" s="21">
        <f t="shared" si="30"/>
        <v>843.2080674589101</v>
      </c>
      <c r="E338" s="21">
        <f t="shared" si="31"/>
        <v>98.96347397970156</v>
      </c>
      <c r="F338" s="21">
        <f t="shared" si="35"/>
        <v>744.2445934792086</v>
      </c>
      <c r="G338" s="22">
        <f t="shared" si="34"/>
        <v>38841.14499840142</v>
      </c>
      <c r="H338" s="21">
        <f t="shared" si="32"/>
        <v>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>
        <f t="shared" si="33"/>
        <v>26</v>
      </c>
      <c r="C339" s="1">
        <f t="shared" si="36"/>
        <v>312</v>
      </c>
      <c r="D339" s="21">
        <f t="shared" si="30"/>
        <v>843.2080674589101</v>
      </c>
      <c r="E339" s="21">
        <f t="shared" si="31"/>
        <v>97.10286249600355</v>
      </c>
      <c r="F339" s="21">
        <f t="shared" si="35"/>
        <v>746.1052049629066</v>
      </c>
      <c r="G339" s="22">
        <f t="shared" si="34"/>
        <v>38095.03979343851</v>
      </c>
      <c r="H339" s="21">
        <f t="shared" si="32"/>
        <v>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>
        <f t="shared" si="33"/>
        <v>27</v>
      </c>
      <c r="C340" s="1">
        <f t="shared" si="36"/>
        <v>313</v>
      </c>
      <c r="D340" s="21">
        <f t="shared" si="30"/>
        <v>843.2080674589101</v>
      </c>
      <c r="E340" s="21">
        <f t="shared" si="31"/>
        <v>95.23759948359628</v>
      </c>
      <c r="F340" s="21">
        <f t="shared" si="35"/>
        <v>747.9704679753138</v>
      </c>
      <c r="G340" s="22">
        <f t="shared" si="34"/>
        <v>37347.0693254632</v>
      </c>
      <c r="H340" s="21">
        <f t="shared" si="32"/>
        <v>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>
        <f t="shared" si="33"/>
        <v>27</v>
      </c>
      <c r="C341" s="1">
        <f t="shared" si="36"/>
        <v>314</v>
      </c>
      <c r="D341" s="21">
        <f t="shared" si="30"/>
        <v>843.2080674589101</v>
      </c>
      <c r="E341" s="21">
        <f t="shared" si="31"/>
        <v>93.367673313658</v>
      </c>
      <c r="F341" s="21">
        <f t="shared" si="35"/>
        <v>749.8403941452522</v>
      </c>
      <c r="G341" s="22">
        <f t="shared" si="34"/>
        <v>36597.22893131795</v>
      </c>
      <c r="H341" s="21">
        <f t="shared" si="32"/>
        <v>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>
        <f t="shared" si="33"/>
        <v>27</v>
      </c>
      <c r="C342" s="1">
        <f t="shared" si="36"/>
        <v>315</v>
      </c>
      <c r="D342" s="21">
        <f t="shared" si="30"/>
        <v>843.2080674589101</v>
      </c>
      <c r="E342" s="21">
        <f t="shared" si="31"/>
        <v>91.49307232829487</v>
      </c>
      <c r="F342" s="21">
        <f t="shared" si="35"/>
        <v>751.7149951306153</v>
      </c>
      <c r="G342" s="22">
        <f t="shared" si="34"/>
        <v>35845.51393618734</v>
      </c>
      <c r="H342" s="21">
        <f t="shared" si="32"/>
        <v>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>
        <f t="shared" si="33"/>
        <v>27</v>
      </c>
      <c r="C343" s="1">
        <f t="shared" si="36"/>
        <v>316</v>
      </c>
      <c r="D343" s="21">
        <f t="shared" si="30"/>
        <v>843.2080674589101</v>
      </c>
      <c r="E343" s="21">
        <f t="shared" si="31"/>
        <v>89.61378484046834</v>
      </c>
      <c r="F343" s="21">
        <f t="shared" si="35"/>
        <v>753.5942826184418</v>
      </c>
      <c r="G343" s="22">
        <f t="shared" si="34"/>
        <v>35091.9196535689</v>
      </c>
      <c r="H343" s="21">
        <f t="shared" si="32"/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>
        <f t="shared" si="33"/>
        <v>27</v>
      </c>
      <c r="C344" s="1">
        <f t="shared" si="36"/>
        <v>317</v>
      </c>
      <c r="D344" s="21">
        <f t="shared" si="30"/>
        <v>843.2080674589101</v>
      </c>
      <c r="E344" s="21">
        <f t="shared" si="31"/>
        <v>87.72979913392224</v>
      </c>
      <c r="F344" s="21">
        <f t="shared" si="35"/>
        <v>755.4782683249879</v>
      </c>
      <c r="G344" s="22">
        <f t="shared" si="34"/>
        <v>34336.44138524391</v>
      </c>
      <c r="H344" s="21">
        <f t="shared" si="32"/>
        <v>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>
        <f t="shared" si="33"/>
        <v>27</v>
      </c>
      <c r="C345" s="1">
        <f t="shared" si="36"/>
        <v>318</v>
      </c>
      <c r="D345" s="21">
        <f t="shared" si="30"/>
        <v>843.2080674589101</v>
      </c>
      <c r="E345" s="21">
        <f t="shared" si="31"/>
        <v>85.84110346310977</v>
      </c>
      <c r="F345" s="21">
        <f t="shared" si="35"/>
        <v>757.3669639958003</v>
      </c>
      <c r="G345" s="22">
        <f t="shared" si="34"/>
        <v>33579.07442124811</v>
      </c>
      <c r="H345" s="21">
        <f t="shared" si="32"/>
        <v>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>
        <f t="shared" si="33"/>
        <v>27</v>
      </c>
      <c r="C346" s="1">
        <f t="shared" si="36"/>
        <v>319</v>
      </c>
      <c r="D346" s="21">
        <f t="shared" si="30"/>
        <v>843.2080674589101</v>
      </c>
      <c r="E346" s="21">
        <f t="shared" si="31"/>
        <v>83.94768605312026</v>
      </c>
      <c r="F346" s="21">
        <f t="shared" si="35"/>
        <v>759.2603814057899</v>
      </c>
      <c r="G346" s="22">
        <f t="shared" si="34"/>
        <v>32819.81403984232</v>
      </c>
      <c r="H346" s="21">
        <f t="shared" si="32"/>
        <v>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>
        <f t="shared" si="33"/>
        <v>27</v>
      </c>
      <c r="C347" s="1">
        <f t="shared" si="36"/>
        <v>320</v>
      </c>
      <c r="D347" s="21">
        <f t="shared" si="30"/>
        <v>843.2080674589101</v>
      </c>
      <c r="E347" s="21">
        <f t="shared" si="31"/>
        <v>82.0495350996058</v>
      </c>
      <c r="F347" s="21">
        <f t="shared" si="35"/>
        <v>761.1585323593043</v>
      </c>
      <c r="G347" s="22">
        <f t="shared" si="34"/>
        <v>32058.655507483018</v>
      </c>
      <c r="H347" s="21">
        <f t="shared" si="32"/>
        <v>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>
        <f t="shared" si="33"/>
        <v>27</v>
      </c>
      <c r="C348" s="1">
        <f t="shared" si="36"/>
        <v>321</v>
      </c>
      <c r="D348" s="21">
        <f aca="true" t="shared" si="37" ref="D348:D411">IF(C348&lt;&gt;" ",IF(G347&lt;D347,G347+E348,PMT($E$11,($E$13),-$E$6))," ")</f>
        <v>843.2080674589101</v>
      </c>
      <c r="E348" s="21">
        <f aca="true" t="shared" si="38" ref="E348:E411">IF(C348&lt;&gt;" ",G347*$E$11," ")</f>
        <v>80.14663876870755</v>
      </c>
      <c r="F348" s="21">
        <f t="shared" si="35"/>
        <v>763.0614286902025</v>
      </c>
      <c r="G348" s="22">
        <f t="shared" si="34"/>
        <v>31295.594078792816</v>
      </c>
      <c r="H348" s="21">
        <f aca="true" t="shared" si="39" ref="H348:H411">IF(C348&lt;&gt;" ",IF(AND($E$19=B348,$E$20=C348-(B348-1)*12),$E$18,0)," ")</f>
        <v>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>
        <f aca="true" t="shared" si="40" ref="B349:B412">IF(C349&lt;&gt;" ",INT(C348/12)+1," ")</f>
        <v>27</v>
      </c>
      <c r="C349" s="1">
        <f t="shared" si="36"/>
        <v>322</v>
      </c>
      <c r="D349" s="21">
        <f t="shared" si="37"/>
        <v>843.2080674589101</v>
      </c>
      <c r="E349" s="21">
        <f t="shared" si="38"/>
        <v>78.23898519698204</v>
      </c>
      <c r="F349" s="21">
        <f t="shared" si="35"/>
        <v>764.9690822619281</v>
      </c>
      <c r="G349" s="22">
        <f aca="true" t="shared" si="41" ref="G349:G412">IF(C349&lt;&gt;" ",G348-F349," ")</f>
        <v>30530.62499653089</v>
      </c>
      <c r="H349" s="21">
        <f t="shared" si="39"/>
        <v>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>
        <f t="shared" si="40"/>
        <v>27</v>
      </c>
      <c r="C350" s="1">
        <f t="shared" si="36"/>
        <v>323</v>
      </c>
      <c r="D350" s="21">
        <f t="shared" si="37"/>
        <v>843.2080674589101</v>
      </c>
      <c r="E350" s="21">
        <f t="shared" si="38"/>
        <v>76.32656249132722</v>
      </c>
      <c r="F350" s="21">
        <f t="shared" si="35"/>
        <v>766.8815049675829</v>
      </c>
      <c r="G350" s="22">
        <f t="shared" si="41"/>
        <v>29763.743491563306</v>
      </c>
      <c r="H350" s="21">
        <f t="shared" si="39"/>
        <v>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>
        <f t="shared" si="40"/>
        <v>27</v>
      </c>
      <c r="C351" s="1">
        <f t="shared" si="36"/>
        <v>324</v>
      </c>
      <c r="D351" s="21">
        <f t="shared" si="37"/>
        <v>843.2080674589101</v>
      </c>
      <c r="E351" s="21">
        <f t="shared" si="38"/>
        <v>74.40935872890826</v>
      </c>
      <c r="F351" s="21">
        <f t="shared" si="35"/>
        <v>768.7987087300019</v>
      </c>
      <c r="G351" s="22">
        <f t="shared" si="41"/>
        <v>28994.944782833303</v>
      </c>
      <c r="H351" s="21">
        <f t="shared" si="39"/>
        <v>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>
        <f t="shared" si="40"/>
        <v>28</v>
      </c>
      <c r="C352" s="1">
        <f t="shared" si="36"/>
        <v>325</v>
      </c>
      <c r="D352" s="21">
        <f t="shared" si="37"/>
        <v>843.2080674589101</v>
      </c>
      <c r="E352" s="21">
        <f t="shared" si="38"/>
        <v>72.48736195708327</v>
      </c>
      <c r="F352" s="21">
        <f t="shared" si="35"/>
        <v>770.7207055018268</v>
      </c>
      <c r="G352" s="22">
        <f t="shared" si="41"/>
        <v>28224.224077331477</v>
      </c>
      <c r="H352" s="21">
        <f t="shared" si="39"/>
        <v>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>
        <f t="shared" si="40"/>
        <v>28</v>
      </c>
      <c r="C353" s="1">
        <f t="shared" si="36"/>
        <v>326</v>
      </c>
      <c r="D353" s="21">
        <f t="shared" si="37"/>
        <v>843.2080674589101</v>
      </c>
      <c r="E353" s="21">
        <f t="shared" si="38"/>
        <v>70.5605601933287</v>
      </c>
      <c r="F353" s="21">
        <f t="shared" si="35"/>
        <v>772.6475072655815</v>
      </c>
      <c r="G353" s="22">
        <f t="shared" si="41"/>
        <v>27451.576570065896</v>
      </c>
      <c r="H353" s="21">
        <f t="shared" si="39"/>
        <v>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>
        <f t="shared" si="40"/>
        <v>28</v>
      </c>
      <c r="C354" s="1">
        <f t="shared" si="36"/>
        <v>327</v>
      </c>
      <c r="D354" s="21">
        <f t="shared" si="37"/>
        <v>843.2080674589101</v>
      </c>
      <c r="E354" s="21">
        <f t="shared" si="38"/>
        <v>68.62894142516474</v>
      </c>
      <c r="F354" s="21">
        <f t="shared" si="35"/>
        <v>774.5791260337454</v>
      </c>
      <c r="G354" s="22">
        <f t="shared" si="41"/>
        <v>26676.99744403215</v>
      </c>
      <c r="H354" s="21">
        <f t="shared" si="39"/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>
        <f t="shared" si="40"/>
        <v>28</v>
      </c>
      <c r="C355" s="1">
        <f t="shared" si="36"/>
        <v>328</v>
      </c>
      <c r="D355" s="21">
        <f t="shared" si="37"/>
        <v>843.2080674589101</v>
      </c>
      <c r="E355" s="21">
        <f t="shared" si="38"/>
        <v>66.69249361008038</v>
      </c>
      <c r="F355" s="21">
        <f t="shared" si="35"/>
        <v>776.5155738488297</v>
      </c>
      <c r="G355" s="22">
        <f t="shared" si="41"/>
        <v>25900.48187018332</v>
      </c>
      <c r="H355" s="21">
        <f t="shared" si="39"/>
        <v>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>
        <f t="shared" si="40"/>
        <v>28</v>
      </c>
      <c r="C356" s="1">
        <f t="shared" si="36"/>
        <v>329</v>
      </c>
      <c r="D356" s="21">
        <f t="shared" si="37"/>
        <v>843.2080674589101</v>
      </c>
      <c r="E356" s="21">
        <f t="shared" si="38"/>
        <v>64.7512046754583</v>
      </c>
      <c r="F356" s="21">
        <f t="shared" si="35"/>
        <v>778.4568627834518</v>
      </c>
      <c r="G356" s="22">
        <f t="shared" si="41"/>
        <v>25122.02500739987</v>
      </c>
      <c r="H356" s="21">
        <f t="shared" si="39"/>
        <v>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>
        <f t="shared" si="40"/>
        <v>28</v>
      </c>
      <c r="C357" s="1">
        <f t="shared" si="36"/>
        <v>330</v>
      </c>
      <c r="D357" s="21">
        <f t="shared" si="37"/>
        <v>843.2080674589101</v>
      </c>
      <c r="E357" s="21">
        <f t="shared" si="38"/>
        <v>62.805062518499675</v>
      </c>
      <c r="F357" s="21">
        <f t="shared" si="35"/>
        <v>780.4030049404105</v>
      </c>
      <c r="G357" s="22">
        <f t="shared" si="41"/>
        <v>24341.62200245946</v>
      </c>
      <c r="H357" s="21">
        <f t="shared" si="39"/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>
        <f t="shared" si="40"/>
        <v>28</v>
      </c>
      <c r="C358" s="1">
        <f t="shared" si="36"/>
        <v>331</v>
      </c>
      <c r="D358" s="21">
        <f t="shared" si="37"/>
        <v>843.2080674589101</v>
      </c>
      <c r="E358" s="21">
        <f t="shared" si="38"/>
        <v>60.85405500614865</v>
      </c>
      <c r="F358" s="21">
        <f t="shared" si="35"/>
        <v>782.3540124527615</v>
      </c>
      <c r="G358" s="22">
        <f t="shared" si="41"/>
        <v>23559.267990006698</v>
      </c>
      <c r="H358" s="21">
        <f t="shared" si="39"/>
        <v>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>
        <f t="shared" si="40"/>
        <v>28</v>
      </c>
      <c r="C359" s="1">
        <f t="shared" si="36"/>
        <v>332</v>
      </c>
      <c r="D359" s="21">
        <f t="shared" si="37"/>
        <v>843.2080674589101</v>
      </c>
      <c r="E359" s="21">
        <f t="shared" si="38"/>
        <v>58.89816997501674</v>
      </c>
      <c r="F359" s="21">
        <f t="shared" si="35"/>
        <v>784.3098974838933</v>
      </c>
      <c r="G359" s="22">
        <f t="shared" si="41"/>
        <v>22774.958092522804</v>
      </c>
      <c r="H359" s="21">
        <f t="shared" si="39"/>
        <v>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>
        <f t="shared" si="40"/>
        <v>28</v>
      </c>
      <c r="C360" s="1">
        <f t="shared" si="36"/>
        <v>333</v>
      </c>
      <c r="D360" s="21">
        <f t="shared" si="37"/>
        <v>843.2080674589101</v>
      </c>
      <c r="E360" s="21">
        <f t="shared" si="38"/>
        <v>56.93739523130701</v>
      </c>
      <c r="F360" s="21">
        <f t="shared" si="35"/>
        <v>786.2706722276031</v>
      </c>
      <c r="G360" s="22">
        <f t="shared" si="41"/>
        <v>21988.687420295202</v>
      </c>
      <c r="H360" s="21">
        <f t="shared" si="39"/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>
        <f t="shared" si="40"/>
        <v>28</v>
      </c>
      <c r="C361" s="1">
        <f t="shared" si="36"/>
        <v>334</v>
      </c>
      <c r="D361" s="21">
        <f t="shared" si="37"/>
        <v>843.2080674589101</v>
      </c>
      <c r="E361" s="21">
        <f t="shared" si="38"/>
        <v>54.971718550738004</v>
      </c>
      <c r="F361" s="21">
        <f t="shared" si="35"/>
        <v>788.2363489081721</v>
      </c>
      <c r="G361" s="22">
        <f t="shared" si="41"/>
        <v>21200.45107138703</v>
      </c>
      <c r="H361" s="21">
        <f t="shared" si="39"/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>
        <f t="shared" si="40"/>
        <v>28</v>
      </c>
      <c r="C362" s="1">
        <f t="shared" si="36"/>
        <v>335</v>
      </c>
      <c r="D362" s="21">
        <f t="shared" si="37"/>
        <v>843.2080674589101</v>
      </c>
      <c r="E362" s="21">
        <f t="shared" si="38"/>
        <v>53.001127678467576</v>
      </c>
      <c r="F362" s="21">
        <f t="shared" si="35"/>
        <v>790.2069397804426</v>
      </c>
      <c r="G362" s="22">
        <f t="shared" si="41"/>
        <v>20410.24413160659</v>
      </c>
      <c r="H362" s="21">
        <f t="shared" si="39"/>
        <v>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>
        <f t="shared" si="40"/>
        <v>28</v>
      </c>
      <c r="C363" s="1">
        <f t="shared" si="36"/>
        <v>336</v>
      </c>
      <c r="D363" s="21">
        <f t="shared" si="37"/>
        <v>843.2080674589101</v>
      </c>
      <c r="E363" s="21">
        <f t="shared" si="38"/>
        <v>51.02561032901647</v>
      </c>
      <c r="F363" s="21">
        <f aca="true" t="shared" si="42" ref="F363:F426">IF(C363&lt;&gt;" ",D363-E363+H363," ")</f>
        <v>792.1824571298937</v>
      </c>
      <c r="G363" s="22">
        <f t="shared" si="41"/>
        <v>19618.061674476696</v>
      </c>
      <c r="H363" s="21">
        <f t="shared" si="39"/>
        <v>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>
        <f t="shared" si="40"/>
        <v>29</v>
      </c>
      <c r="C364" s="1">
        <f t="shared" si="36"/>
        <v>337</v>
      </c>
      <c r="D364" s="21">
        <f t="shared" si="37"/>
        <v>843.2080674589101</v>
      </c>
      <c r="E364" s="21">
        <f t="shared" si="38"/>
        <v>49.04515418619174</v>
      </c>
      <c r="F364" s="21">
        <f t="shared" si="42"/>
        <v>794.1629132727184</v>
      </c>
      <c r="G364" s="22">
        <f t="shared" si="41"/>
        <v>18823.89876120398</v>
      </c>
      <c r="H364" s="21">
        <f t="shared" si="39"/>
        <v>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>
        <f t="shared" si="40"/>
        <v>29</v>
      </c>
      <c r="C365" s="1">
        <f t="shared" si="36"/>
        <v>338</v>
      </c>
      <c r="D365" s="21">
        <f t="shared" si="37"/>
        <v>843.2080674589101</v>
      </c>
      <c r="E365" s="21">
        <f t="shared" si="38"/>
        <v>47.059746903009945</v>
      </c>
      <c r="F365" s="21">
        <f t="shared" si="42"/>
        <v>796.1483205559002</v>
      </c>
      <c r="G365" s="22">
        <f t="shared" si="41"/>
        <v>18027.750440648077</v>
      </c>
      <c r="H365" s="21">
        <f t="shared" si="39"/>
        <v>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>
        <f t="shared" si="40"/>
        <v>29</v>
      </c>
      <c r="C366" s="1">
        <f aca="true" t="shared" si="43" ref="C366:C429">IF(CODE(C365)=32," ",IF(AND(C365+1&lt;=$E$13,G365&gt;0),+C365+1," "))</f>
        <v>339</v>
      </c>
      <c r="D366" s="21">
        <f t="shared" si="37"/>
        <v>843.2080674589101</v>
      </c>
      <c r="E366" s="21">
        <f t="shared" si="38"/>
        <v>45.06937610162019</v>
      </c>
      <c r="F366" s="21">
        <f t="shared" si="42"/>
        <v>798.13869135729</v>
      </c>
      <c r="G366" s="22">
        <f t="shared" si="41"/>
        <v>17229.611749290787</v>
      </c>
      <c r="H366" s="21">
        <f t="shared" si="39"/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>
        <f t="shared" si="40"/>
        <v>29</v>
      </c>
      <c r="C367" s="1">
        <f t="shared" si="43"/>
        <v>340</v>
      </c>
      <c r="D367" s="21">
        <f t="shared" si="37"/>
        <v>843.2080674589101</v>
      </c>
      <c r="E367" s="21">
        <f t="shared" si="38"/>
        <v>43.07402937322697</v>
      </c>
      <c r="F367" s="21">
        <f t="shared" si="42"/>
        <v>800.1340380856832</v>
      </c>
      <c r="G367" s="22">
        <f t="shared" si="41"/>
        <v>16429.477711205105</v>
      </c>
      <c r="H367" s="21">
        <f t="shared" si="39"/>
        <v>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>
        <f t="shared" si="40"/>
        <v>29</v>
      </c>
      <c r="C368" s="1">
        <f t="shared" si="43"/>
        <v>341</v>
      </c>
      <c r="D368" s="21">
        <f t="shared" si="37"/>
        <v>843.2080674589101</v>
      </c>
      <c r="E368" s="21">
        <f t="shared" si="38"/>
        <v>41.073694278012766</v>
      </c>
      <c r="F368" s="21">
        <f t="shared" si="42"/>
        <v>802.1343731808973</v>
      </c>
      <c r="G368" s="22">
        <f t="shared" si="41"/>
        <v>15627.343338024208</v>
      </c>
      <c r="H368" s="21">
        <f t="shared" si="39"/>
        <v>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>
        <f t="shared" si="40"/>
        <v>29</v>
      </c>
      <c r="C369" s="1">
        <f t="shared" si="43"/>
        <v>342</v>
      </c>
      <c r="D369" s="21">
        <f t="shared" si="37"/>
        <v>843.2080674589101</v>
      </c>
      <c r="E369" s="21">
        <f t="shared" si="38"/>
        <v>39.06835834506052</v>
      </c>
      <c r="F369" s="21">
        <f t="shared" si="42"/>
        <v>804.1397091138497</v>
      </c>
      <c r="G369" s="22">
        <f t="shared" si="41"/>
        <v>14823.203628910358</v>
      </c>
      <c r="H369" s="21">
        <f t="shared" si="39"/>
        <v>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>
        <f t="shared" si="40"/>
        <v>29</v>
      </c>
      <c r="C370" s="1">
        <f t="shared" si="43"/>
        <v>343</v>
      </c>
      <c r="D370" s="21">
        <f t="shared" si="37"/>
        <v>843.2080674589101</v>
      </c>
      <c r="E370" s="21">
        <f t="shared" si="38"/>
        <v>37.058009072275894</v>
      </c>
      <c r="F370" s="21">
        <f t="shared" si="42"/>
        <v>806.1500583866342</v>
      </c>
      <c r="G370" s="22">
        <f t="shared" si="41"/>
        <v>14017.053570523723</v>
      </c>
      <c r="H370" s="21">
        <f t="shared" si="39"/>
        <v>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>
        <f t="shared" si="40"/>
        <v>29</v>
      </c>
      <c r="C371" s="1">
        <f t="shared" si="43"/>
        <v>344</v>
      </c>
      <c r="D371" s="21">
        <f t="shared" si="37"/>
        <v>843.2080674589101</v>
      </c>
      <c r="E371" s="21">
        <f t="shared" si="38"/>
        <v>35.04263392630931</v>
      </c>
      <c r="F371" s="21">
        <f t="shared" si="42"/>
        <v>808.1654335326008</v>
      </c>
      <c r="G371" s="22">
        <f t="shared" si="41"/>
        <v>13208.888136991123</v>
      </c>
      <c r="H371" s="21">
        <f t="shared" si="39"/>
        <v>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>
        <f t="shared" si="40"/>
        <v>29</v>
      </c>
      <c r="C372" s="1">
        <f t="shared" si="43"/>
        <v>345</v>
      </c>
      <c r="D372" s="21">
        <f t="shared" si="37"/>
        <v>843.2080674589101</v>
      </c>
      <c r="E372" s="21">
        <f t="shared" si="38"/>
        <v>33.02222034247781</v>
      </c>
      <c r="F372" s="21">
        <f t="shared" si="42"/>
        <v>810.1858471164323</v>
      </c>
      <c r="G372" s="22">
        <f t="shared" si="41"/>
        <v>12398.70228987469</v>
      </c>
      <c r="H372" s="21">
        <f t="shared" si="39"/>
        <v>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>
        <f t="shared" si="40"/>
        <v>29</v>
      </c>
      <c r="C373" s="1">
        <f t="shared" si="43"/>
        <v>346</v>
      </c>
      <c r="D373" s="21">
        <f t="shared" si="37"/>
        <v>843.2080674589101</v>
      </c>
      <c r="E373" s="21">
        <f t="shared" si="38"/>
        <v>30.99675572468673</v>
      </c>
      <c r="F373" s="21">
        <f t="shared" si="42"/>
        <v>812.2113117342234</v>
      </c>
      <c r="G373" s="22">
        <f t="shared" si="41"/>
        <v>11586.490978140468</v>
      </c>
      <c r="H373" s="21">
        <f t="shared" si="39"/>
        <v>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>
        <f t="shared" si="40"/>
        <v>29</v>
      </c>
      <c r="C374" s="1">
        <f t="shared" si="43"/>
        <v>347</v>
      </c>
      <c r="D374" s="21">
        <f t="shared" si="37"/>
        <v>843.2080674589101</v>
      </c>
      <c r="E374" s="21">
        <f t="shared" si="38"/>
        <v>28.96622744535117</v>
      </c>
      <c r="F374" s="21">
        <f t="shared" si="42"/>
        <v>814.241840013559</v>
      </c>
      <c r="G374" s="22">
        <f t="shared" si="41"/>
        <v>10772.249138126908</v>
      </c>
      <c r="H374" s="21">
        <f t="shared" si="39"/>
        <v>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>
        <f t="shared" si="40"/>
        <v>29</v>
      </c>
      <c r="C375" s="1">
        <f t="shared" si="43"/>
        <v>348</v>
      </c>
      <c r="D375" s="21">
        <f t="shared" si="37"/>
        <v>843.2080674589101</v>
      </c>
      <c r="E375" s="21">
        <f t="shared" si="38"/>
        <v>26.93062284531727</v>
      </c>
      <c r="F375" s="21">
        <f t="shared" si="42"/>
        <v>816.2774446135928</v>
      </c>
      <c r="G375" s="22">
        <f t="shared" si="41"/>
        <v>9955.971693513315</v>
      </c>
      <c r="H375" s="21">
        <f t="shared" si="39"/>
        <v>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>
        <f t="shared" si="40"/>
        <v>30</v>
      </c>
      <c r="C376" s="1">
        <f t="shared" si="43"/>
        <v>349</v>
      </c>
      <c r="D376" s="21">
        <f t="shared" si="37"/>
        <v>843.2080674589101</v>
      </c>
      <c r="E376" s="21">
        <f t="shared" si="38"/>
        <v>24.88992923378329</v>
      </c>
      <c r="F376" s="21">
        <f t="shared" si="42"/>
        <v>818.3181382251269</v>
      </c>
      <c r="G376" s="22">
        <f t="shared" si="41"/>
        <v>9137.653555288187</v>
      </c>
      <c r="H376" s="21">
        <f t="shared" si="39"/>
        <v>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>
        <f t="shared" si="40"/>
        <v>30</v>
      </c>
      <c r="C377" s="1">
        <f t="shared" si="43"/>
        <v>350</v>
      </c>
      <c r="D377" s="21">
        <f t="shared" si="37"/>
        <v>843.2080674589101</v>
      </c>
      <c r="E377" s="21">
        <f t="shared" si="38"/>
        <v>22.84413388822047</v>
      </c>
      <c r="F377" s="21">
        <f t="shared" si="42"/>
        <v>820.3639335706897</v>
      </c>
      <c r="G377" s="22">
        <f t="shared" si="41"/>
        <v>8317.289621717497</v>
      </c>
      <c r="H377" s="21">
        <f t="shared" si="39"/>
        <v>0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>
        <f t="shared" si="40"/>
        <v>30</v>
      </c>
      <c r="C378" s="1">
        <f t="shared" si="43"/>
        <v>351</v>
      </c>
      <c r="D378" s="21">
        <f t="shared" si="37"/>
        <v>843.2080674589101</v>
      </c>
      <c r="E378" s="21">
        <f t="shared" si="38"/>
        <v>20.79322405429374</v>
      </c>
      <c r="F378" s="21">
        <f t="shared" si="42"/>
        <v>822.4148434046164</v>
      </c>
      <c r="G378" s="22">
        <f t="shared" si="41"/>
        <v>7494.87477831288</v>
      </c>
      <c r="H378" s="21">
        <f t="shared" si="39"/>
        <v>0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>
        <f t="shared" si="40"/>
        <v>30</v>
      </c>
      <c r="C379" s="1">
        <f t="shared" si="43"/>
        <v>352</v>
      </c>
      <c r="D379" s="21">
        <f t="shared" si="37"/>
        <v>843.2080674589101</v>
      </c>
      <c r="E379" s="21">
        <f t="shared" si="38"/>
        <v>18.737186945782202</v>
      </c>
      <c r="F379" s="21">
        <f t="shared" si="42"/>
        <v>824.4708805131279</v>
      </c>
      <c r="G379" s="22">
        <f t="shared" si="41"/>
        <v>6670.4038977997525</v>
      </c>
      <c r="H379" s="21">
        <f t="shared" si="39"/>
        <v>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>
        <f t="shared" si="40"/>
        <v>30</v>
      </c>
      <c r="C380" s="1">
        <f t="shared" si="43"/>
        <v>353</v>
      </c>
      <c r="D380" s="21">
        <f t="shared" si="37"/>
        <v>843.2080674589101</v>
      </c>
      <c r="E380" s="21">
        <f t="shared" si="38"/>
        <v>16.676009744499382</v>
      </c>
      <c r="F380" s="21">
        <f t="shared" si="42"/>
        <v>826.5320577144107</v>
      </c>
      <c r="G380" s="22">
        <f t="shared" si="41"/>
        <v>5843.871840085341</v>
      </c>
      <c r="H380" s="21">
        <f t="shared" si="39"/>
        <v>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>
        <f t="shared" si="40"/>
        <v>30</v>
      </c>
      <c r="C381" s="1">
        <f t="shared" si="43"/>
        <v>354</v>
      </c>
      <c r="D381" s="21">
        <f t="shared" si="37"/>
        <v>843.2080674589101</v>
      </c>
      <c r="E381" s="21">
        <f t="shared" si="38"/>
        <v>14.609679600213354</v>
      </c>
      <c r="F381" s="21">
        <f t="shared" si="42"/>
        <v>828.5983878586968</v>
      </c>
      <c r="G381" s="22">
        <f t="shared" si="41"/>
        <v>5015.273452226645</v>
      </c>
      <c r="H381" s="21">
        <f t="shared" si="39"/>
        <v>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>
        <f t="shared" si="40"/>
        <v>30</v>
      </c>
      <c r="C382" s="1">
        <f t="shared" si="43"/>
        <v>355</v>
      </c>
      <c r="D382" s="21">
        <f t="shared" si="37"/>
        <v>843.2080674589101</v>
      </c>
      <c r="E382" s="21">
        <f t="shared" si="38"/>
        <v>12.538183630566612</v>
      </c>
      <c r="F382" s="21">
        <f t="shared" si="42"/>
        <v>830.6698838283435</v>
      </c>
      <c r="G382" s="22">
        <f t="shared" si="41"/>
        <v>4184.603568398301</v>
      </c>
      <c r="H382" s="21">
        <f t="shared" si="39"/>
        <v>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>
        <f t="shared" si="40"/>
        <v>30</v>
      </c>
      <c r="C383" s="1">
        <f t="shared" si="43"/>
        <v>356</v>
      </c>
      <c r="D383" s="21">
        <f t="shared" si="37"/>
        <v>843.2080674589101</v>
      </c>
      <c r="E383" s="21">
        <f t="shared" si="38"/>
        <v>10.461508920995753</v>
      </c>
      <c r="F383" s="21">
        <f t="shared" si="42"/>
        <v>832.7465585379144</v>
      </c>
      <c r="G383" s="22">
        <f t="shared" si="41"/>
        <v>3351.8570098603864</v>
      </c>
      <c r="H383" s="21">
        <f t="shared" si="39"/>
        <v>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>
        <f t="shared" si="40"/>
        <v>30</v>
      </c>
      <c r="C384" s="1">
        <f t="shared" si="43"/>
        <v>357</v>
      </c>
      <c r="D384" s="21">
        <f t="shared" si="37"/>
        <v>843.2080674589101</v>
      </c>
      <c r="E384" s="21">
        <f t="shared" si="38"/>
        <v>8.379642524650967</v>
      </c>
      <c r="F384" s="21">
        <f t="shared" si="42"/>
        <v>834.8284249342591</v>
      </c>
      <c r="G384" s="22">
        <f t="shared" si="41"/>
        <v>2517.028584926127</v>
      </c>
      <c r="H384" s="21">
        <f t="shared" si="39"/>
        <v>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>
        <f t="shared" si="40"/>
        <v>30</v>
      </c>
      <c r="C385" s="1">
        <f t="shared" si="43"/>
        <v>358</v>
      </c>
      <c r="D385" s="21">
        <f t="shared" si="37"/>
        <v>843.2080674589101</v>
      </c>
      <c r="E385" s="21">
        <f t="shared" si="38"/>
        <v>6.292571462315318</v>
      </c>
      <c r="F385" s="21">
        <f t="shared" si="42"/>
        <v>836.9154959965948</v>
      </c>
      <c r="G385" s="22">
        <f t="shared" si="41"/>
        <v>1680.1130889295323</v>
      </c>
      <c r="H385" s="21">
        <f t="shared" si="39"/>
        <v>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>
        <f t="shared" si="40"/>
        <v>30</v>
      </c>
      <c r="C386" s="1">
        <f t="shared" si="43"/>
        <v>359</v>
      </c>
      <c r="D386" s="21">
        <f t="shared" si="37"/>
        <v>843.2080674589101</v>
      </c>
      <c r="E386" s="21">
        <f t="shared" si="38"/>
        <v>4.200282722323831</v>
      </c>
      <c r="F386" s="21">
        <f t="shared" si="42"/>
        <v>839.0077847365864</v>
      </c>
      <c r="G386" s="22">
        <f t="shared" si="41"/>
        <v>841.1053041929459</v>
      </c>
      <c r="H386" s="21">
        <f t="shared" si="39"/>
        <v>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>
        <f t="shared" si="40"/>
        <v>30</v>
      </c>
      <c r="C387" s="1">
        <f t="shared" si="43"/>
        <v>360</v>
      </c>
      <c r="D387" s="21">
        <f t="shared" si="37"/>
        <v>843.2080674534283</v>
      </c>
      <c r="E387" s="21">
        <f t="shared" si="38"/>
        <v>2.102763260482365</v>
      </c>
      <c r="F387" s="21">
        <f t="shared" si="42"/>
        <v>841.1053041929459</v>
      </c>
      <c r="G387" s="22">
        <f t="shared" si="41"/>
        <v>0</v>
      </c>
      <c r="H387" s="21">
        <f t="shared" si="39"/>
        <v>0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40"/>
        <v> </v>
      </c>
      <c r="C388" s="1" t="str">
        <f t="shared" si="43"/>
        <v> </v>
      </c>
      <c r="D388" s="21" t="str">
        <f t="shared" si="37"/>
        <v> </v>
      </c>
      <c r="E388" s="21" t="str">
        <f t="shared" si="38"/>
        <v> </v>
      </c>
      <c r="F388" s="21" t="str">
        <f t="shared" si="42"/>
        <v> </v>
      </c>
      <c r="G388" s="22" t="str">
        <f t="shared" si="41"/>
        <v> </v>
      </c>
      <c r="H388" s="21" t="str">
        <f t="shared" si="39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40"/>
        <v> </v>
      </c>
      <c r="C389" s="1" t="str">
        <f t="shared" si="43"/>
        <v> </v>
      </c>
      <c r="D389" s="21" t="str">
        <f t="shared" si="37"/>
        <v> </v>
      </c>
      <c r="E389" s="21" t="str">
        <f t="shared" si="38"/>
        <v> </v>
      </c>
      <c r="F389" s="21" t="str">
        <f t="shared" si="42"/>
        <v> </v>
      </c>
      <c r="G389" s="22" t="str">
        <f t="shared" si="41"/>
        <v> </v>
      </c>
      <c r="H389" s="21" t="str">
        <f t="shared" si="39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40"/>
        <v> </v>
      </c>
      <c r="C390" s="1" t="str">
        <f t="shared" si="43"/>
        <v> </v>
      </c>
      <c r="D390" s="21" t="str">
        <f t="shared" si="37"/>
        <v> </v>
      </c>
      <c r="E390" s="21" t="str">
        <f t="shared" si="38"/>
        <v> </v>
      </c>
      <c r="F390" s="21" t="str">
        <f t="shared" si="42"/>
        <v> </v>
      </c>
      <c r="G390" s="22" t="str">
        <f t="shared" si="41"/>
        <v> </v>
      </c>
      <c r="H390" s="21" t="str">
        <f t="shared" si="39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40"/>
        <v> </v>
      </c>
      <c r="C391" s="1" t="str">
        <f t="shared" si="43"/>
        <v> </v>
      </c>
      <c r="D391" s="21" t="str">
        <f t="shared" si="37"/>
        <v> </v>
      </c>
      <c r="E391" s="21" t="str">
        <f t="shared" si="38"/>
        <v> </v>
      </c>
      <c r="F391" s="21" t="str">
        <f t="shared" si="42"/>
        <v> </v>
      </c>
      <c r="G391" s="22" t="str">
        <f t="shared" si="41"/>
        <v> </v>
      </c>
      <c r="H391" s="21" t="str">
        <f t="shared" si="39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40"/>
        <v> </v>
      </c>
      <c r="C392" s="1" t="str">
        <f t="shared" si="43"/>
        <v> </v>
      </c>
      <c r="D392" s="21" t="str">
        <f t="shared" si="37"/>
        <v> </v>
      </c>
      <c r="E392" s="21" t="str">
        <f t="shared" si="38"/>
        <v> </v>
      </c>
      <c r="F392" s="21" t="str">
        <f t="shared" si="42"/>
        <v> </v>
      </c>
      <c r="G392" s="22" t="str">
        <f t="shared" si="41"/>
        <v> </v>
      </c>
      <c r="H392" s="21" t="str">
        <f t="shared" si="39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40"/>
        <v> </v>
      </c>
      <c r="C393" s="1" t="str">
        <f t="shared" si="43"/>
        <v> </v>
      </c>
      <c r="D393" s="21" t="str">
        <f t="shared" si="37"/>
        <v> </v>
      </c>
      <c r="E393" s="21" t="str">
        <f t="shared" si="38"/>
        <v> </v>
      </c>
      <c r="F393" s="21" t="str">
        <f t="shared" si="42"/>
        <v> </v>
      </c>
      <c r="G393" s="22" t="str">
        <f t="shared" si="41"/>
        <v> </v>
      </c>
      <c r="H393" s="21" t="str">
        <f t="shared" si="39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40"/>
        <v> </v>
      </c>
      <c r="C394" s="1" t="str">
        <f t="shared" si="43"/>
        <v> </v>
      </c>
      <c r="D394" s="21" t="str">
        <f t="shared" si="37"/>
        <v> </v>
      </c>
      <c r="E394" s="21" t="str">
        <f t="shared" si="38"/>
        <v> </v>
      </c>
      <c r="F394" s="21" t="str">
        <f t="shared" si="42"/>
        <v> </v>
      </c>
      <c r="G394" s="22" t="str">
        <f t="shared" si="41"/>
        <v> </v>
      </c>
      <c r="H394" s="21" t="str">
        <f t="shared" si="39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40"/>
        <v> </v>
      </c>
      <c r="C395" s="1" t="str">
        <f t="shared" si="43"/>
        <v> </v>
      </c>
      <c r="D395" s="21" t="str">
        <f t="shared" si="37"/>
        <v> </v>
      </c>
      <c r="E395" s="21" t="str">
        <f t="shared" si="38"/>
        <v> </v>
      </c>
      <c r="F395" s="21" t="str">
        <f t="shared" si="42"/>
        <v> </v>
      </c>
      <c r="G395" s="22" t="str">
        <f t="shared" si="41"/>
        <v> </v>
      </c>
      <c r="H395" s="21" t="str">
        <f t="shared" si="39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40"/>
        <v> </v>
      </c>
      <c r="C396" s="1" t="str">
        <f t="shared" si="43"/>
        <v> </v>
      </c>
      <c r="D396" s="21" t="str">
        <f t="shared" si="37"/>
        <v> </v>
      </c>
      <c r="E396" s="21" t="str">
        <f t="shared" si="38"/>
        <v> </v>
      </c>
      <c r="F396" s="21" t="str">
        <f t="shared" si="42"/>
        <v> </v>
      </c>
      <c r="G396" s="22" t="str">
        <f t="shared" si="41"/>
        <v> </v>
      </c>
      <c r="H396" s="21" t="str">
        <f t="shared" si="39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40"/>
        <v> </v>
      </c>
      <c r="C397" s="1" t="str">
        <f t="shared" si="43"/>
        <v> </v>
      </c>
      <c r="D397" s="21" t="str">
        <f t="shared" si="37"/>
        <v> </v>
      </c>
      <c r="E397" s="21" t="str">
        <f t="shared" si="38"/>
        <v> </v>
      </c>
      <c r="F397" s="21" t="str">
        <f t="shared" si="42"/>
        <v> </v>
      </c>
      <c r="G397" s="22" t="str">
        <f t="shared" si="41"/>
        <v> </v>
      </c>
      <c r="H397" s="21" t="str">
        <f t="shared" si="39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40"/>
        <v> </v>
      </c>
      <c r="C398" s="1" t="str">
        <f t="shared" si="43"/>
        <v> </v>
      </c>
      <c r="D398" s="21" t="str">
        <f t="shared" si="37"/>
        <v> </v>
      </c>
      <c r="E398" s="21" t="str">
        <f t="shared" si="38"/>
        <v> </v>
      </c>
      <c r="F398" s="21" t="str">
        <f t="shared" si="42"/>
        <v> </v>
      </c>
      <c r="G398" s="22" t="str">
        <f t="shared" si="41"/>
        <v> </v>
      </c>
      <c r="H398" s="21" t="str">
        <f t="shared" si="39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40"/>
        <v> </v>
      </c>
      <c r="C399" s="1" t="str">
        <f t="shared" si="43"/>
        <v> </v>
      </c>
      <c r="D399" s="21" t="str">
        <f t="shared" si="37"/>
        <v> </v>
      </c>
      <c r="E399" s="21" t="str">
        <f t="shared" si="38"/>
        <v> </v>
      </c>
      <c r="F399" s="21" t="str">
        <f t="shared" si="42"/>
        <v> </v>
      </c>
      <c r="G399" s="22" t="str">
        <f t="shared" si="41"/>
        <v> </v>
      </c>
      <c r="H399" s="21" t="str">
        <f t="shared" si="39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40"/>
        <v> </v>
      </c>
      <c r="C400" s="1" t="str">
        <f t="shared" si="43"/>
        <v> </v>
      </c>
      <c r="D400" s="21" t="str">
        <f t="shared" si="37"/>
        <v> </v>
      </c>
      <c r="E400" s="21" t="str">
        <f t="shared" si="38"/>
        <v> </v>
      </c>
      <c r="F400" s="21" t="str">
        <f t="shared" si="42"/>
        <v> </v>
      </c>
      <c r="G400" s="22" t="str">
        <f t="shared" si="41"/>
        <v> </v>
      </c>
      <c r="H400" s="21" t="str">
        <f t="shared" si="39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40"/>
        <v> </v>
      </c>
      <c r="C401" s="1" t="str">
        <f t="shared" si="43"/>
        <v> </v>
      </c>
      <c r="D401" s="21" t="str">
        <f t="shared" si="37"/>
        <v> </v>
      </c>
      <c r="E401" s="21" t="str">
        <f t="shared" si="38"/>
        <v> </v>
      </c>
      <c r="F401" s="21" t="str">
        <f t="shared" si="42"/>
        <v> </v>
      </c>
      <c r="G401" s="22" t="str">
        <f t="shared" si="41"/>
        <v> </v>
      </c>
      <c r="H401" s="21" t="str">
        <f t="shared" si="39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40"/>
        <v> </v>
      </c>
      <c r="C402" s="1" t="str">
        <f t="shared" si="43"/>
        <v> </v>
      </c>
      <c r="D402" s="21" t="str">
        <f t="shared" si="37"/>
        <v> </v>
      </c>
      <c r="E402" s="21" t="str">
        <f t="shared" si="38"/>
        <v> </v>
      </c>
      <c r="F402" s="21" t="str">
        <f t="shared" si="42"/>
        <v> </v>
      </c>
      <c r="G402" s="22" t="str">
        <f t="shared" si="41"/>
        <v> </v>
      </c>
      <c r="H402" s="21" t="str">
        <f t="shared" si="39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40"/>
        <v> </v>
      </c>
      <c r="C403" s="1" t="str">
        <f t="shared" si="43"/>
        <v> </v>
      </c>
      <c r="D403" s="21" t="str">
        <f t="shared" si="37"/>
        <v> </v>
      </c>
      <c r="E403" s="21" t="str">
        <f t="shared" si="38"/>
        <v> </v>
      </c>
      <c r="F403" s="21" t="str">
        <f t="shared" si="42"/>
        <v> </v>
      </c>
      <c r="G403" s="22" t="str">
        <f t="shared" si="41"/>
        <v> </v>
      </c>
      <c r="H403" s="21" t="str">
        <f t="shared" si="39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40"/>
        <v> </v>
      </c>
      <c r="C404" s="1" t="str">
        <f t="shared" si="43"/>
        <v> </v>
      </c>
      <c r="D404" s="21" t="str">
        <f t="shared" si="37"/>
        <v> </v>
      </c>
      <c r="E404" s="21" t="str">
        <f t="shared" si="38"/>
        <v> </v>
      </c>
      <c r="F404" s="21" t="str">
        <f t="shared" si="42"/>
        <v> </v>
      </c>
      <c r="G404" s="22" t="str">
        <f t="shared" si="41"/>
        <v> </v>
      </c>
      <c r="H404" s="21" t="str">
        <f t="shared" si="39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40"/>
        <v> </v>
      </c>
      <c r="C405" s="1" t="str">
        <f t="shared" si="43"/>
        <v> </v>
      </c>
      <c r="D405" s="21" t="str">
        <f t="shared" si="37"/>
        <v> </v>
      </c>
      <c r="E405" s="21" t="str">
        <f t="shared" si="38"/>
        <v> </v>
      </c>
      <c r="F405" s="21" t="str">
        <f t="shared" si="42"/>
        <v> </v>
      </c>
      <c r="G405" s="22" t="str">
        <f t="shared" si="41"/>
        <v> </v>
      </c>
      <c r="H405" s="21" t="str">
        <f t="shared" si="39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40"/>
        <v> </v>
      </c>
      <c r="C406" s="1" t="str">
        <f t="shared" si="43"/>
        <v> </v>
      </c>
      <c r="D406" s="21" t="str">
        <f t="shared" si="37"/>
        <v> </v>
      </c>
      <c r="E406" s="21" t="str">
        <f t="shared" si="38"/>
        <v> </v>
      </c>
      <c r="F406" s="21" t="str">
        <f t="shared" si="42"/>
        <v> </v>
      </c>
      <c r="G406" s="22" t="str">
        <f t="shared" si="41"/>
        <v> </v>
      </c>
      <c r="H406" s="21" t="str">
        <f t="shared" si="39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40"/>
        <v> </v>
      </c>
      <c r="C407" s="1" t="str">
        <f t="shared" si="43"/>
        <v> </v>
      </c>
      <c r="D407" s="21" t="str">
        <f t="shared" si="37"/>
        <v> </v>
      </c>
      <c r="E407" s="21" t="str">
        <f t="shared" si="38"/>
        <v> </v>
      </c>
      <c r="F407" s="21" t="str">
        <f t="shared" si="42"/>
        <v> </v>
      </c>
      <c r="G407" s="22" t="str">
        <f t="shared" si="41"/>
        <v> </v>
      </c>
      <c r="H407" s="21" t="str">
        <f t="shared" si="39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40"/>
        <v> </v>
      </c>
      <c r="C408" s="1" t="str">
        <f t="shared" si="43"/>
        <v> </v>
      </c>
      <c r="D408" s="21" t="str">
        <f t="shared" si="37"/>
        <v> </v>
      </c>
      <c r="E408" s="21" t="str">
        <f t="shared" si="38"/>
        <v> </v>
      </c>
      <c r="F408" s="21" t="str">
        <f t="shared" si="42"/>
        <v> </v>
      </c>
      <c r="G408" s="22" t="str">
        <f t="shared" si="41"/>
        <v> </v>
      </c>
      <c r="H408" s="21" t="str">
        <f t="shared" si="39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40"/>
        <v> </v>
      </c>
      <c r="C409" s="1" t="str">
        <f t="shared" si="43"/>
        <v> </v>
      </c>
      <c r="D409" s="21" t="str">
        <f t="shared" si="37"/>
        <v> </v>
      </c>
      <c r="E409" s="21" t="str">
        <f t="shared" si="38"/>
        <v> </v>
      </c>
      <c r="F409" s="21" t="str">
        <f t="shared" si="42"/>
        <v> </v>
      </c>
      <c r="G409" s="22" t="str">
        <f t="shared" si="41"/>
        <v> </v>
      </c>
      <c r="H409" s="21" t="str">
        <f t="shared" si="39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40"/>
        <v> </v>
      </c>
      <c r="C410" s="1" t="str">
        <f t="shared" si="43"/>
        <v> </v>
      </c>
      <c r="D410" s="21" t="str">
        <f t="shared" si="37"/>
        <v> </v>
      </c>
      <c r="E410" s="21" t="str">
        <f t="shared" si="38"/>
        <v> </v>
      </c>
      <c r="F410" s="21" t="str">
        <f t="shared" si="42"/>
        <v> </v>
      </c>
      <c r="G410" s="22" t="str">
        <f t="shared" si="41"/>
        <v> </v>
      </c>
      <c r="H410" s="21" t="str">
        <f t="shared" si="39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40"/>
        <v> </v>
      </c>
      <c r="C411" s="1" t="str">
        <f t="shared" si="43"/>
        <v> </v>
      </c>
      <c r="D411" s="21" t="str">
        <f t="shared" si="37"/>
        <v> </v>
      </c>
      <c r="E411" s="21" t="str">
        <f t="shared" si="38"/>
        <v> </v>
      </c>
      <c r="F411" s="21" t="str">
        <f t="shared" si="42"/>
        <v> </v>
      </c>
      <c r="G411" s="22" t="str">
        <f t="shared" si="41"/>
        <v> </v>
      </c>
      <c r="H411" s="21" t="str">
        <f t="shared" si="39"/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40"/>
        <v> </v>
      </c>
      <c r="C412" s="1" t="str">
        <f t="shared" si="43"/>
        <v> </v>
      </c>
      <c r="D412" s="21" t="str">
        <f aca="true" t="shared" si="44" ref="D412:D475">IF(C412&lt;&gt;" ",IF(G411&lt;D411,G411+E412,PMT($E$11,($E$13),-$E$6))," ")</f>
        <v> </v>
      </c>
      <c r="E412" s="21" t="str">
        <f aca="true" t="shared" si="45" ref="E412:E475">IF(C412&lt;&gt;" ",G411*$E$11," ")</f>
        <v> </v>
      </c>
      <c r="F412" s="21" t="str">
        <f t="shared" si="42"/>
        <v> </v>
      </c>
      <c r="G412" s="22" t="str">
        <f t="shared" si="41"/>
        <v> </v>
      </c>
      <c r="H412" s="21" t="str">
        <f aca="true" t="shared" si="46" ref="H412:H475">IF(C412&lt;&gt;" ",IF(AND($E$19=B412,$E$20=C412-(B412-1)*12),$E$18,0)," ")</f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7" ref="B413:B476">IF(C413&lt;&gt;" ",INT(C412/12)+1," ")</f>
        <v> </v>
      </c>
      <c r="C413" s="1" t="str">
        <f t="shared" si="43"/>
        <v> </v>
      </c>
      <c r="D413" s="21" t="str">
        <f t="shared" si="44"/>
        <v> </v>
      </c>
      <c r="E413" s="21" t="str">
        <f t="shared" si="45"/>
        <v> </v>
      </c>
      <c r="F413" s="21" t="str">
        <f t="shared" si="42"/>
        <v> </v>
      </c>
      <c r="G413" s="22" t="str">
        <f aca="true" t="shared" si="48" ref="G413:G476">IF(C413&lt;&gt;" ",G412-F413," ")</f>
        <v> </v>
      </c>
      <c r="H413" s="21" t="str">
        <f t="shared" si="46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7"/>
        <v> </v>
      </c>
      <c r="C414" s="1" t="str">
        <f t="shared" si="43"/>
        <v> </v>
      </c>
      <c r="D414" s="21" t="str">
        <f t="shared" si="44"/>
        <v> </v>
      </c>
      <c r="E414" s="21" t="str">
        <f t="shared" si="45"/>
        <v> </v>
      </c>
      <c r="F414" s="21" t="str">
        <f t="shared" si="42"/>
        <v> </v>
      </c>
      <c r="G414" s="22" t="str">
        <f t="shared" si="48"/>
        <v> </v>
      </c>
      <c r="H414" s="21" t="str">
        <f t="shared" si="46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7"/>
        <v> </v>
      </c>
      <c r="C415" s="1" t="str">
        <f t="shared" si="43"/>
        <v> </v>
      </c>
      <c r="D415" s="21" t="str">
        <f t="shared" si="44"/>
        <v> </v>
      </c>
      <c r="E415" s="21" t="str">
        <f t="shared" si="45"/>
        <v> </v>
      </c>
      <c r="F415" s="21" t="str">
        <f t="shared" si="42"/>
        <v> </v>
      </c>
      <c r="G415" s="22" t="str">
        <f t="shared" si="48"/>
        <v> </v>
      </c>
      <c r="H415" s="21" t="str">
        <f t="shared" si="46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7"/>
        <v> </v>
      </c>
      <c r="C416" s="1" t="str">
        <f t="shared" si="43"/>
        <v> </v>
      </c>
      <c r="D416" s="21" t="str">
        <f t="shared" si="44"/>
        <v> </v>
      </c>
      <c r="E416" s="21" t="str">
        <f t="shared" si="45"/>
        <v> </v>
      </c>
      <c r="F416" s="21" t="str">
        <f t="shared" si="42"/>
        <v> </v>
      </c>
      <c r="G416" s="22" t="str">
        <f t="shared" si="48"/>
        <v> </v>
      </c>
      <c r="H416" s="21" t="str">
        <f t="shared" si="46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7"/>
        <v> </v>
      </c>
      <c r="C417" s="1" t="str">
        <f t="shared" si="43"/>
        <v> </v>
      </c>
      <c r="D417" s="21" t="str">
        <f t="shared" si="44"/>
        <v> </v>
      </c>
      <c r="E417" s="21" t="str">
        <f t="shared" si="45"/>
        <v> </v>
      </c>
      <c r="F417" s="21" t="str">
        <f t="shared" si="42"/>
        <v> </v>
      </c>
      <c r="G417" s="22" t="str">
        <f t="shared" si="48"/>
        <v> </v>
      </c>
      <c r="H417" s="21" t="str">
        <f t="shared" si="46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7"/>
        <v> </v>
      </c>
      <c r="C418" s="1" t="str">
        <f t="shared" si="43"/>
        <v> </v>
      </c>
      <c r="D418" s="21" t="str">
        <f t="shared" si="44"/>
        <v> </v>
      </c>
      <c r="E418" s="21" t="str">
        <f t="shared" si="45"/>
        <v> </v>
      </c>
      <c r="F418" s="21" t="str">
        <f t="shared" si="42"/>
        <v> </v>
      </c>
      <c r="G418" s="22" t="str">
        <f t="shared" si="48"/>
        <v> </v>
      </c>
      <c r="H418" s="21" t="str">
        <f t="shared" si="46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7"/>
        <v> </v>
      </c>
      <c r="C419" s="1" t="str">
        <f t="shared" si="43"/>
        <v> </v>
      </c>
      <c r="D419" s="21" t="str">
        <f t="shared" si="44"/>
        <v> </v>
      </c>
      <c r="E419" s="21" t="str">
        <f t="shared" si="45"/>
        <v> </v>
      </c>
      <c r="F419" s="21" t="str">
        <f t="shared" si="42"/>
        <v> </v>
      </c>
      <c r="G419" s="22" t="str">
        <f t="shared" si="48"/>
        <v> </v>
      </c>
      <c r="H419" s="21" t="str">
        <f t="shared" si="46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7"/>
        <v> </v>
      </c>
      <c r="C420" s="1" t="str">
        <f t="shared" si="43"/>
        <v> </v>
      </c>
      <c r="D420" s="21" t="str">
        <f t="shared" si="44"/>
        <v> </v>
      </c>
      <c r="E420" s="21" t="str">
        <f t="shared" si="45"/>
        <v> </v>
      </c>
      <c r="F420" s="21" t="str">
        <f t="shared" si="42"/>
        <v> </v>
      </c>
      <c r="G420" s="22" t="str">
        <f t="shared" si="48"/>
        <v> </v>
      </c>
      <c r="H420" s="21" t="str">
        <f t="shared" si="46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7"/>
        <v> </v>
      </c>
      <c r="C421" s="1" t="str">
        <f t="shared" si="43"/>
        <v> </v>
      </c>
      <c r="D421" s="21" t="str">
        <f t="shared" si="44"/>
        <v> </v>
      </c>
      <c r="E421" s="21" t="str">
        <f t="shared" si="45"/>
        <v> </v>
      </c>
      <c r="F421" s="21" t="str">
        <f t="shared" si="42"/>
        <v> </v>
      </c>
      <c r="G421" s="22" t="str">
        <f t="shared" si="48"/>
        <v> </v>
      </c>
      <c r="H421" s="21" t="str">
        <f t="shared" si="46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7"/>
        <v> </v>
      </c>
      <c r="C422" s="1" t="str">
        <f t="shared" si="43"/>
        <v> </v>
      </c>
      <c r="D422" s="21" t="str">
        <f t="shared" si="44"/>
        <v> </v>
      </c>
      <c r="E422" s="21" t="str">
        <f t="shared" si="45"/>
        <v> </v>
      </c>
      <c r="F422" s="21" t="str">
        <f t="shared" si="42"/>
        <v> </v>
      </c>
      <c r="G422" s="22" t="str">
        <f t="shared" si="48"/>
        <v> </v>
      </c>
      <c r="H422" s="21" t="str">
        <f t="shared" si="46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7"/>
        <v> </v>
      </c>
      <c r="C423" s="1" t="str">
        <f t="shared" si="43"/>
        <v> </v>
      </c>
      <c r="D423" s="21" t="str">
        <f t="shared" si="44"/>
        <v> </v>
      </c>
      <c r="E423" s="21" t="str">
        <f t="shared" si="45"/>
        <v> </v>
      </c>
      <c r="F423" s="21" t="str">
        <f t="shared" si="42"/>
        <v> </v>
      </c>
      <c r="G423" s="22" t="str">
        <f t="shared" si="48"/>
        <v> </v>
      </c>
      <c r="H423" s="21" t="str">
        <f t="shared" si="46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7"/>
        <v> </v>
      </c>
      <c r="C424" s="1" t="str">
        <f t="shared" si="43"/>
        <v> </v>
      </c>
      <c r="D424" s="21" t="str">
        <f t="shared" si="44"/>
        <v> </v>
      </c>
      <c r="E424" s="21" t="str">
        <f t="shared" si="45"/>
        <v> </v>
      </c>
      <c r="F424" s="21" t="str">
        <f t="shared" si="42"/>
        <v> </v>
      </c>
      <c r="G424" s="22" t="str">
        <f t="shared" si="48"/>
        <v> </v>
      </c>
      <c r="H424" s="21" t="str">
        <f t="shared" si="46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7"/>
        <v> </v>
      </c>
      <c r="C425" s="1" t="str">
        <f t="shared" si="43"/>
        <v> </v>
      </c>
      <c r="D425" s="21" t="str">
        <f t="shared" si="44"/>
        <v> </v>
      </c>
      <c r="E425" s="21" t="str">
        <f t="shared" si="45"/>
        <v> </v>
      </c>
      <c r="F425" s="21" t="str">
        <f t="shared" si="42"/>
        <v> </v>
      </c>
      <c r="G425" s="22" t="str">
        <f t="shared" si="48"/>
        <v> </v>
      </c>
      <c r="H425" s="21" t="str">
        <f t="shared" si="46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7"/>
        <v> </v>
      </c>
      <c r="C426" s="1" t="str">
        <f t="shared" si="43"/>
        <v> </v>
      </c>
      <c r="D426" s="21" t="str">
        <f t="shared" si="44"/>
        <v> </v>
      </c>
      <c r="E426" s="21" t="str">
        <f t="shared" si="45"/>
        <v> </v>
      </c>
      <c r="F426" s="21" t="str">
        <f t="shared" si="42"/>
        <v> </v>
      </c>
      <c r="G426" s="22" t="str">
        <f t="shared" si="48"/>
        <v> </v>
      </c>
      <c r="H426" s="21" t="str">
        <f t="shared" si="46"/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7"/>
        <v> </v>
      </c>
      <c r="C427" s="1" t="str">
        <f t="shared" si="43"/>
        <v> </v>
      </c>
      <c r="D427" s="21" t="str">
        <f t="shared" si="44"/>
        <v> </v>
      </c>
      <c r="E427" s="21" t="str">
        <f t="shared" si="45"/>
        <v> </v>
      </c>
      <c r="F427" s="21" t="str">
        <f aca="true" t="shared" si="49" ref="F427:F490">IF(C427&lt;&gt;" ",D427-E427+H427," ")</f>
        <v> </v>
      </c>
      <c r="G427" s="22" t="str">
        <f t="shared" si="48"/>
        <v> </v>
      </c>
      <c r="H427" s="21" t="str">
        <f t="shared" si="46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7"/>
        <v> </v>
      </c>
      <c r="C428" s="1" t="str">
        <f t="shared" si="43"/>
        <v> </v>
      </c>
      <c r="D428" s="21" t="str">
        <f t="shared" si="44"/>
        <v> </v>
      </c>
      <c r="E428" s="21" t="str">
        <f t="shared" si="45"/>
        <v> </v>
      </c>
      <c r="F428" s="21" t="str">
        <f t="shared" si="49"/>
        <v> </v>
      </c>
      <c r="G428" s="22" t="str">
        <f t="shared" si="48"/>
        <v> </v>
      </c>
      <c r="H428" s="21" t="str">
        <f t="shared" si="46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7"/>
        <v> </v>
      </c>
      <c r="C429" s="1" t="str">
        <f t="shared" si="43"/>
        <v> </v>
      </c>
      <c r="D429" s="21" t="str">
        <f t="shared" si="44"/>
        <v> </v>
      </c>
      <c r="E429" s="21" t="str">
        <f t="shared" si="45"/>
        <v> </v>
      </c>
      <c r="F429" s="21" t="str">
        <f t="shared" si="49"/>
        <v> </v>
      </c>
      <c r="G429" s="22" t="str">
        <f t="shared" si="48"/>
        <v> </v>
      </c>
      <c r="H429" s="21" t="str">
        <f t="shared" si="46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7"/>
        <v> </v>
      </c>
      <c r="C430" s="1" t="str">
        <f aca="true" t="shared" si="50" ref="C430:C493">IF(CODE(C429)=32," ",IF(AND(C429+1&lt;=$E$13,G429&gt;0),+C429+1," "))</f>
        <v> </v>
      </c>
      <c r="D430" s="21" t="str">
        <f t="shared" si="44"/>
        <v> </v>
      </c>
      <c r="E430" s="21" t="str">
        <f t="shared" si="45"/>
        <v> </v>
      </c>
      <c r="F430" s="21" t="str">
        <f t="shared" si="49"/>
        <v> </v>
      </c>
      <c r="G430" s="22" t="str">
        <f t="shared" si="48"/>
        <v> </v>
      </c>
      <c r="H430" s="21" t="str">
        <f t="shared" si="46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7"/>
        <v> </v>
      </c>
      <c r="C431" s="1" t="str">
        <f t="shared" si="50"/>
        <v> </v>
      </c>
      <c r="D431" s="21" t="str">
        <f t="shared" si="44"/>
        <v> </v>
      </c>
      <c r="E431" s="21" t="str">
        <f t="shared" si="45"/>
        <v> </v>
      </c>
      <c r="F431" s="21" t="str">
        <f t="shared" si="49"/>
        <v> </v>
      </c>
      <c r="G431" s="22" t="str">
        <f t="shared" si="48"/>
        <v> </v>
      </c>
      <c r="H431" s="21" t="str">
        <f t="shared" si="46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7"/>
        <v> </v>
      </c>
      <c r="C432" s="1" t="str">
        <f t="shared" si="50"/>
        <v> </v>
      </c>
      <c r="D432" s="21" t="str">
        <f t="shared" si="44"/>
        <v> </v>
      </c>
      <c r="E432" s="21" t="str">
        <f t="shared" si="45"/>
        <v> </v>
      </c>
      <c r="F432" s="21" t="str">
        <f t="shared" si="49"/>
        <v> </v>
      </c>
      <c r="G432" s="22" t="str">
        <f t="shared" si="48"/>
        <v> </v>
      </c>
      <c r="H432" s="21" t="str">
        <f t="shared" si="46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7"/>
        <v> </v>
      </c>
      <c r="C433" s="1" t="str">
        <f t="shared" si="50"/>
        <v> </v>
      </c>
      <c r="D433" s="21" t="str">
        <f t="shared" si="44"/>
        <v> </v>
      </c>
      <c r="E433" s="21" t="str">
        <f t="shared" si="45"/>
        <v> </v>
      </c>
      <c r="F433" s="21" t="str">
        <f t="shared" si="49"/>
        <v> </v>
      </c>
      <c r="G433" s="22" t="str">
        <f t="shared" si="48"/>
        <v> </v>
      </c>
      <c r="H433" s="21" t="str">
        <f t="shared" si="46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7"/>
        <v> </v>
      </c>
      <c r="C434" s="1" t="str">
        <f t="shared" si="50"/>
        <v> </v>
      </c>
      <c r="D434" s="21" t="str">
        <f t="shared" si="44"/>
        <v> </v>
      </c>
      <c r="E434" s="21" t="str">
        <f t="shared" si="45"/>
        <v> </v>
      </c>
      <c r="F434" s="21" t="str">
        <f t="shared" si="49"/>
        <v> </v>
      </c>
      <c r="G434" s="22" t="str">
        <f t="shared" si="48"/>
        <v> </v>
      </c>
      <c r="H434" s="21" t="str">
        <f t="shared" si="46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7"/>
        <v> </v>
      </c>
      <c r="C435" s="1" t="str">
        <f t="shared" si="50"/>
        <v> </v>
      </c>
      <c r="D435" s="21" t="str">
        <f t="shared" si="44"/>
        <v> </v>
      </c>
      <c r="E435" s="21" t="str">
        <f t="shared" si="45"/>
        <v> </v>
      </c>
      <c r="F435" s="21" t="str">
        <f t="shared" si="49"/>
        <v> </v>
      </c>
      <c r="G435" s="22" t="str">
        <f t="shared" si="48"/>
        <v> </v>
      </c>
      <c r="H435" s="21" t="str">
        <f t="shared" si="46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7"/>
        <v> </v>
      </c>
      <c r="C436" s="1" t="str">
        <f t="shared" si="50"/>
        <v> </v>
      </c>
      <c r="D436" s="21" t="str">
        <f t="shared" si="44"/>
        <v> </v>
      </c>
      <c r="E436" s="21" t="str">
        <f t="shared" si="45"/>
        <v> </v>
      </c>
      <c r="F436" s="21" t="str">
        <f t="shared" si="49"/>
        <v> </v>
      </c>
      <c r="G436" s="22" t="str">
        <f t="shared" si="48"/>
        <v> </v>
      </c>
      <c r="H436" s="21" t="str">
        <f t="shared" si="46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7"/>
        <v> </v>
      </c>
      <c r="C437" s="1" t="str">
        <f t="shared" si="50"/>
        <v> </v>
      </c>
      <c r="D437" s="21" t="str">
        <f t="shared" si="44"/>
        <v> </v>
      </c>
      <c r="E437" s="21" t="str">
        <f t="shared" si="45"/>
        <v> </v>
      </c>
      <c r="F437" s="21" t="str">
        <f t="shared" si="49"/>
        <v> </v>
      </c>
      <c r="G437" s="22" t="str">
        <f t="shared" si="48"/>
        <v> </v>
      </c>
      <c r="H437" s="21" t="str">
        <f t="shared" si="46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7"/>
        <v> </v>
      </c>
      <c r="C438" s="1" t="str">
        <f t="shared" si="50"/>
        <v> </v>
      </c>
      <c r="D438" s="21" t="str">
        <f t="shared" si="44"/>
        <v> </v>
      </c>
      <c r="E438" s="21" t="str">
        <f t="shared" si="45"/>
        <v> </v>
      </c>
      <c r="F438" s="21" t="str">
        <f t="shared" si="49"/>
        <v> </v>
      </c>
      <c r="G438" s="22" t="str">
        <f t="shared" si="48"/>
        <v> </v>
      </c>
      <c r="H438" s="21" t="str">
        <f t="shared" si="46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7"/>
        <v> </v>
      </c>
      <c r="C439" s="1" t="str">
        <f t="shared" si="50"/>
        <v> </v>
      </c>
      <c r="D439" s="21" t="str">
        <f t="shared" si="44"/>
        <v> </v>
      </c>
      <c r="E439" s="21" t="str">
        <f t="shared" si="45"/>
        <v> </v>
      </c>
      <c r="F439" s="21" t="str">
        <f t="shared" si="49"/>
        <v> </v>
      </c>
      <c r="G439" s="22" t="str">
        <f t="shared" si="48"/>
        <v> </v>
      </c>
      <c r="H439" s="21" t="str">
        <f t="shared" si="46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7"/>
        <v> </v>
      </c>
      <c r="C440" s="1" t="str">
        <f t="shared" si="50"/>
        <v> </v>
      </c>
      <c r="D440" s="21" t="str">
        <f t="shared" si="44"/>
        <v> </v>
      </c>
      <c r="E440" s="21" t="str">
        <f t="shared" si="45"/>
        <v> </v>
      </c>
      <c r="F440" s="21" t="str">
        <f t="shared" si="49"/>
        <v> </v>
      </c>
      <c r="G440" s="22" t="str">
        <f t="shared" si="48"/>
        <v> </v>
      </c>
      <c r="H440" s="21" t="str">
        <f t="shared" si="46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7"/>
        <v> </v>
      </c>
      <c r="C441" s="1" t="str">
        <f t="shared" si="50"/>
        <v> </v>
      </c>
      <c r="D441" s="21" t="str">
        <f t="shared" si="44"/>
        <v> </v>
      </c>
      <c r="E441" s="21" t="str">
        <f t="shared" si="45"/>
        <v> </v>
      </c>
      <c r="F441" s="21" t="str">
        <f t="shared" si="49"/>
        <v> </v>
      </c>
      <c r="G441" s="22" t="str">
        <f t="shared" si="48"/>
        <v> </v>
      </c>
      <c r="H441" s="21" t="str">
        <f t="shared" si="46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7"/>
        <v> </v>
      </c>
      <c r="C442" s="1" t="str">
        <f t="shared" si="50"/>
        <v> </v>
      </c>
      <c r="D442" s="21" t="str">
        <f t="shared" si="44"/>
        <v> </v>
      </c>
      <c r="E442" s="21" t="str">
        <f t="shared" si="45"/>
        <v> </v>
      </c>
      <c r="F442" s="21" t="str">
        <f t="shared" si="49"/>
        <v> </v>
      </c>
      <c r="G442" s="22" t="str">
        <f t="shared" si="48"/>
        <v> </v>
      </c>
      <c r="H442" s="21" t="str">
        <f t="shared" si="46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7"/>
        <v> </v>
      </c>
      <c r="C443" s="1" t="str">
        <f t="shared" si="50"/>
        <v> </v>
      </c>
      <c r="D443" s="21" t="str">
        <f t="shared" si="44"/>
        <v> </v>
      </c>
      <c r="E443" s="21" t="str">
        <f t="shared" si="45"/>
        <v> </v>
      </c>
      <c r="F443" s="21" t="str">
        <f t="shared" si="49"/>
        <v> </v>
      </c>
      <c r="G443" s="22" t="str">
        <f t="shared" si="48"/>
        <v> </v>
      </c>
      <c r="H443" s="21" t="str">
        <f t="shared" si="46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7"/>
        <v> </v>
      </c>
      <c r="C444" s="1" t="str">
        <f t="shared" si="50"/>
        <v> </v>
      </c>
      <c r="D444" s="21" t="str">
        <f t="shared" si="44"/>
        <v> </v>
      </c>
      <c r="E444" s="21" t="str">
        <f t="shared" si="45"/>
        <v> </v>
      </c>
      <c r="F444" s="21" t="str">
        <f t="shared" si="49"/>
        <v> </v>
      </c>
      <c r="G444" s="22" t="str">
        <f t="shared" si="48"/>
        <v> </v>
      </c>
      <c r="H444" s="21" t="str">
        <f t="shared" si="46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7"/>
        <v> </v>
      </c>
      <c r="C445" s="1" t="str">
        <f t="shared" si="50"/>
        <v> </v>
      </c>
      <c r="D445" s="21" t="str">
        <f t="shared" si="44"/>
        <v> </v>
      </c>
      <c r="E445" s="21" t="str">
        <f t="shared" si="45"/>
        <v> </v>
      </c>
      <c r="F445" s="21" t="str">
        <f t="shared" si="49"/>
        <v> </v>
      </c>
      <c r="G445" s="22" t="str">
        <f t="shared" si="48"/>
        <v> </v>
      </c>
      <c r="H445" s="21" t="str">
        <f t="shared" si="46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7"/>
        <v> </v>
      </c>
      <c r="C446" s="1" t="str">
        <f t="shared" si="50"/>
        <v> </v>
      </c>
      <c r="D446" s="21" t="str">
        <f t="shared" si="44"/>
        <v> </v>
      </c>
      <c r="E446" s="21" t="str">
        <f t="shared" si="45"/>
        <v> </v>
      </c>
      <c r="F446" s="21" t="str">
        <f t="shared" si="49"/>
        <v> </v>
      </c>
      <c r="G446" s="22" t="str">
        <f t="shared" si="48"/>
        <v> </v>
      </c>
      <c r="H446" s="21" t="str">
        <f t="shared" si="46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7"/>
        <v> </v>
      </c>
      <c r="C447" s="1" t="str">
        <f t="shared" si="50"/>
        <v> </v>
      </c>
      <c r="D447" s="21" t="str">
        <f t="shared" si="44"/>
        <v> </v>
      </c>
      <c r="E447" s="21" t="str">
        <f t="shared" si="45"/>
        <v> </v>
      </c>
      <c r="F447" s="21" t="str">
        <f t="shared" si="49"/>
        <v> </v>
      </c>
      <c r="G447" s="22" t="str">
        <f t="shared" si="48"/>
        <v> </v>
      </c>
      <c r="H447" s="21" t="str">
        <f t="shared" si="46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7"/>
        <v> </v>
      </c>
      <c r="C448" s="1" t="str">
        <f t="shared" si="50"/>
        <v> </v>
      </c>
      <c r="D448" s="21" t="str">
        <f t="shared" si="44"/>
        <v> </v>
      </c>
      <c r="E448" s="21" t="str">
        <f t="shared" si="45"/>
        <v> </v>
      </c>
      <c r="F448" s="21" t="str">
        <f t="shared" si="49"/>
        <v> </v>
      </c>
      <c r="G448" s="22" t="str">
        <f t="shared" si="48"/>
        <v> </v>
      </c>
      <c r="H448" s="21" t="str">
        <f t="shared" si="46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7"/>
        <v> </v>
      </c>
      <c r="C449" s="1" t="str">
        <f t="shared" si="50"/>
        <v> </v>
      </c>
      <c r="D449" s="21" t="str">
        <f t="shared" si="44"/>
        <v> </v>
      </c>
      <c r="E449" s="21" t="str">
        <f t="shared" si="45"/>
        <v> </v>
      </c>
      <c r="F449" s="21" t="str">
        <f t="shared" si="49"/>
        <v> </v>
      </c>
      <c r="G449" s="22" t="str">
        <f t="shared" si="48"/>
        <v> </v>
      </c>
      <c r="H449" s="21" t="str">
        <f t="shared" si="46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7"/>
        <v> </v>
      </c>
      <c r="C450" s="1" t="str">
        <f t="shared" si="50"/>
        <v> </v>
      </c>
      <c r="D450" s="21" t="str">
        <f t="shared" si="44"/>
        <v> </v>
      </c>
      <c r="E450" s="21" t="str">
        <f t="shared" si="45"/>
        <v> </v>
      </c>
      <c r="F450" s="21" t="str">
        <f t="shared" si="49"/>
        <v> </v>
      </c>
      <c r="G450" s="22" t="str">
        <f t="shared" si="48"/>
        <v> </v>
      </c>
      <c r="H450" s="21" t="str">
        <f t="shared" si="46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7"/>
        <v> </v>
      </c>
      <c r="C451" s="1" t="str">
        <f t="shared" si="50"/>
        <v> </v>
      </c>
      <c r="D451" s="21" t="str">
        <f t="shared" si="44"/>
        <v> </v>
      </c>
      <c r="E451" s="21" t="str">
        <f t="shared" si="45"/>
        <v> </v>
      </c>
      <c r="F451" s="21" t="str">
        <f t="shared" si="49"/>
        <v> </v>
      </c>
      <c r="G451" s="22" t="str">
        <f t="shared" si="48"/>
        <v> </v>
      </c>
      <c r="H451" s="21" t="str">
        <f t="shared" si="46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7"/>
        <v> </v>
      </c>
      <c r="C452" s="1" t="str">
        <f t="shared" si="50"/>
        <v> </v>
      </c>
      <c r="D452" s="21" t="str">
        <f t="shared" si="44"/>
        <v> </v>
      </c>
      <c r="E452" s="21" t="str">
        <f t="shared" si="45"/>
        <v> </v>
      </c>
      <c r="F452" s="21" t="str">
        <f t="shared" si="49"/>
        <v> </v>
      </c>
      <c r="G452" s="22" t="str">
        <f t="shared" si="48"/>
        <v> </v>
      </c>
      <c r="H452" s="21" t="str">
        <f t="shared" si="46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7"/>
        <v> </v>
      </c>
      <c r="C453" s="1" t="str">
        <f t="shared" si="50"/>
        <v> </v>
      </c>
      <c r="D453" s="21" t="str">
        <f t="shared" si="44"/>
        <v> </v>
      </c>
      <c r="E453" s="21" t="str">
        <f t="shared" si="45"/>
        <v> </v>
      </c>
      <c r="F453" s="21" t="str">
        <f t="shared" si="49"/>
        <v> </v>
      </c>
      <c r="G453" s="22" t="str">
        <f t="shared" si="48"/>
        <v> </v>
      </c>
      <c r="H453" s="21" t="str">
        <f t="shared" si="46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7"/>
        <v> </v>
      </c>
      <c r="C454" s="1" t="str">
        <f t="shared" si="50"/>
        <v> </v>
      </c>
      <c r="D454" s="21" t="str">
        <f t="shared" si="44"/>
        <v> </v>
      </c>
      <c r="E454" s="21" t="str">
        <f t="shared" si="45"/>
        <v> </v>
      </c>
      <c r="F454" s="21" t="str">
        <f t="shared" si="49"/>
        <v> </v>
      </c>
      <c r="G454" s="22" t="str">
        <f t="shared" si="48"/>
        <v> </v>
      </c>
      <c r="H454" s="21" t="str">
        <f t="shared" si="46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7"/>
        <v> </v>
      </c>
      <c r="C455" s="1" t="str">
        <f t="shared" si="50"/>
        <v> </v>
      </c>
      <c r="D455" s="21" t="str">
        <f t="shared" si="44"/>
        <v> </v>
      </c>
      <c r="E455" s="21" t="str">
        <f t="shared" si="45"/>
        <v> </v>
      </c>
      <c r="F455" s="21" t="str">
        <f t="shared" si="49"/>
        <v> </v>
      </c>
      <c r="G455" s="22" t="str">
        <f t="shared" si="48"/>
        <v> </v>
      </c>
      <c r="H455" s="21" t="str">
        <f t="shared" si="46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7"/>
        <v> </v>
      </c>
      <c r="C456" s="1" t="str">
        <f t="shared" si="50"/>
        <v> </v>
      </c>
      <c r="D456" s="21" t="str">
        <f t="shared" si="44"/>
        <v> </v>
      </c>
      <c r="E456" s="21" t="str">
        <f t="shared" si="45"/>
        <v> </v>
      </c>
      <c r="F456" s="21" t="str">
        <f t="shared" si="49"/>
        <v> </v>
      </c>
      <c r="G456" s="22" t="str">
        <f t="shared" si="48"/>
        <v> </v>
      </c>
      <c r="H456" s="21" t="str">
        <f t="shared" si="46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7"/>
        <v> </v>
      </c>
      <c r="C457" s="1" t="str">
        <f t="shared" si="50"/>
        <v> </v>
      </c>
      <c r="D457" s="21" t="str">
        <f t="shared" si="44"/>
        <v> </v>
      </c>
      <c r="E457" s="21" t="str">
        <f t="shared" si="45"/>
        <v> </v>
      </c>
      <c r="F457" s="21" t="str">
        <f t="shared" si="49"/>
        <v> </v>
      </c>
      <c r="G457" s="22" t="str">
        <f t="shared" si="48"/>
        <v> </v>
      </c>
      <c r="H457" s="21" t="str">
        <f t="shared" si="46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7"/>
        <v> </v>
      </c>
      <c r="C458" s="1" t="str">
        <f t="shared" si="50"/>
        <v> </v>
      </c>
      <c r="D458" s="21" t="str">
        <f t="shared" si="44"/>
        <v> </v>
      </c>
      <c r="E458" s="21" t="str">
        <f t="shared" si="45"/>
        <v> </v>
      </c>
      <c r="F458" s="21" t="str">
        <f t="shared" si="49"/>
        <v> </v>
      </c>
      <c r="G458" s="22" t="str">
        <f t="shared" si="48"/>
        <v> </v>
      </c>
      <c r="H458" s="21" t="str">
        <f t="shared" si="46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7"/>
        <v> </v>
      </c>
      <c r="C459" s="1" t="str">
        <f t="shared" si="50"/>
        <v> </v>
      </c>
      <c r="D459" s="21" t="str">
        <f t="shared" si="44"/>
        <v> </v>
      </c>
      <c r="E459" s="21" t="str">
        <f t="shared" si="45"/>
        <v> </v>
      </c>
      <c r="F459" s="21" t="str">
        <f t="shared" si="49"/>
        <v> </v>
      </c>
      <c r="G459" s="22" t="str">
        <f t="shared" si="48"/>
        <v> </v>
      </c>
      <c r="H459" s="21" t="str">
        <f t="shared" si="46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7"/>
        <v> </v>
      </c>
      <c r="C460" s="1" t="str">
        <f t="shared" si="50"/>
        <v> </v>
      </c>
      <c r="D460" s="21" t="str">
        <f t="shared" si="44"/>
        <v> </v>
      </c>
      <c r="E460" s="21" t="str">
        <f t="shared" si="45"/>
        <v> </v>
      </c>
      <c r="F460" s="21" t="str">
        <f t="shared" si="49"/>
        <v> </v>
      </c>
      <c r="G460" s="22" t="str">
        <f t="shared" si="48"/>
        <v> </v>
      </c>
      <c r="H460" s="21" t="str">
        <f t="shared" si="46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7"/>
        <v> </v>
      </c>
      <c r="C461" s="1" t="str">
        <f t="shared" si="50"/>
        <v> </v>
      </c>
      <c r="D461" s="21" t="str">
        <f t="shared" si="44"/>
        <v> </v>
      </c>
      <c r="E461" s="21" t="str">
        <f t="shared" si="45"/>
        <v> </v>
      </c>
      <c r="F461" s="21" t="str">
        <f t="shared" si="49"/>
        <v> </v>
      </c>
      <c r="G461" s="22" t="str">
        <f t="shared" si="48"/>
        <v> </v>
      </c>
      <c r="H461" s="21" t="str">
        <f t="shared" si="46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7"/>
        <v> </v>
      </c>
      <c r="C462" s="1" t="str">
        <f t="shared" si="50"/>
        <v> </v>
      </c>
      <c r="D462" s="21" t="str">
        <f t="shared" si="44"/>
        <v> </v>
      </c>
      <c r="E462" s="21" t="str">
        <f t="shared" si="45"/>
        <v> </v>
      </c>
      <c r="F462" s="21" t="str">
        <f t="shared" si="49"/>
        <v> </v>
      </c>
      <c r="G462" s="22" t="str">
        <f t="shared" si="48"/>
        <v> </v>
      </c>
      <c r="H462" s="21" t="str">
        <f t="shared" si="46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7"/>
        <v> </v>
      </c>
      <c r="C463" s="1" t="str">
        <f t="shared" si="50"/>
        <v> </v>
      </c>
      <c r="D463" s="21" t="str">
        <f t="shared" si="44"/>
        <v> </v>
      </c>
      <c r="E463" s="21" t="str">
        <f t="shared" si="45"/>
        <v> </v>
      </c>
      <c r="F463" s="21" t="str">
        <f t="shared" si="49"/>
        <v> </v>
      </c>
      <c r="G463" s="22" t="str">
        <f t="shared" si="48"/>
        <v> </v>
      </c>
      <c r="H463" s="21" t="str">
        <f t="shared" si="46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7"/>
        <v> </v>
      </c>
      <c r="C464" s="1" t="str">
        <f t="shared" si="50"/>
        <v> </v>
      </c>
      <c r="D464" s="21" t="str">
        <f t="shared" si="44"/>
        <v> </v>
      </c>
      <c r="E464" s="21" t="str">
        <f t="shared" si="45"/>
        <v> </v>
      </c>
      <c r="F464" s="21" t="str">
        <f t="shared" si="49"/>
        <v> </v>
      </c>
      <c r="G464" s="22" t="str">
        <f t="shared" si="48"/>
        <v> </v>
      </c>
      <c r="H464" s="21" t="str">
        <f t="shared" si="46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7"/>
        <v> </v>
      </c>
      <c r="C465" s="1" t="str">
        <f t="shared" si="50"/>
        <v> </v>
      </c>
      <c r="D465" s="21" t="str">
        <f t="shared" si="44"/>
        <v> </v>
      </c>
      <c r="E465" s="21" t="str">
        <f t="shared" si="45"/>
        <v> </v>
      </c>
      <c r="F465" s="21" t="str">
        <f t="shared" si="49"/>
        <v> </v>
      </c>
      <c r="G465" s="22" t="str">
        <f t="shared" si="48"/>
        <v> </v>
      </c>
      <c r="H465" s="21" t="str">
        <f t="shared" si="46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7"/>
        <v> </v>
      </c>
      <c r="C466" s="1" t="str">
        <f t="shared" si="50"/>
        <v> </v>
      </c>
      <c r="D466" s="21" t="str">
        <f t="shared" si="44"/>
        <v> </v>
      </c>
      <c r="E466" s="21" t="str">
        <f t="shared" si="45"/>
        <v> </v>
      </c>
      <c r="F466" s="21" t="str">
        <f t="shared" si="49"/>
        <v> </v>
      </c>
      <c r="G466" s="22" t="str">
        <f t="shared" si="48"/>
        <v> </v>
      </c>
      <c r="H466" s="21" t="str">
        <f t="shared" si="46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7"/>
        <v> </v>
      </c>
      <c r="C467" s="1" t="str">
        <f t="shared" si="50"/>
        <v> </v>
      </c>
      <c r="D467" s="21" t="str">
        <f t="shared" si="44"/>
        <v> </v>
      </c>
      <c r="E467" s="21" t="str">
        <f t="shared" si="45"/>
        <v> </v>
      </c>
      <c r="F467" s="21" t="str">
        <f t="shared" si="49"/>
        <v> </v>
      </c>
      <c r="G467" s="22" t="str">
        <f t="shared" si="48"/>
        <v> </v>
      </c>
      <c r="H467" s="21" t="str">
        <f t="shared" si="46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7"/>
        <v> </v>
      </c>
      <c r="C468" s="1" t="str">
        <f t="shared" si="50"/>
        <v> </v>
      </c>
      <c r="D468" s="21" t="str">
        <f t="shared" si="44"/>
        <v> </v>
      </c>
      <c r="E468" s="21" t="str">
        <f t="shared" si="45"/>
        <v> </v>
      </c>
      <c r="F468" s="21" t="str">
        <f t="shared" si="49"/>
        <v> </v>
      </c>
      <c r="G468" s="22" t="str">
        <f t="shared" si="48"/>
        <v> </v>
      </c>
      <c r="H468" s="21" t="str">
        <f t="shared" si="46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7"/>
        <v> </v>
      </c>
      <c r="C469" s="1" t="str">
        <f t="shared" si="50"/>
        <v> </v>
      </c>
      <c r="D469" s="21" t="str">
        <f t="shared" si="44"/>
        <v> </v>
      </c>
      <c r="E469" s="21" t="str">
        <f t="shared" si="45"/>
        <v> </v>
      </c>
      <c r="F469" s="21" t="str">
        <f t="shared" si="49"/>
        <v> </v>
      </c>
      <c r="G469" s="22" t="str">
        <f t="shared" si="48"/>
        <v> </v>
      </c>
      <c r="H469" s="21" t="str">
        <f t="shared" si="46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7"/>
        <v> </v>
      </c>
      <c r="C470" s="1" t="str">
        <f t="shared" si="50"/>
        <v> </v>
      </c>
      <c r="D470" s="21" t="str">
        <f t="shared" si="44"/>
        <v> </v>
      </c>
      <c r="E470" s="21" t="str">
        <f t="shared" si="45"/>
        <v> </v>
      </c>
      <c r="F470" s="21" t="str">
        <f t="shared" si="49"/>
        <v> </v>
      </c>
      <c r="G470" s="22" t="str">
        <f t="shared" si="48"/>
        <v> </v>
      </c>
      <c r="H470" s="21" t="str">
        <f t="shared" si="46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7"/>
        <v> </v>
      </c>
      <c r="C471" s="1" t="str">
        <f t="shared" si="50"/>
        <v> </v>
      </c>
      <c r="D471" s="21" t="str">
        <f t="shared" si="44"/>
        <v> </v>
      </c>
      <c r="E471" s="21" t="str">
        <f t="shared" si="45"/>
        <v> </v>
      </c>
      <c r="F471" s="21" t="str">
        <f t="shared" si="49"/>
        <v> </v>
      </c>
      <c r="G471" s="22" t="str">
        <f t="shared" si="48"/>
        <v> </v>
      </c>
      <c r="H471" s="21" t="str">
        <f t="shared" si="46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7"/>
        <v> </v>
      </c>
      <c r="C472" s="1" t="str">
        <f t="shared" si="50"/>
        <v> </v>
      </c>
      <c r="D472" s="21" t="str">
        <f t="shared" si="44"/>
        <v> </v>
      </c>
      <c r="E472" s="21" t="str">
        <f t="shared" si="45"/>
        <v> </v>
      </c>
      <c r="F472" s="21" t="str">
        <f t="shared" si="49"/>
        <v> </v>
      </c>
      <c r="G472" s="22" t="str">
        <f t="shared" si="48"/>
        <v> </v>
      </c>
      <c r="H472" s="21" t="str">
        <f t="shared" si="46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7"/>
        <v> </v>
      </c>
      <c r="C473" s="1" t="str">
        <f t="shared" si="50"/>
        <v> </v>
      </c>
      <c r="D473" s="21" t="str">
        <f t="shared" si="44"/>
        <v> </v>
      </c>
      <c r="E473" s="21" t="str">
        <f t="shared" si="45"/>
        <v> </v>
      </c>
      <c r="F473" s="21" t="str">
        <f t="shared" si="49"/>
        <v> </v>
      </c>
      <c r="G473" s="22" t="str">
        <f t="shared" si="48"/>
        <v> </v>
      </c>
      <c r="H473" s="21" t="str">
        <f t="shared" si="46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7"/>
        <v> </v>
      </c>
      <c r="C474" s="1" t="str">
        <f t="shared" si="50"/>
        <v> </v>
      </c>
      <c r="D474" s="21" t="str">
        <f t="shared" si="44"/>
        <v> </v>
      </c>
      <c r="E474" s="21" t="str">
        <f t="shared" si="45"/>
        <v> </v>
      </c>
      <c r="F474" s="21" t="str">
        <f t="shared" si="49"/>
        <v> </v>
      </c>
      <c r="G474" s="22" t="str">
        <f t="shared" si="48"/>
        <v> </v>
      </c>
      <c r="H474" s="21" t="str">
        <f t="shared" si="46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7"/>
        <v> </v>
      </c>
      <c r="C475" s="1" t="str">
        <f t="shared" si="50"/>
        <v> </v>
      </c>
      <c r="D475" s="21" t="str">
        <f t="shared" si="44"/>
        <v> </v>
      </c>
      <c r="E475" s="21" t="str">
        <f t="shared" si="45"/>
        <v> </v>
      </c>
      <c r="F475" s="21" t="str">
        <f t="shared" si="49"/>
        <v> </v>
      </c>
      <c r="G475" s="22" t="str">
        <f t="shared" si="48"/>
        <v> </v>
      </c>
      <c r="H475" s="21" t="str">
        <f t="shared" si="46"/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7"/>
        <v> </v>
      </c>
      <c r="C476" s="1" t="str">
        <f t="shared" si="50"/>
        <v> </v>
      </c>
      <c r="D476" s="21" t="str">
        <f aca="true" t="shared" si="51" ref="D476:D539">IF(C476&lt;&gt;" ",IF(G475&lt;D475,G475+E476,PMT($E$11,($E$13),-$E$6))," ")</f>
        <v> </v>
      </c>
      <c r="E476" s="21" t="str">
        <f aca="true" t="shared" si="52" ref="E476:E539">IF(C476&lt;&gt;" ",G475*$E$11," ")</f>
        <v> </v>
      </c>
      <c r="F476" s="21" t="str">
        <f t="shared" si="49"/>
        <v> </v>
      </c>
      <c r="G476" s="22" t="str">
        <f t="shared" si="48"/>
        <v> </v>
      </c>
      <c r="H476" s="21" t="str">
        <f aca="true" t="shared" si="53" ref="H476:H539">IF(C476&lt;&gt;" ",IF(AND($E$19=B476,$E$20=C476-(B476-1)*12),$E$18,0)," ")</f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4" ref="B477:B540">IF(C477&lt;&gt;" ",INT(C476/12)+1," ")</f>
        <v> </v>
      </c>
      <c r="C477" s="1" t="str">
        <f t="shared" si="50"/>
        <v> </v>
      </c>
      <c r="D477" s="21" t="str">
        <f t="shared" si="51"/>
        <v> </v>
      </c>
      <c r="E477" s="21" t="str">
        <f t="shared" si="52"/>
        <v> </v>
      </c>
      <c r="F477" s="21" t="str">
        <f t="shared" si="49"/>
        <v> </v>
      </c>
      <c r="G477" s="22" t="str">
        <f aca="true" t="shared" si="55" ref="G477:G540">IF(C477&lt;&gt;" ",G476-F477," ")</f>
        <v> </v>
      </c>
      <c r="H477" s="21" t="str">
        <f t="shared" si="53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4"/>
        <v> </v>
      </c>
      <c r="C478" s="1" t="str">
        <f t="shared" si="50"/>
        <v> </v>
      </c>
      <c r="D478" s="21" t="str">
        <f t="shared" si="51"/>
        <v> </v>
      </c>
      <c r="E478" s="21" t="str">
        <f t="shared" si="52"/>
        <v> </v>
      </c>
      <c r="F478" s="21" t="str">
        <f t="shared" si="49"/>
        <v> </v>
      </c>
      <c r="G478" s="22" t="str">
        <f t="shared" si="55"/>
        <v> </v>
      </c>
      <c r="H478" s="21" t="str">
        <f t="shared" si="53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4"/>
        <v> </v>
      </c>
      <c r="C479" s="1" t="str">
        <f t="shared" si="50"/>
        <v> </v>
      </c>
      <c r="D479" s="21" t="str">
        <f t="shared" si="51"/>
        <v> </v>
      </c>
      <c r="E479" s="21" t="str">
        <f t="shared" si="52"/>
        <v> </v>
      </c>
      <c r="F479" s="21" t="str">
        <f t="shared" si="49"/>
        <v> </v>
      </c>
      <c r="G479" s="22" t="str">
        <f t="shared" si="55"/>
        <v> </v>
      </c>
      <c r="H479" s="21" t="str">
        <f t="shared" si="53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4"/>
        <v> </v>
      </c>
      <c r="C480" s="1" t="str">
        <f t="shared" si="50"/>
        <v> </v>
      </c>
      <c r="D480" s="21" t="str">
        <f t="shared" si="51"/>
        <v> </v>
      </c>
      <c r="E480" s="21" t="str">
        <f t="shared" si="52"/>
        <v> </v>
      </c>
      <c r="F480" s="21" t="str">
        <f t="shared" si="49"/>
        <v> </v>
      </c>
      <c r="G480" s="22" t="str">
        <f t="shared" si="55"/>
        <v> </v>
      </c>
      <c r="H480" s="21" t="str">
        <f t="shared" si="53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4"/>
        <v> </v>
      </c>
      <c r="C481" s="1" t="str">
        <f t="shared" si="50"/>
        <v> </v>
      </c>
      <c r="D481" s="21" t="str">
        <f t="shared" si="51"/>
        <v> </v>
      </c>
      <c r="E481" s="21" t="str">
        <f t="shared" si="52"/>
        <v> </v>
      </c>
      <c r="F481" s="21" t="str">
        <f t="shared" si="49"/>
        <v> </v>
      </c>
      <c r="G481" s="22" t="str">
        <f t="shared" si="55"/>
        <v> </v>
      </c>
      <c r="H481" s="21" t="str">
        <f t="shared" si="53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4"/>
        <v> </v>
      </c>
      <c r="C482" s="1" t="str">
        <f t="shared" si="50"/>
        <v> </v>
      </c>
      <c r="D482" s="21" t="str">
        <f t="shared" si="51"/>
        <v> </v>
      </c>
      <c r="E482" s="21" t="str">
        <f t="shared" si="52"/>
        <v> </v>
      </c>
      <c r="F482" s="21" t="str">
        <f t="shared" si="49"/>
        <v> </v>
      </c>
      <c r="G482" s="22" t="str">
        <f t="shared" si="55"/>
        <v> </v>
      </c>
      <c r="H482" s="21" t="str">
        <f t="shared" si="53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4"/>
        <v> </v>
      </c>
      <c r="C483" s="1" t="str">
        <f t="shared" si="50"/>
        <v> </v>
      </c>
      <c r="D483" s="21" t="str">
        <f t="shared" si="51"/>
        <v> </v>
      </c>
      <c r="E483" s="21" t="str">
        <f t="shared" si="52"/>
        <v> </v>
      </c>
      <c r="F483" s="21" t="str">
        <f t="shared" si="49"/>
        <v> </v>
      </c>
      <c r="G483" s="22" t="str">
        <f t="shared" si="55"/>
        <v> </v>
      </c>
      <c r="H483" s="21" t="str">
        <f t="shared" si="53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4"/>
        <v> </v>
      </c>
      <c r="C484" s="1" t="str">
        <f t="shared" si="50"/>
        <v> </v>
      </c>
      <c r="D484" s="21" t="str">
        <f t="shared" si="51"/>
        <v> </v>
      </c>
      <c r="E484" s="21" t="str">
        <f t="shared" si="52"/>
        <v> </v>
      </c>
      <c r="F484" s="21" t="str">
        <f t="shared" si="49"/>
        <v> </v>
      </c>
      <c r="G484" s="22" t="str">
        <f t="shared" si="55"/>
        <v> </v>
      </c>
      <c r="H484" s="21" t="str">
        <f t="shared" si="53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4"/>
        <v> </v>
      </c>
      <c r="C485" s="1" t="str">
        <f t="shared" si="50"/>
        <v> </v>
      </c>
      <c r="D485" s="21" t="str">
        <f t="shared" si="51"/>
        <v> </v>
      </c>
      <c r="E485" s="21" t="str">
        <f t="shared" si="52"/>
        <v> </v>
      </c>
      <c r="F485" s="21" t="str">
        <f t="shared" si="49"/>
        <v> </v>
      </c>
      <c r="G485" s="22" t="str">
        <f t="shared" si="55"/>
        <v> </v>
      </c>
      <c r="H485" s="21" t="str">
        <f t="shared" si="53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4"/>
        <v> </v>
      </c>
      <c r="C486" s="1" t="str">
        <f t="shared" si="50"/>
        <v> </v>
      </c>
      <c r="D486" s="21" t="str">
        <f t="shared" si="51"/>
        <v> </v>
      </c>
      <c r="E486" s="21" t="str">
        <f t="shared" si="52"/>
        <v> </v>
      </c>
      <c r="F486" s="21" t="str">
        <f t="shared" si="49"/>
        <v> </v>
      </c>
      <c r="G486" s="22" t="str">
        <f t="shared" si="55"/>
        <v> </v>
      </c>
      <c r="H486" s="21" t="str">
        <f t="shared" si="53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4"/>
        <v> </v>
      </c>
      <c r="C487" s="1" t="str">
        <f t="shared" si="50"/>
        <v> </v>
      </c>
      <c r="D487" s="21" t="str">
        <f t="shared" si="51"/>
        <v> </v>
      </c>
      <c r="E487" s="21" t="str">
        <f t="shared" si="52"/>
        <v> </v>
      </c>
      <c r="F487" s="21" t="str">
        <f t="shared" si="49"/>
        <v> </v>
      </c>
      <c r="G487" s="22" t="str">
        <f t="shared" si="55"/>
        <v> </v>
      </c>
      <c r="H487" s="21" t="str">
        <f t="shared" si="53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4"/>
        <v> </v>
      </c>
      <c r="C488" s="1" t="str">
        <f t="shared" si="50"/>
        <v> </v>
      </c>
      <c r="D488" s="21" t="str">
        <f t="shared" si="51"/>
        <v> </v>
      </c>
      <c r="E488" s="21" t="str">
        <f t="shared" si="52"/>
        <v> </v>
      </c>
      <c r="F488" s="21" t="str">
        <f t="shared" si="49"/>
        <v> </v>
      </c>
      <c r="G488" s="22" t="str">
        <f t="shared" si="55"/>
        <v> </v>
      </c>
      <c r="H488" s="21" t="str">
        <f t="shared" si="53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4"/>
        <v> </v>
      </c>
      <c r="C489" s="1" t="str">
        <f t="shared" si="50"/>
        <v> </v>
      </c>
      <c r="D489" s="21" t="str">
        <f t="shared" si="51"/>
        <v> </v>
      </c>
      <c r="E489" s="21" t="str">
        <f t="shared" si="52"/>
        <v> </v>
      </c>
      <c r="F489" s="21" t="str">
        <f t="shared" si="49"/>
        <v> </v>
      </c>
      <c r="G489" s="22" t="str">
        <f t="shared" si="55"/>
        <v> </v>
      </c>
      <c r="H489" s="21" t="str">
        <f t="shared" si="53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4"/>
        <v> </v>
      </c>
      <c r="C490" s="1" t="str">
        <f t="shared" si="50"/>
        <v> </v>
      </c>
      <c r="D490" s="21" t="str">
        <f t="shared" si="51"/>
        <v> </v>
      </c>
      <c r="E490" s="21" t="str">
        <f t="shared" si="52"/>
        <v> </v>
      </c>
      <c r="F490" s="21" t="str">
        <f t="shared" si="49"/>
        <v> </v>
      </c>
      <c r="G490" s="22" t="str">
        <f t="shared" si="55"/>
        <v> </v>
      </c>
      <c r="H490" s="21" t="str">
        <f t="shared" si="53"/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4"/>
        <v> </v>
      </c>
      <c r="C491" s="1" t="str">
        <f t="shared" si="50"/>
        <v> </v>
      </c>
      <c r="D491" s="21" t="str">
        <f t="shared" si="51"/>
        <v> </v>
      </c>
      <c r="E491" s="21" t="str">
        <f t="shared" si="52"/>
        <v> </v>
      </c>
      <c r="F491" s="21" t="str">
        <f aca="true" t="shared" si="56" ref="F491:F554">IF(C491&lt;&gt;" ",D491-E491+H491," ")</f>
        <v> </v>
      </c>
      <c r="G491" s="22" t="str">
        <f t="shared" si="55"/>
        <v> </v>
      </c>
      <c r="H491" s="21" t="str">
        <f t="shared" si="53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4"/>
        <v> </v>
      </c>
      <c r="C492" s="1" t="str">
        <f t="shared" si="50"/>
        <v> </v>
      </c>
      <c r="D492" s="21" t="str">
        <f t="shared" si="51"/>
        <v> </v>
      </c>
      <c r="E492" s="21" t="str">
        <f t="shared" si="52"/>
        <v> </v>
      </c>
      <c r="F492" s="21" t="str">
        <f t="shared" si="56"/>
        <v> </v>
      </c>
      <c r="G492" s="22" t="str">
        <f t="shared" si="55"/>
        <v> </v>
      </c>
      <c r="H492" s="21" t="str">
        <f t="shared" si="53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4"/>
        <v> </v>
      </c>
      <c r="C493" s="1" t="str">
        <f t="shared" si="50"/>
        <v> </v>
      </c>
      <c r="D493" s="21" t="str">
        <f t="shared" si="51"/>
        <v> </v>
      </c>
      <c r="E493" s="21" t="str">
        <f t="shared" si="52"/>
        <v> </v>
      </c>
      <c r="F493" s="21" t="str">
        <f t="shared" si="56"/>
        <v> </v>
      </c>
      <c r="G493" s="22" t="str">
        <f t="shared" si="55"/>
        <v> </v>
      </c>
      <c r="H493" s="21" t="str">
        <f t="shared" si="53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4"/>
        <v> </v>
      </c>
      <c r="C494" s="1" t="str">
        <f aca="true" t="shared" si="57" ref="C494:C557">IF(CODE(C493)=32," ",IF(AND(C493+1&lt;=$E$13,G493&gt;0),+C493+1," "))</f>
        <v> </v>
      </c>
      <c r="D494" s="21" t="str">
        <f t="shared" si="51"/>
        <v> </v>
      </c>
      <c r="E494" s="21" t="str">
        <f t="shared" si="52"/>
        <v> </v>
      </c>
      <c r="F494" s="21" t="str">
        <f t="shared" si="56"/>
        <v> </v>
      </c>
      <c r="G494" s="22" t="str">
        <f t="shared" si="55"/>
        <v> </v>
      </c>
      <c r="H494" s="21" t="str">
        <f t="shared" si="53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4"/>
        <v> </v>
      </c>
      <c r="C495" s="1" t="str">
        <f t="shared" si="57"/>
        <v> </v>
      </c>
      <c r="D495" s="21" t="str">
        <f t="shared" si="51"/>
        <v> </v>
      </c>
      <c r="E495" s="21" t="str">
        <f t="shared" si="52"/>
        <v> </v>
      </c>
      <c r="F495" s="21" t="str">
        <f t="shared" si="56"/>
        <v> </v>
      </c>
      <c r="G495" s="22" t="str">
        <f t="shared" si="55"/>
        <v> </v>
      </c>
      <c r="H495" s="21" t="str">
        <f t="shared" si="53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4"/>
        <v> </v>
      </c>
      <c r="C496" s="1" t="str">
        <f t="shared" si="57"/>
        <v> </v>
      </c>
      <c r="D496" s="21" t="str">
        <f t="shared" si="51"/>
        <v> </v>
      </c>
      <c r="E496" s="21" t="str">
        <f t="shared" si="52"/>
        <v> </v>
      </c>
      <c r="F496" s="21" t="str">
        <f t="shared" si="56"/>
        <v> </v>
      </c>
      <c r="G496" s="22" t="str">
        <f t="shared" si="55"/>
        <v> </v>
      </c>
      <c r="H496" s="21" t="str">
        <f t="shared" si="53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4"/>
        <v> </v>
      </c>
      <c r="C497" s="1" t="str">
        <f t="shared" si="57"/>
        <v> </v>
      </c>
      <c r="D497" s="21" t="str">
        <f t="shared" si="51"/>
        <v> </v>
      </c>
      <c r="E497" s="21" t="str">
        <f t="shared" si="52"/>
        <v> </v>
      </c>
      <c r="F497" s="21" t="str">
        <f t="shared" si="56"/>
        <v> </v>
      </c>
      <c r="G497" s="22" t="str">
        <f t="shared" si="55"/>
        <v> </v>
      </c>
      <c r="H497" s="21" t="str">
        <f t="shared" si="53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4"/>
        <v> </v>
      </c>
      <c r="C498" s="1" t="str">
        <f t="shared" si="57"/>
        <v> </v>
      </c>
      <c r="D498" s="21" t="str">
        <f t="shared" si="51"/>
        <v> </v>
      </c>
      <c r="E498" s="21" t="str">
        <f t="shared" si="52"/>
        <v> </v>
      </c>
      <c r="F498" s="21" t="str">
        <f t="shared" si="56"/>
        <v> </v>
      </c>
      <c r="G498" s="22" t="str">
        <f t="shared" si="55"/>
        <v> </v>
      </c>
      <c r="H498" s="21" t="str">
        <f t="shared" si="53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4"/>
        <v> </v>
      </c>
      <c r="C499" s="1" t="str">
        <f t="shared" si="57"/>
        <v> </v>
      </c>
      <c r="D499" s="21" t="str">
        <f t="shared" si="51"/>
        <v> </v>
      </c>
      <c r="E499" s="21" t="str">
        <f t="shared" si="52"/>
        <v> </v>
      </c>
      <c r="F499" s="21" t="str">
        <f t="shared" si="56"/>
        <v> </v>
      </c>
      <c r="G499" s="22" t="str">
        <f t="shared" si="55"/>
        <v> </v>
      </c>
      <c r="H499" s="21" t="str">
        <f t="shared" si="53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4"/>
        <v> </v>
      </c>
      <c r="C500" s="1" t="str">
        <f t="shared" si="57"/>
        <v> </v>
      </c>
      <c r="D500" s="21" t="str">
        <f t="shared" si="51"/>
        <v> </v>
      </c>
      <c r="E500" s="21" t="str">
        <f t="shared" si="52"/>
        <v> </v>
      </c>
      <c r="F500" s="21" t="str">
        <f t="shared" si="56"/>
        <v> </v>
      </c>
      <c r="G500" s="22" t="str">
        <f t="shared" si="55"/>
        <v> </v>
      </c>
      <c r="H500" s="21" t="str">
        <f t="shared" si="53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4"/>
        <v> </v>
      </c>
      <c r="C501" s="1" t="str">
        <f t="shared" si="57"/>
        <v> </v>
      </c>
      <c r="D501" s="21" t="str">
        <f t="shared" si="51"/>
        <v> </v>
      </c>
      <c r="E501" s="21" t="str">
        <f t="shared" si="52"/>
        <v> </v>
      </c>
      <c r="F501" s="21" t="str">
        <f t="shared" si="56"/>
        <v> </v>
      </c>
      <c r="G501" s="22" t="str">
        <f t="shared" si="55"/>
        <v> </v>
      </c>
      <c r="H501" s="21" t="str">
        <f t="shared" si="53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4"/>
        <v> </v>
      </c>
      <c r="C502" s="1" t="str">
        <f t="shared" si="57"/>
        <v> </v>
      </c>
      <c r="D502" s="21" t="str">
        <f t="shared" si="51"/>
        <v> </v>
      </c>
      <c r="E502" s="21" t="str">
        <f t="shared" si="52"/>
        <v> </v>
      </c>
      <c r="F502" s="21" t="str">
        <f t="shared" si="56"/>
        <v> </v>
      </c>
      <c r="G502" s="22" t="str">
        <f t="shared" si="55"/>
        <v> </v>
      </c>
      <c r="H502" s="21" t="str">
        <f t="shared" si="53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4"/>
        <v> </v>
      </c>
      <c r="C503" s="1" t="str">
        <f t="shared" si="57"/>
        <v> </v>
      </c>
      <c r="D503" s="21" t="str">
        <f t="shared" si="51"/>
        <v> </v>
      </c>
      <c r="E503" s="21" t="str">
        <f t="shared" si="52"/>
        <v> </v>
      </c>
      <c r="F503" s="21" t="str">
        <f t="shared" si="56"/>
        <v> </v>
      </c>
      <c r="G503" s="22" t="str">
        <f t="shared" si="55"/>
        <v> </v>
      </c>
      <c r="H503" s="21" t="str">
        <f t="shared" si="53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4"/>
        <v> </v>
      </c>
      <c r="C504" s="1" t="str">
        <f t="shared" si="57"/>
        <v> </v>
      </c>
      <c r="D504" s="21" t="str">
        <f t="shared" si="51"/>
        <v> </v>
      </c>
      <c r="E504" s="21" t="str">
        <f t="shared" si="52"/>
        <v> </v>
      </c>
      <c r="F504" s="21" t="str">
        <f t="shared" si="56"/>
        <v> </v>
      </c>
      <c r="G504" s="22" t="str">
        <f t="shared" si="55"/>
        <v> </v>
      </c>
      <c r="H504" s="21" t="str">
        <f t="shared" si="53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4"/>
        <v> </v>
      </c>
      <c r="C505" s="1" t="str">
        <f t="shared" si="57"/>
        <v> </v>
      </c>
      <c r="D505" s="21" t="str">
        <f t="shared" si="51"/>
        <v> </v>
      </c>
      <c r="E505" s="21" t="str">
        <f t="shared" si="52"/>
        <v> </v>
      </c>
      <c r="F505" s="21" t="str">
        <f t="shared" si="56"/>
        <v> </v>
      </c>
      <c r="G505" s="22" t="str">
        <f t="shared" si="55"/>
        <v> </v>
      </c>
      <c r="H505" s="21" t="str">
        <f t="shared" si="53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4"/>
        <v> </v>
      </c>
      <c r="C506" s="1" t="str">
        <f t="shared" si="57"/>
        <v> </v>
      </c>
      <c r="D506" s="21" t="str">
        <f t="shared" si="51"/>
        <v> </v>
      </c>
      <c r="E506" s="21" t="str">
        <f t="shared" si="52"/>
        <v> </v>
      </c>
      <c r="F506" s="21" t="str">
        <f t="shared" si="56"/>
        <v> </v>
      </c>
      <c r="G506" s="22" t="str">
        <f t="shared" si="55"/>
        <v> </v>
      </c>
      <c r="H506" s="21" t="str">
        <f t="shared" si="53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4"/>
        <v> </v>
      </c>
      <c r="C507" s="1" t="str">
        <f t="shared" si="57"/>
        <v> </v>
      </c>
      <c r="D507" s="21" t="str">
        <f t="shared" si="51"/>
        <v> </v>
      </c>
      <c r="E507" s="21" t="str">
        <f t="shared" si="52"/>
        <v> </v>
      </c>
      <c r="F507" s="21" t="str">
        <f t="shared" si="56"/>
        <v> </v>
      </c>
      <c r="G507" s="22" t="str">
        <f t="shared" si="55"/>
        <v> </v>
      </c>
      <c r="H507" s="21" t="str">
        <f t="shared" si="53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4"/>
        <v> </v>
      </c>
      <c r="C508" s="1" t="str">
        <f t="shared" si="57"/>
        <v> </v>
      </c>
      <c r="D508" s="21" t="str">
        <f t="shared" si="51"/>
        <v> </v>
      </c>
      <c r="E508" s="21" t="str">
        <f t="shared" si="52"/>
        <v> </v>
      </c>
      <c r="F508" s="21" t="str">
        <f t="shared" si="56"/>
        <v> </v>
      </c>
      <c r="G508" s="22" t="str">
        <f t="shared" si="55"/>
        <v> </v>
      </c>
      <c r="H508" s="21" t="str">
        <f t="shared" si="53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4"/>
        <v> </v>
      </c>
      <c r="C509" s="1" t="str">
        <f t="shared" si="57"/>
        <v> </v>
      </c>
      <c r="D509" s="21" t="str">
        <f t="shared" si="51"/>
        <v> </v>
      </c>
      <c r="E509" s="21" t="str">
        <f t="shared" si="52"/>
        <v> </v>
      </c>
      <c r="F509" s="21" t="str">
        <f t="shared" si="56"/>
        <v> </v>
      </c>
      <c r="G509" s="22" t="str">
        <f t="shared" si="55"/>
        <v> </v>
      </c>
      <c r="H509" s="21" t="str">
        <f t="shared" si="53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4"/>
        <v> </v>
      </c>
      <c r="C510" s="1" t="str">
        <f t="shared" si="57"/>
        <v> </v>
      </c>
      <c r="D510" s="21" t="str">
        <f t="shared" si="51"/>
        <v> </v>
      </c>
      <c r="E510" s="21" t="str">
        <f t="shared" si="52"/>
        <v> </v>
      </c>
      <c r="F510" s="21" t="str">
        <f t="shared" si="56"/>
        <v> </v>
      </c>
      <c r="G510" s="22" t="str">
        <f t="shared" si="55"/>
        <v> </v>
      </c>
      <c r="H510" s="21" t="str">
        <f t="shared" si="53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4"/>
        <v> </v>
      </c>
      <c r="C511" s="1" t="str">
        <f t="shared" si="57"/>
        <v> </v>
      </c>
      <c r="D511" s="21" t="str">
        <f t="shared" si="51"/>
        <v> </v>
      </c>
      <c r="E511" s="21" t="str">
        <f t="shared" si="52"/>
        <v> </v>
      </c>
      <c r="F511" s="21" t="str">
        <f t="shared" si="56"/>
        <v> </v>
      </c>
      <c r="G511" s="22" t="str">
        <f t="shared" si="55"/>
        <v> </v>
      </c>
      <c r="H511" s="21" t="str">
        <f t="shared" si="53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4"/>
        <v> </v>
      </c>
      <c r="C512" s="1" t="str">
        <f t="shared" si="57"/>
        <v> </v>
      </c>
      <c r="D512" s="21" t="str">
        <f t="shared" si="51"/>
        <v> </v>
      </c>
      <c r="E512" s="21" t="str">
        <f t="shared" si="52"/>
        <v> </v>
      </c>
      <c r="F512" s="21" t="str">
        <f t="shared" si="56"/>
        <v> </v>
      </c>
      <c r="G512" s="22" t="str">
        <f t="shared" si="55"/>
        <v> </v>
      </c>
      <c r="H512" s="21" t="str">
        <f t="shared" si="53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4"/>
        <v> </v>
      </c>
      <c r="C513" s="1" t="str">
        <f t="shared" si="57"/>
        <v> </v>
      </c>
      <c r="D513" s="21" t="str">
        <f t="shared" si="51"/>
        <v> </v>
      </c>
      <c r="E513" s="21" t="str">
        <f t="shared" si="52"/>
        <v> </v>
      </c>
      <c r="F513" s="21" t="str">
        <f t="shared" si="56"/>
        <v> </v>
      </c>
      <c r="G513" s="22" t="str">
        <f t="shared" si="55"/>
        <v> </v>
      </c>
      <c r="H513" s="21" t="str">
        <f t="shared" si="53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4"/>
        <v> </v>
      </c>
      <c r="C514" s="1" t="str">
        <f t="shared" si="57"/>
        <v> </v>
      </c>
      <c r="D514" s="21" t="str">
        <f t="shared" si="51"/>
        <v> </v>
      </c>
      <c r="E514" s="21" t="str">
        <f t="shared" si="52"/>
        <v> </v>
      </c>
      <c r="F514" s="21" t="str">
        <f t="shared" si="56"/>
        <v> </v>
      </c>
      <c r="G514" s="22" t="str">
        <f t="shared" si="55"/>
        <v> </v>
      </c>
      <c r="H514" s="21" t="str">
        <f t="shared" si="53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4"/>
        <v> </v>
      </c>
      <c r="C515" s="1" t="str">
        <f t="shared" si="57"/>
        <v> </v>
      </c>
      <c r="D515" s="21" t="str">
        <f t="shared" si="51"/>
        <v> </v>
      </c>
      <c r="E515" s="21" t="str">
        <f t="shared" si="52"/>
        <v> </v>
      </c>
      <c r="F515" s="21" t="str">
        <f t="shared" si="56"/>
        <v> </v>
      </c>
      <c r="G515" s="22" t="str">
        <f t="shared" si="55"/>
        <v> </v>
      </c>
      <c r="H515" s="21" t="str">
        <f t="shared" si="53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4"/>
        <v> </v>
      </c>
      <c r="C516" s="1" t="str">
        <f t="shared" si="57"/>
        <v> </v>
      </c>
      <c r="D516" s="21" t="str">
        <f t="shared" si="51"/>
        <v> </v>
      </c>
      <c r="E516" s="21" t="str">
        <f t="shared" si="52"/>
        <v> </v>
      </c>
      <c r="F516" s="21" t="str">
        <f t="shared" si="56"/>
        <v> </v>
      </c>
      <c r="G516" s="22" t="str">
        <f t="shared" si="55"/>
        <v> </v>
      </c>
      <c r="H516" s="21" t="str">
        <f t="shared" si="53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4"/>
        <v> </v>
      </c>
      <c r="C517" s="1" t="str">
        <f t="shared" si="57"/>
        <v> </v>
      </c>
      <c r="D517" s="21" t="str">
        <f t="shared" si="51"/>
        <v> </v>
      </c>
      <c r="E517" s="21" t="str">
        <f t="shared" si="52"/>
        <v> </v>
      </c>
      <c r="F517" s="21" t="str">
        <f t="shared" si="56"/>
        <v> </v>
      </c>
      <c r="G517" s="22" t="str">
        <f t="shared" si="55"/>
        <v> </v>
      </c>
      <c r="H517" s="21" t="str">
        <f t="shared" si="53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4"/>
        <v> </v>
      </c>
      <c r="C518" s="1" t="str">
        <f t="shared" si="57"/>
        <v> </v>
      </c>
      <c r="D518" s="21" t="str">
        <f t="shared" si="51"/>
        <v> </v>
      </c>
      <c r="E518" s="21" t="str">
        <f t="shared" si="52"/>
        <v> </v>
      </c>
      <c r="F518" s="21" t="str">
        <f t="shared" si="56"/>
        <v> </v>
      </c>
      <c r="G518" s="22" t="str">
        <f t="shared" si="55"/>
        <v> </v>
      </c>
      <c r="H518" s="21" t="str">
        <f t="shared" si="53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4"/>
        <v> </v>
      </c>
      <c r="C519" s="1" t="str">
        <f t="shared" si="57"/>
        <v> </v>
      </c>
      <c r="D519" s="21" t="str">
        <f t="shared" si="51"/>
        <v> </v>
      </c>
      <c r="E519" s="21" t="str">
        <f t="shared" si="52"/>
        <v> </v>
      </c>
      <c r="F519" s="21" t="str">
        <f t="shared" si="56"/>
        <v> </v>
      </c>
      <c r="G519" s="22" t="str">
        <f t="shared" si="55"/>
        <v> </v>
      </c>
      <c r="H519" s="21" t="str">
        <f t="shared" si="53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4"/>
        <v> </v>
      </c>
      <c r="C520" s="1" t="str">
        <f t="shared" si="57"/>
        <v> </v>
      </c>
      <c r="D520" s="21" t="str">
        <f t="shared" si="51"/>
        <v> </v>
      </c>
      <c r="E520" s="21" t="str">
        <f t="shared" si="52"/>
        <v> </v>
      </c>
      <c r="F520" s="21" t="str">
        <f t="shared" si="56"/>
        <v> </v>
      </c>
      <c r="G520" s="22" t="str">
        <f t="shared" si="55"/>
        <v> </v>
      </c>
      <c r="H520" s="21" t="str">
        <f t="shared" si="53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4"/>
        <v> </v>
      </c>
      <c r="C521" s="1" t="str">
        <f t="shared" si="57"/>
        <v> </v>
      </c>
      <c r="D521" s="21" t="str">
        <f t="shared" si="51"/>
        <v> </v>
      </c>
      <c r="E521" s="21" t="str">
        <f t="shared" si="52"/>
        <v> </v>
      </c>
      <c r="F521" s="21" t="str">
        <f t="shared" si="56"/>
        <v> </v>
      </c>
      <c r="G521" s="22" t="str">
        <f t="shared" si="55"/>
        <v> </v>
      </c>
      <c r="H521" s="21" t="str">
        <f t="shared" si="53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4"/>
        <v> </v>
      </c>
      <c r="C522" s="1" t="str">
        <f t="shared" si="57"/>
        <v> </v>
      </c>
      <c r="D522" s="21" t="str">
        <f t="shared" si="51"/>
        <v> </v>
      </c>
      <c r="E522" s="21" t="str">
        <f t="shared" si="52"/>
        <v> </v>
      </c>
      <c r="F522" s="21" t="str">
        <f t="shared" si="56"/>
        <v> </v>
      </c>
      <c r="G522" s="22" t="str">
        <f t="shared" si="55"/>
        <v> </v>
      </c>
      <c r="H522" s="21" t="str">
        <f t="shared" si="53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4"/>
        <v> </v>
      </c>
      <c r="C523" s="1" t="str">
        <f t="shared" si="57"/>
        <v> </v>
      </c>
      <c r="D523" s="21" t="str">
        <f t="shared" si="51"/>
        <v> </v>
      </c>
      <c r="E523" s="21" t="str">
        <f t="shared" si="52"/>
        <v> </v>
      </c>
      <c r="F523" s="21" t="str">
        <f t="shared" si="56"/>
        <v> </v>
      </c>
      <c r="G523" s="22" t="str">
        <f t="shared" si="55"/>
        <v> </v>
      </c>
      <c r="H523" s="21" t="str">
        <f t="shared" si="53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4"/>
        <v> </v>
      </c>
      <c r="C524" s="1" t="str">
        <f t="shared" si="57"/>
        <v> </v>
      </c>
      <c r="D524" s="21" t="str">
        <f t="shared" si="51"/>
        <v> </v>
      </c>
      <c r="E524" s="21" t="str">
        <f t="shared" si="52"/>
        <v> </v>
      </c>
      <c r="F524" s="21" t="str">
        <f t="shared" si="56"/>
        <v> </v>
      </c>
      <c r="G524" s="22" t="str">
        <f t="shared" si="55"/>
        <v> </v>
      </c>
      <c r="H524" s="21" t="str">
        <f t="shared" si="53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4"/>
        <v> </v>
      </c>
      <c r="C525" s="1" t="str">
        <f t="shared" si="57"/>
        <v> </v>
      </c>
      <c r="D525" s="21" t="str">
        <f t="shared" si="51"/>
        <v> </v>
      </c>
      <c r="E525" s="21" t="str">
        <f t="shared" si="52"/>
        <v> </v>
      </c>
      <c r="F525" s="21" t="str">
        <f t="shared" si="56"/>
        <v> </v>
      </c>
      <c r="G525" s="22" t="str">
        <f t="shared" si="55"/>
        <v> </v>
      </c>
      <c r="H525" s="21" t="str">
        <f t="shared" si="53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4"/>
        <v> </v>
      </c>
      <c r="C526" s="1" t="str">
        <f t="shared" si="57"/>
        <v> </v>
      </c>
      <c r="D526" s="21" t="str">
        <f t="shared" si="51"/>
        <v> </v>
      </c>
      <c r="E526" s="21" t="str">
        <f t="shared" si="52"/>
        <v> </v>
      </c>
      <c r="F526" s="21" t="str">
        <f t="shared" si="56"/>
        <v> </v>
      </c>
      <c r="G526" s="22" t="str">
        <f t="shared" si="55"/>
        <v> </v>
      </c>
      <c r="H526" s="21" t="str">
        <f t="shared" si="53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4"/>
        <v> </v>
      </c>
      <c r="C527" s="1" t="str">
        <f t="shared" si="57"/>
        <v> </v>
      </c>
      <c r="D527" s="21" t="str">
        <f t="shared" si="51"/>
        <v> </v>
      </c>
      <c r="E527" s="21" t="str">
        <f t="shared" si="52"/>
        <v> </v>
      </c>
      <c r="F527" s="21" t="str">
        <f t="shared" si="56"/>
        <v> </v>
      </c>
      <c r="G527" s="22" t="str">
        <f t="shared" si="55"/>
        <v> </v>
      </c>
      <c r="H527" s="21" t="str">
        <f t="shared" si="53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4"/>
        <v> </v>
      </c>
      <c r="C528" s="1" t="str">
        <f t="shared" si="57"/>
        <v> </v>
      </c>
      <c r="D528" s="21" t="str">
        <f t="shared" si="51"/>
        <v> </v>
      </c>
      <c r="E528" s="21" t="str">
        <f t="shared" si="52"/>
        <v> </v>
      </c>
      <c r="F528" s="21" t="str">
        <f t="shared" si="56"/>
        <v> </v>
      </c>
      <c r="G528" s="22" t="str">
        <f t="shared" si="55"/>
        <v> </v>
      </c>
      <c r="H528" s="21" t="str">
        <f t="shared" si="53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4"/>
        <v> </v>
      </c>
      <c r="C529" s="1" t="str">
        <f t="shared" si="57"/>
        <v> </v>
      </c>
      <c r="D529" s="21" t="str">
        <f t="shared" si="51"/>
        <v> </v>
      </c>
      <c r="E529" s="21" t="str">
        <f t="shared" si="52"/>
        <v> </v>
      </c>
      <c r="F529" s="21" t="str">
        <f t="shared" si="56"/>
        <v> </v>
      </c>
      <c r="G529" s="22" t="str">
        <f t="shared" si="55"/>
        <v> </v>
      </c>
      <c r="H529" s="21" t="str">
        <f t="shared" si="53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4"/>
        <v> </v>
      </c>
      <c r="C530" s="1" t="str">
        <f t="shared" si="57"/>
        <v> </v>
      </c>
      <c r="D530" s="21" t="str">
        <f t="shared" si="51"/>
        <v> </v>
      </c>
      <c r="E530" s="21" t="str">
        <f t="shared" si="52"/>
        <v> </v>
      </c>
      <c r="F530" s="21" t="str">
        <f t="shared" si="56"/>
        <v> </v>
      </c>
      <c r="G530" s="22" t="str">
        <f t="shared" si="55"/>
        <v> </v>
      </c>
      <c r="H530" s="21" t="str">
        <f t="shared" si="53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4"/>
        <v> </v>
      </c>
      <c r="C531" s="1" t="str">
        <f t="shared" si="57"/>
        <v> </v>
      </c>
      <c r="D531" s="21" t="str">
        <f t="shared" si="51"/>
        <v> </v>
      </c>
      <c r="E531" s="21" t="str">
        <f t="shared" si="52"/>
        <v> </v>
      </c>
      <c r="F531" s="21" t="str">
        <f t="shared" si="56"/>
        <v> </v>
      </c>
      <c r="G531" s="22" t="str">
        <f t="shared" si="55"/>
        <v> </v>
      </c>
      <c r="H531" s="21" t="str">
        <f t="shared" si="53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4"/>
        <v> </v>
      </c>
      <c r="C532" s="1" t="str">
        <f t="shared" si="57"/>
        <v> </v>
      </c>
      <c r="D532" s="21" t="str">
        <f t="shared" si="51"/>
        <v> </v>
      </c>
      <c r="E532" s="21" t="str">
        <f t="shared" si="52"/>
        <v> </v>
      </c>
      <c r="F532" s="21" t="str">
        <f t="shared" si="56"/>
        <v> </v>
      </c>
      <c r="G532" s="22" t="str">
        <f t="shared" si="55"/>
        <v> </v>
      </c>
      <c r="H532" s="21" t="str">
        <f t="shared" si="53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4"/>
        <v> </v>
      </c>
      <c r="C533" s="1" t="str">
        <f t="shared" si="57"/>
        <v> </v>
      </c>
      <c r="D533" s="21" t="str">
        <f t="shared" si="51"/>
        <v> </v>
      </c>
      <c r="E533" s="21" t="str">
        <f t="shared" si="52"/>
        <v> </v>
      </c>
      <c r="F533" s="21" t="str">
        <f t="shared" si="56"/>
        <v> </v>
      </c>
      <c r="G533" s="22" t="str">
        <f t="shared" si="55"/>
        <v> </v>
      </c>
      <c r="H533" s="21" t="str">
        <f t="shared" si="53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4"/>
        <v> </v>
      </c>
      <c r="C534" s="1" t="str">
        <f t="shared" si="57"/>
        <v> </v>
      </c>
      <c r="D534" s="21" t="str">
        <f t="shared" si="51"/>
        <v> </v>
      </c>
      <c r="E534" s="21" t="str">
        <f t="shared" si="52"/>
        <v> </v>
      </c>
      <c r="F534" s="21" t="str">
        <f t="shared" si="56"/>
        <v> </v>
      </c>
      <c r="G534" s="22" t="str">
        <f t="shared" si="55"/>
        <v> </v>
      </c>
      <c r="H534" s="21" t="str">
        <f t="shared" si="53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4"/>
        <v> </v>
      </c>
      <c r="C535" s="1" t="str">
        <f t="shared" si="57"/>
        <v> </v>
      </c>
      <c r="D535" s="21" t="str">
        <f t="shared" si="51"/>
        <v> </v>
      </c>
      <c r="E535" s="21" t="str">
        <f t="shared" si="52"/>
        <v> </v>
      </c>
      <c r="F535" s="21" t="str">
        <f t="shared" si="56"/>
        <v> </v>
      </c>
      <c r="G535" s="22" t="str">
        <f t="shared" si="55"/>
        <v> </v>
      </c>
      <c r="H535" s="21" t="str">
        <f t="shared" si="53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4"/>
        <v> </v>
      </c>
      <c r="C536" s="1" t="str">
        <f t="shared" si="57"/>
        <v> </v>
      </c>
      <c r="D536" s="21" t="str">
        <f t="shared" si="51"/>
        <v> </v>
      </c>
      <c r="E536" s="21" t="str">
        <f t="shared" si="52"/>
        <v> </v>
      </c>
      <c r="F536" s="21" t="str">
        <f t="shared" si="56"/>
        <v> </v>
      </c>
      <c r="G536" s="22" t="str">
        <f t="shared" si="55"/>
        <v> </v>
      </c>
      <c r="H536" s="21" t="str">
        <f t="shared" si="53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4"/>
        <v> </v>
      </c>
      <c r="C537" s="1" t="str">
        <f t="shared" si="57"/>
        <v> </v>
      </c>
      <c r="D537" s="21" t="str">
        <f t="shared" si="51"/>
        <v> </v>
      </c>
      <c r="E537" s="21" t="str">
        <f t="shared" si="52"/>
        <v> </v>
      </c>
      <c r="F537" s="21" t="str">
        <f t="shared" si="56"/>
        <v> </v>
      </c>
      <c r="G537" s="22" t="str">
        <f t="shared" si="55"/>
        <v> </v>
      </c>
      <c r="H537" s="21" t="str">
        <f t="shared" si="53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4"/>
        <v> </v>
      </c>
      <c r="C538" s="1" t="str">
        <f t="shared" si="57"/>
        <v> </v>
      </c>
      <c r="D538" s="21" t="str">
        <f t="shared" si="51"/>
        <v> </v>
      </c>
      <c r="E538" s="21" t="str">
        <f t="shared" si="52"/>
        <v> </v>
      </c>
      <c r="F538" s="21" t="str">
        <f t="shared" si="56"/>
        <v> </v>
      </c>
      <c r="G538" s="22" t="str">
        <f t="shared" si="55"/>
        <v> </v>
      </c>
      <c r="H538" s="21" t="str">
        <f t="shared" si="53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4"/>
        <v> </v>
      </c>
      <c r="C539" s="1" t="str">
        <f t="shared" si="57"/>
        <v> </v>
      </c>
      <c r="D539" s="21" t="str">
        <f t="shared" si="51"/>
        <v> </v>
      </c>
      <c r="E539" s="21" t="str">
        <f t="shared" si="52"/>
        <v> </v>
      </c>
      <c r="F539" s="21" t="str">
        <f t="shared" si="56"/>
        <v> </v>
      </c>
      <c r="G539" s="22" t="str">
        <f t="shared" si="55"/>
        <v> </v>
      </c>
      <c r="H539" s="21" t="str">
        <f t="shared" si="53"/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4"/>
        <v> </v>
      </c>
      <c r="C540" s="1" t="str">
        <f t="shared" si="57"/>
        <v> </v>
      </c>
      <c r="D540" s="21" t="str">
        <f aca="true" t="shared" si="58" ref="D540:D603">IF(C540&lt;&gt;" ",IF(G539&lt;D539,G539+E540,PMT($E$11,($E$13),-$E$6))," ")</f>
        <v> </v>
      </c>
      <c r="E540" s="21" t="str">
        <f aca="true" t="shared" si="59" ref="E540:E603">IF(C540&lt;&gt;" ",G539*$E$11," ")</f>
        <v> </v>
      </c>
      <c r="F540" s="21" t="str">
        <f t="shared" si="56"/>
        <v> </v>
      </c>
      <c r="G540" s="22" t="str">
        <f t="shared" si="55"/>
        <v> </v>
      </c>
      <c r="H540" s="21" t="str">
        <f aca="true" t="shared" si="60" ref="H540:H603">IF(C540&lt;&gt;" ",IF(AND($E$19=B540,$E$20=C540-(B540-1)*12),$E$18,0)," ")</f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61" ref="B541:B604">IF(C541&lt;&gt;" ",INT(C540/12)+1," ")</f>
        <v> </v>
      </c>
      <c r="C541" s="1" t="str">
        <f t="shared" si="57"/>
        <v> </v>
      </c>
      <c r="D541" s="21" t="str">
        <f t="shared" si="58"/>
        <v> </v>
      </c>
      <c r="E541" s="21" t="str">
        <f t="shared" si="59"/>
        <v> </v>
      </c>
      <c r="F541" s="21" t="str">
        <f t="shared" si="56"/>
        <v> </v>
      </c>
      <c r="G541" s="22" t="str">
        <f aca="true" t="shared" si="62" ref="G541:G604">IF(C541&lt;&gt;" ",G540-F541," ")</f>
        <v> </v>
      </c>
      <c r="H541" s="21" t="str">
        <f t="shared" si="60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61"/>
        <v> </v>
      </c>
      <c r="C542" s="1" t="str">
        <f t="shared" si="57"/>
        <v> </v>
      </c>
      <c r="D542" s="21" t="str">
        <f t="shared" si="58"/>
        <v> </v>
      </c>
      <c r="E542" s="21" t="str">
        <f t="shared" si="59"/>
        <v> </v>
      </c>
      <c r="F542" s="21" t="str">
        <f t="shared" si="56"/>
        <v> </v>
      </c>
      <c r="G542" s="22" t="str">
        <f t="shared" si="62"/>
        <v> </v>
      </c>
      <c r="H542" s="21" t="str">
        <f t="shared" si="60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61"/>
        <v> </v>
      </c>
      <c r="C543" s="1" t="str">
        <f t="shared" si="57"/>
        <v> </v>
      </c>
      <c r="D543" s="21" t="str">
        <f t="shared" si="58"/>
        <v> </v>
      </c>
      <c r="E543" s="21" t="str">
        <f t="shared" si="59"/>
        <v> </v>
      </c>
      <c r="F543" s="21" t="str">
        <f t="shared" si="56"/>
        <v> </v>
      </c>
      <c r="G543" s="22" t="str">
        <f t="shared" si="62"/>
        <v> </v>
      </c>
      <c r="H543" s="21" t="str">
        <f t="shared" si="60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61"/>
        <v> </v>
      </c>
      <c r="C544" s="1" t="str">
        <f t="shared" si="57"/>
        <v> </v>
      </c>
      <c r="D544" s="21" t="str">
        <f t="shared" si="58"/>
        <v> </v>
      </c>
      <c r="E544" s="21" t="str">
        <f t="shared" si="59"/>
        <v> </v>
      </c>
      <c r="F544" s="21" t="str">
        <f t="shared" si="56"/>
        <v> </v>
      </c>
      <c r="G544" s="22" t="str">
        <f t="shared" si="62"/>
        <v> </v>
      </c>
      <c r="H544" s="21" t="str">
        <f t="shared" si="60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61"/>
        <v> </v>
      </c>
      <c r="C545" s="1" t="str">
        <f t="shared" si="57"/>
        <v> </v>
      </c>
      <c r="D545" s="21" t="str">
        <f t="shared" si="58"/>
        <v> </v>
      </c>
      <c r="E545" s="21" t="str">
        <f t="shared" si="59"/>
        <v> </v>
      </c>
      <c r="F545" s="21" t="str">
        <f t="shared" si="56"/>
        <v> </v>
      </c>
      <c r="G545" s="22" t="str">
        <f t="shared" si="62"/>
        <v> </v>
      </c>
      <c r="H545" s="21" t="str">
        <f t="shared" si="60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61"/>
        <v> </v>
      </c>
      <c r="C546" s="1" t="str">
        <f t="shared" si="57"/>
        <v> </v>
      </c>
      <c r="D546" s="21" t="str">
        <f t="shared" si="58"/>
        <v> </v>
      </c>
      <c r="E546" s="21" t="str">
        <f t="shared" si="59"/>
        <v> </v>
      </c>
      <c r="F546" s="21" t="str">
        <f t="shared" si="56"/>
        <v> </v>
      </c>
      <c r="G546" s="22" t="str">
        <f t="shared" si="62"/>
        <v> </v>
      </c>
      <c r="H546" s="21" t="str">
        <f t="shared" si="60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61"/>
        <v> </v>
      </c>
      <c r="C547" s="1" t="str">
        <f t="shared" si="57"/>
        <v> </v>
      </c>
      <c r="D547" s="21" t="str">
        <f t="shared" si="58"/>
        <v> </v>
      </c>
      <c r="E547" s="21" t="str">
        <f t="shared" si="59"/>
        <v> </v>
      </c>
      <c r="F547" s="21" t="str">
        <f t="shared" si="56"/>
        <v> </v>
      </c>
      <c r="G547" s="22" t="str">
        <f t="shared" si="62"/>
        <v> </v>
      </c>
      <c r="H547" s="21" t="str">
        <f t="shared" si="60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61"/>
        <v> </v>
      </c>
      <c r="C548" s="1" t="str">
        <f t="shared" si="57"/>
        <v> </v>
      </c>
      <c r="D548" s="21" t="str">
        <f t="shared" si="58"/>
        <v> </v>
      </c>
      <c r="E548" s="21" t="str">
        <f t="shared" si="59"/>
        <v> </v>
      </c>
      <c r="F548" s="21" t="str">
        <f t="shared" si="56"/>
        <v> </v>
      </c>
      <c r="G548" s="22" t="str">
        <f t="shared" si="62"/>
        <v> </v>
      </c>
      <c r="H548" s="21" t="str">
        <f t="shared" si="60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61"/>
        <v> </v>
      </c>
      <c r="C549" s="1" t="str">
        <f t="shared" si="57"/>
        <v> </v>
      </c>
      <c r="D549" s="21" t="str">
        <f t="shared" si="58"/>
        <v> </v>
      </c>
      <c r="E549" s="21" t="str">
        <f t="shared" si="59"/>
        <v> </v>
      </c>
      <c r="F549" s="21" t="str">
        <f t="shared" si="56"/>
        <v> </v>
      </c>
      <c r="G549" s="22" t="str">
        <f t="shared" si="62"/>
        <v> </v>
      </c>
      <c r="H549" s="21" t="str">
        <f t="shared" si="60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61"/>
        <v> </v>
      </c>
      <c r="C550" s="1" t="str">
        <f t="shared" si="57"/>
        <v> </v>
      </c>
      <c r="D550" s="21" t="str">
        <f t="shared" si="58"/>
        <v> </v>
      </c>
      <c r="E550" s="21" t="str">
        <f t="shared" si="59"/>
        <v> </v>
      </c>
      <c r="F550" s="21" t="str">
        <f t="shared" si="56"/>
        <v> </v>
      </c>
      <c r="G550" s="22" t="str">
        <f t="shared" si="62"/>
        <v> </v>
      </c>
      <c r="H550" s="21" t="str">
        <f t="shared" si="60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61"/>
        <v> </v>
      </c>
      <c r="C551" s="1" t="str">
        <f t="shared" si="57"/>
        <v> </v>
      </c>
      <c r="D551" s="21" t="str">
        <f t="shared" si="58"/>
        <v> </v>
      </c>
      <c r="E551" s="21" t="str">
        <f t="shared" si="59"/>
        <v> </v>
      </c>
      <c r="F551" s="21" t="str">
        <f t="shared" si="56"/>
        <v> </v>
      </c>
      <c r="G551" s="22" t="str">
        <f t="shared" si="62"/>
        <v> </v>
      </c>
      <c r="H551" s="21" t="str">
        <f t="shared" si="60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61"/>
        <v> </v>
      </c>
      <c r="C552" s="1" t="str">
        <f t="shared" si="57"/>
        <v> </v>
      </c>
      <c r="D552" s="21" t="str">
        <f t="shared" si="58"/>
        <v> </v>
      </c>
      <c r="E552" s="21" t="str">
        <f t="shared" si="59"/>
        <v> </v>
      </c>
      <c r="F552" s="21" t="str">
        <f t="shared" si="56"/>
        <v> </v>
      </c>
      <c r="G552" s="22" t="str">
        <f t="shared" si="62"/>
        <v> </v>
      </c>
      <c r="H552" s="21" t="str">
        <f t="shared" si="60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61"/>
        <v> </v>
      </c>
      <c r="C553" s="1" t="str">
        <f t="shared" si="57"/>
        <v> </v>
      </c>
      <c r="D553" s="21" t="str">
        <f t="shared" si="58"/>
        <v> </v>
      </c>
      <c r="E553" s="21" t="str">
        <f t="shared" si="59"/>
        <v> </v>
      </c>
      <c r="F553" s="21" t="str">
        <f t="shared" si="56"/>
        <v> </v>
      </c>
      <c r="G553" s="22" t="str">
        <f t="shared" si="62"/>
        <v> </v>
      </c>
      <c r="H553" s="21" t="str">
        <f t="shared" si="60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61"/>
        <v> </v>
      </c>
      <c r="C554" s="1" t="str">
        <f t="shared" si="57"/>
        <v> </v>
      </c>
      <c r="D554" s="21" t="str">
        <f t="shared" si="58"/>
        <v> </v>
      </c>
      <c r="E554" s="21" t="str">
        <f t="shared" si="59"/>
        <v> </v>
      </c>
      <c r="F554" s="21" t="str">
        <f t="shared" si="56"/>
        <v> </v>
      </c>
      <c r="G554" s="22" t="str">
        <f t="shared" si="62"/>
        <v> </v>
      </c>
      <c r="H554" s="21" t="str">
        <f t="shared" si="60"/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61"/>
        <v> </v>
      </c>
      <c r="C555" s="1" t="str">
        <f t="shared" si="57"/>
        <v> </v>
      </c>
      <c r="D555" s="21" t="str">
        <f t="shared" si="58"/>
        <v> </v>
      </c>
      <c r="E555" s="21" t="str">
        <f t="shared" si="59"/>
        <v> </v>
      </c>
      <c r="F555" s="21" t="str">
        <f aca="true" t="shared" si="63" ref="F555:F618">IF(C555&lt;&gt;" ",D555-E555+H555," ")</f>
        <v> </v>
      </c>
      <c r="G555" s="22" t="str">
        <f t="shared" si="62"/>
        <v> </v>
      </c>
      <c r="H555" s="21" t="str">
        <f t="shared" si="60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61"/>
        <v> </v>
      </c>
      <c r="C556" s="1" t="str">
        <f t="shared" si="57"/>
        <v> </v>
      </c>
      <c r="D556" s="21" t="str">
        <f t="shared" si="58"/>
        <v> </v>
      </c>
      <c r="E556" s="21" t="str">
        <f t="shared" si="59"/>
        <v> </v>
      </c>
      <c r="F556" s="21" t="str">
        <f t="shared" si="63"/>
        <v> </v>
      </c>
      <c r="G556" s="22" t="str">
        <f t="shared" si="62"/>
        <v> </v>
      </c>
      <c r="H556" s="21" t="str">
        <f t="shared" si="60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61"/>
        <v> </v>
      </c>
      <c r="C557" s="1" t="str">
        <f t="shared" si="57"/>
        <v> </v>
      </c>
      <c r="D557" s="21" t="str">
        <f t="shared" si="58"/>
        <v> </v>
      </c>
      <c r="E557" s="21" t="str">
        <f t="shared" si="59"/>
        <v> </v>
      </c>
      <c r="F557" s="21" t="str">
        <f t="shared" si="63"/>
        <v> </v>
      </c>
      <c r="G557" s="22" t="str">
        <f t="shared" si="62"/>
        <v> </v>
      </c>
      <c r="H557" s="21" t="str">
        <f t="shared" si="60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61"/>
        <v> </v>
      </c>
      <c r="C558" s="1" t="str">
        <f aca="true" t="shared" si="64" ref="C558:C621">IF(CODE(C557)=32," ",IF(AND(C557+1&lt;=$E$13,G557&gt;0),+C557+1," "))</f>
        <v> </v>
      </c>
      <c r="D558" s="21" t="str">
        <f t="shared" si="58"/>
        <v> </v>
      </c>
      <c r="E558" s="21" t="str">
        <f t="shared" si="59"/>
        <v> </v>
      </c>
      <c r="F558" s="21" t="str">
        <f t="shared" si="63"/>
        <v> </v>
      </c>
      <c r="G558" s="22" t="str">
        <f t="shared" si="62"/>
        <v> </v>
      </c>
      <c r="H558" s="21" t="str">
        <f t="shared" si="60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61"/>
        <v> </v>
      </c>
      <c r="C559" s="1" t="str">
        <f t="shared" si="64"/>
        <v> </v>
      </c>
      <c r="D559" s="21" t="str">
        <f t="shared" si="58"/>
        <v> </v>
      </c>
      <c r="E559" s="21" t="str">
        <f t="shared" si="59"/>
        <v> </v>
      </c>
      <c r="F559" s="21" t="str">
        <f t="shared" si="63"/>
        <v> </v>
      </c>
      <c r="G559" s="22" t="str">
        <f t="shared" si="62"/>
        <v> </v>
      </c>
      <c r="H559" s="21" t="str">
        <f t="shared" si="60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61"/>
        <v> </v>
      </c>
      <c r="C560" s="1" t="str">
        <f t="shared" si="64"/>
        <v> </v>
      </c>
      <c r="D560" s="21" t="str">
        <f t="shared" si="58"/>
        <v> </v>
      </c>
      <c r="E560" s="21" t="str">
        <f t="shared" si="59"/>
        <v> </v>
      </c>
      <c r="F560" s="21" t="str">
        <f t="shared" si="63"/>
        <v> </v>
      </c>
      <c r="G560" s="22" t="str">
        <f t="shared" si="62"/>
        <v> </v>
      </c>
      <c r="H560" s="21" t="str">
        <f t="shared" si="60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61"/>
        <v> </v>
      </c>
      <c r="C561" s="1" t="str">
        <f t="shared" si="64"/>
        <v> </v>
      </c>
      <c r="D561" s="21" t="str">
        <f t="shared" si="58"/>
        <v> </v>
      </c>
      <c r="E561" s="21" t="str">
        <f t="shared" si="59"/>
        <v> </v>
      </c>
      <c r="F561" s="21" t="str">
        <f t="shared" si="63"/>
        <v> </v>
      </c>
      <c r="G561" s="22" t="str">
        <f t="shared" si="62"/>
        <v> </v>
      </c>
      <c r="H561" s="21" t="str">
        <f t="shared" si="60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61"/>
        <v> </v>
      </c>
      <c r="C562" s="1" t="str">
        <f t="shared" si="64"/>
        <v> </v>
      </c>
      <c r="D562" s="21" t="str">
        <f t="shared" si="58"/>
        <v> </v>
      </c>
      <c r="E562" s="21" t="str">
        <f t="shared" si="59"/>
        <v> </v>
      </c>
      <c r="F562" s="21" t="str">
        <f t="shared" si="63"/>
        <v> </v>
      </c>
      <c r="G562" s="22" t="str">
        <f t="shared" si="62"/>
        <v> </v>
      </c>
      <c r="H562" s="21" t="str">
        <f t="shared" si="60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61"/>
        <v> </v>
      </c>
      <c r="C563" s="1" t="str">
        <f t="shared" si="64"/>
        <v> </v>
      </c>
      <c r="D563" s="21" t="str">
        <f t="shared" si="58"/>
        <v> </v>
      </c>
      <c r="E563" s="21" t="str">
        <f t="shared" si="59"/>
        <v> </v>
      </c>
      <c r="F563" s="21" t="str">
        <f t="shared" si="63"/>
        <v> </v>
      </c>
      <c r="G563" s="22" t="str">
        <f t="shared" si="62"/>
        <v> </v>
      </c>
      <c r="H563" s="21" t="str">
        <f t="shared" si="60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61"/>
        <v> </v>
      </c>
      <c r="C564" s="1" t="str">
        <f t="shared" si="64"/>
        <v> </v>
      </c>
      <c r="D564" s="21" t="str">
        <f t="shared" si="58"/>
        <v> </v>
      </c>
      <c r="E564" s="21" t="str">
        <f t="shared" si="59"/>
        <v> </v>
      </c>
      <c r="F564" s="21" t="str">
        <f t="shared" si="63"/>
        <v> </v>
      </c>
      <c r="G564" s="22" t="str">
        <f t="shared" si="62"/>
        <v> </v>
      </c>
      <c r="H564" s="21" t="str">
        <f t="shared" si="60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61"/>
        <v> </v>
      </c>
      <c r="C565" s="1" t="str">
        <f t="shared" si="64"/>
        <v> </v>
      </c>
      <c r="D565" s="21" t="str">
        <f t="shared" si="58"/>
        <v> </v>
      </c>
      <c r="E565" s="21" t="str">
        <f t="shared" si="59"/>
        <v> </v>
      </c>
      <c r="F565" s="21" t="str">
        <f t="shared" si="63"/>
        <v> </v>
      </c>
      <c r="G565" s="22" t="str">
        <f t="shared" si="62"/>
        <v> </v>
      </c>
      <c r="H565" s="21" t="str">
        <f t="shared" si="60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61"/>
        <v> </v>
      </c>
      <c r="C566" s="1" t="str">
        <f t="shared" si="64"/>
        <v> </v>
      </c>
      <c r="D566" s="21" t="str">
        <f t="shared" si="58"/>
        <v> </v>
      </c>
      <c r="E566" s="21" t="str">
        <f t="shared" si="59"/>
        <v> </v>
      </c>
      <c r="F566" s="21" t="str">
        <f t="shared" si="63"/>
        <v> </v>
      </c>
      <c r="G566" s="22" t="str">
        <f t="shared" si="62"/>
        <v> </v>
      </c>
      <c r="H566" s="21" t="str">
        <f t="shared" si="60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61"/>
        <v> </v>
      </c>
      <c r="C567" s="1" t="str">
        <f t="shared" si="64"/>
        <v> </v>
      </c>
      <c r="D567" s="21" t="str">
        <f t="shared" si="58"/>
        <v> </v>
      </c>
      <c r="E567" s="21" t="str">
        <f t="shared" si="59"/>
        <v> </v>
      </c>
      <c r="F567" s="21" t="str">
        <f t="shared" si="63"/>
        <v> </v>
      </c>
      <c r="G567" s="22" t="str">
        <f t="shared" si="62"/>
        <v> </v>
      </c>
      <c r="H567" s="21" t="str">
        <f t="shared" si="60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61"/>
        <v> </v>
      </c>
      <c r="C568" s="1" t="str">
        <f t="shared" si="64"/>
        <v> </v>
      </c>
      <c r="D568" s="21" t="str">
        <f t="shared" si="58"/>
        <v> </v>
      </c>
      <c r="E568" s="21" t="str">
        <f t="shared" si="59"/>
        <v> </v>
      </c>
      <c r="F568" s="21" t="str">
        <f t="shared" si="63"/>
        <v> </v>
      </c>
      <c r="G568" s="22" t="str">
        <f t="shared" si="62"/>
        <v> </v>
      </c>
      <c r="H568" s="21" t="str">
        <f t="shared" si="60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61"/>
        <v> </v>
      </c>
      <c r="C569" s="1" t="str">
        <f t="shared" si="64"/>
        <v> </v>
      </c>
      <c r="D569" s="21" t="str">
        <f t="shared" si="58"/>
        <v> </v>
      </c>
      <c r="E569" s="21" t="str">
        <f t="shared" si="59"/>
        <v> </v>
      </c>
      <c r="F569" s="21" t="str">
        <f t="shared" si="63"/>
        <v> </v>
      </c>
      <c r="G569" s="22" t="str">
        <f t="shared" si="62"/>
        <v> </v>
      </c>
      <c r="H569" s="21" t="str">
        <f t="shared" si="60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61"/>
        <v> </v>
      </c>
      <c r="C570" s="1" t="str">
        <f t="shared" si="64"/>
        <v> </v>
      </c>
      <c r="D570" s="21" t="str">
        <f t="shared" si="58"/>
        <v> </v>
      </c>
      <c r="E570" s="21" t="str">
        <f t="shared" si="59"/>
        <v> </v>
      </c>
      <c r="F570" s="21" t="str">
        <f t="shared" si="63"/>
        <v> </v>
      </c>
      <c r="G570" s="22" t="str">
        <f t="shared" si="62"/>
        <v> </v>
      </c>
      <c r="H570" s="21" t="str">
        <f t="shared" si="60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61"/>
        <v> </v>
      </c>
      <c r="C571" s="1" t="str">
        <f t="shared" si="64"/>
        <v> </v>
      </c>
      <c r="D571" s="21" t="str">
        <f t="shared" si="58"/>
        <v> </v>
      </c>
      <c r="E571" s="21" t="str">
        <f t="shared" si="59"/>
        <v> </v>
      </c>
      <c r="F571" s="21" t="str">
        <f t="shared" si="63"/>
        <v> </v>
      </c>
      <c r="G571" s="22" t="str">
        <f t="shared" si="62"/>
        <v> </v>
      </c>
      <c r="H571" s="21" t="str">
        <f t="shared" si="60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61"/>
        <v> </v>
      </c>
      <c r="C572" s="1" t="str">
        <f t="shared" si="64"/>
        <v> </v>
      </c>
      <c r="D572" s="21" t="str">
        <f t="shared" si="58"/>
        <v> </v>
      </c>
      <c r="E572" s="21" t="str">
        <f t="shared" si="59"/>
        <v> </v>
      </c>
      <c r="F572" s="21" t="str">
        <f t="shared" si="63"/>
        <v> </v>
      </c>
      <c r="G572" s="22" t="str">
        <f t="shared" si="62"/>
        <v> </v>
      </c>
      <c r="H572" s="21" t="str">
        <f t="shared" si="60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61"/>
        <v> </v>
      </c>
      <c r="C573" s="1" t="str">
        <f t="shared" si="64"/>
        <v> </v>
      </c>
      <c r="D573" s="21" t="str">
        <f t="shared" si="58"/>
        <v> </v>
      </c>
      <c r="E573" s="21" t="str">
        <f t="shared" si="59"/>
        <v> </v>
      </c>
      <c r="F573" s="21" t="str">
        <f t="shared" si="63"/>
        <v> </v>
      </c>
      <c r="G573" s="22" t="str">
        <f t="shared" si="62"/>
        <v> </v>
      </c>
      <c r="H573" s="21" t="str">
        <f t="shared" si="60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61"/>
        <v> </v>
      </c>
      <c r="C574" s="1" t="str">
        <f t="shared" si="64"/>
        <v> </v>
      </c>
      <c r="D574" s="21" t="str">
        <f t="shared" si="58"/>
        <v> </v>
      </c>
      <c r="E574" s="21" t="str">
        <f t="shared" si="59"/>
        <v> </v>
      </c>
      <c r="F574" s="21" t="str">
        <f t="shared" si="63"/>
        <v> </v>
      </c>
      <c r="G574" s="22" t="str">
        <f t="shared" si="62"/>
        <v> </v>
      </c>
      <c r="H574" s="21" t="str">
        <f t="shared" si="60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61"/>
        <v> </v>
      </c>
      <c r="C575" s="1" t="str">
        <f t="shared" si="64"/>
        <v> </v>
      </c>
      <c r="D575" s="21" t="str">
        <f t="shared" si="58"/>
        <v> </v>
      </c>
      <c r="E575" s="21" t="str">
        <f t="shared" si="59"/>
        <v> </v>
      </c>
      <c r="F575" s="21" t="str">
        <f t="shared" si="63"/>
        <v> </v>
      </c>
      <c r="G575" s="22" t="str">
        <f t="shared" si="62"/>
        <v> </v>
      </c>
      <c r="H575" s="21" t="str">
        <f t="shared" si="60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61"/>
        <v> </v>
      </c>
      <c r="C576" s="1" t="str">
        <f t="shared" si="64"/>
        <v> </v>
      </c>
      <c r="D576" s="21" t="str">
        <f t="shared" si="58"/>
        <v> </v>
      </c>
      <c r="E576" s="21" t="str">
        <f t="shared" si="59"/>
        <v> </v>
      </c>
      <c r="F576" s="21" t="str">
        <f t="shared" si="63"/>
        <v> </v>
      </c>
      <c r="G576" s="22" t="str">
        <f t="shared" si="62"/>
        <v> </v>
      </c>
      <c r="H576" s="21" t="str">
        <f t="shared" si="60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61"/>
        <v> </v>
      </c>
      <c r="C577" s="1" t="str">
        <f t="shared" si="64"/>
        <v> </v>
      </c>
      <c r="D577" s="21" t="str">
        <f t="shared" si="58"/>
        <v> </v>
      </c>
      <c r="E577" s="21" t="str">
        <f t="shared" si="59"/>
        <v> </v>
      </c>
      <c r="F577" s="21" t="str">
        <f t="shared" si="63"/>
        <v> </v>
      </c>
      <c r="G577" s="22" t="str">
        <f t="shared" si="62"/>
        <v> </v>
      </c>
      <c r="H577" s="21" t="str">
        <f t="shared" si="60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61"/>
        <v> </v>
      </c>
      <c r="C578" s="1" t="str">
        <f t="shared" si="64"/>
        <v> </v>
      </c>
      <c r="D578" s="21" t="str">
        <f t="shared" si="58"/>
        <v> </v>
      </c>
      <c r="E578" s="21" t="str">
        <f t="shared" si="59"/>
        <v> </v>
      </c>
      <c r="F578" s="21" t="str">
        <f t="shared" si="63"/>
        <v> </v>
      </c>
      <c r="G578" s="22" t="str">
        <f t="shared" si="62"/>
        <v> </v>
      </c>
      <c r="H578" s="21" t="str">
        <f t="shared" si="60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61"/>
        <v> </v>
      </c>
      <c r="C579" s="1" t="str">
        <f t="shared" si="64"/>
        <v> </v>
      </c>
      <c r="D579" s="21" t="str">
        <f t="shared" si="58"/>
        <v> </v>
      </c>
      <c r="E579" s="21" t="str">
        <f t="shared" si="59"/>
        <v> </v>
      </c>
      <c r="F579" s="21" t="str">
        <f t="shared" si="63"/>
        <v> </v>
      </c>
      <c r="G579" s="22" t="str">
        <f t="shared" si="62"/>
        <v> </v>
      </c>
      <c r="H579" s="21" t="str">
        <f t="shared" si="60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61"/>
        <v> </v>
      </c>
      <c r="C580" s="1" t="str">
        <f t="shared" si="64"/>
        <v> </v>
      </c>
      <c r="D580" s="21" t="str">
        <f t="shared" si="58"/>
        <v> </v>
      </c>
      <c r="E580" s="21" t="str">
        <f t="shared" si="59"/>
        <v> </v>
      </c>
      <c r="F580" s="21" t="str">
        <f t="shared" si="63"/>
        <v> </v>
      </c>
      <c r="G580" s="22" t="str">
        <f t="shared" si="62"/>
        <v> </v>
      </c>
      <c r="H580" s="21" t="str">
        <f t="shared" si="60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61"/>
        <v> </v>
      </c>
      <c r="C581" s="1" t="str">
        <f t="shared" si="64"/>
        <v> </v>
      </c>
      <c r="D581" s="21" t="str">
        <f t="shared" si="58"/>
        <v> </v>
      </c>
      <c r="E581" s="21" t="str">
        <f t="shared" si="59"/>
        <v> </v>
      </c>
      <c r="F581" s="21" t="str">
        <f t="shared" si="63"/>
        <v> </v>
      </c>
      <c r="G581" s="22" t="str">
        <f t="shared" si="62"/>
        <v> </v>
      </c>
      <c r="H581" s="21" t="str">
        <f t="shared" si="60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61"/>
        <v> </v>
      </c>
      <c r="C582" s="1" t="str">
        <f t="shared" si="64"/>
        <v> </v>
      </c>
      <c r="D582" s="21" t="str">
        <f t="shared" si="58"/>
        <v> </v>
      </c>
      <c r="E582" s="21" t="str">
        <f t="shared" si="59"/>
        <v> </v>
      </c>
      <c r="F582" s="21" t="str">
        <f t="shared" si="63"/>
        <v> </v>
      </c>
      <c r="G582" s="22" t="str">
        <f t="shared" si="62"/>
        <v> </v>
      </c>
      <c r="H582" s="21" t="str">
        <f t="shared" si="60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61"/>
        <v> </v>
      </c>
      <c r="C583" s="1" t="str">
        <f t="shared" si="64"/>
        <v> </v>
      </c>
      <c r="D583" s="21" t="str">
        <f t="shared" si="58"/>
        <v> </v>
      </c>
      <c r="E583" s="21" t="str">
        <f t="shared" si="59"/>
        <v> </v>
      </c>
      <c r="F583" s="21" t="str">
        <f t="shared" si="63"/>
        <v> </v>
      </c>
      <c r="G583" s="22" t="str">
        <f t="shared" si="62"/>
        <v> </v>
      </c>
      <c r="H583" s="21" t="str">
        <f t="shared" si="60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61"/>
        <v> </v>
      </c>
      <c r="C584" s="1" t="str">
        <f t="shared" si="64"/>
        <v> </v>
      </c>
      <c r="D584" s="21" t="str">
        <f t="shared" si="58"/>
        <v> </v>
      </c>
      <c r="E584" s="21" t="str">
        <f t="shared" si="59"/>
        <v> </v>
      </c>
      <c r="F584" s="21" t="str">
        <f t="shared" si="63"/>
        <v> </v>
      </c>
      <c r="G584" s="22" t="str">
        <f t="shared" si="62"/>
        <v> </v>
      </c>
      <c r="H584" s="21" t="str">
        <f t="shared" si="60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61"/>
        <v> </v>
      </c>
      <c r="C585" s="1" t="str">
        <f t="shared" si="64"/>
        <v> </v>
      </c>
      <c r="D585" s="21" t="str">
        <f t="shared" si="58"/>
        <v> </v>
      </c>
      <c r="E585" s="21" t="str">
        <f t="shared" si="59"/>
        <v> </v>
      </c>
      <c r="F585" s="21" t="str">
        <f t="shared" si="63"/>
        <v> </v>
      </c>
      <c r="G585" s="22" t="str">
        <f t="shared" si="62"/>
        <v> </v>
      </c>
      <c r="H585" s="21" t="str">
        <f t="shared" si="60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61"/>
        <v> </v>
      </c>
      <c r="C586" s="1" t="str">
        <f t="shared" si="64"/>
        <v> </v>
      </c>
      <c r="D586" s="21" t="str">
        <f t="shared" si="58"/>
        <v> </v>
      </c>
      <c r="E586" s="21" t="str">
        <f t="shared" si="59"/>
        <v> </v>
      </c>
      <c r="F586" s="21" t="str">
        <f t="shared" si="63"/>
        <v> </v>
      </c>
      <c r="G586" s="22" t="str">
        <f t="shared" si="62"/>
        <v> </v>
      </c>
      <c r="H586" s="21" t="str">
        <f t="shared" si="60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61"/>
        <v> </v>
      </c>
      <c r="C587" s="1" t="str">
        <f t="shared" si="64"/>
        <v> </v>
      </c>
      <c r="D587" s="21" t="str">
        <f t="shared" si="58"/>
        <v> </v>
      </c>
      <c r="E587" s="21" t="str">
        <f t="shared" si="59"/>
        <v> </v>
      </c>
      <c r="F587" s="21" t="str">
        <f t="shared" si="63"/>
        <v> </v>
      </c>
      <c r="G587" s="22" t="str">
        <f t="shared" si="62"/>
        <v> </v>
      </c>
      <c r="H587" s="21" t="str">
        <f t="shared" si="60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61"/>
        <v> </v>
      </c>
      <c r="C588" s="1" t="str">
        <f t="shared" si="64"/>
        <v> </v>
      </c>
      <c r="D588" s="21" t="str">
        <f t="shared" si="58"/>
        <v> </v>
      </c>
      <c r="E588" s="21" t="str">
        <f t="shared" si="59"/>
        <v> </v>
      </c>
      <c r="F588" s="21" t="str">
        <f t="shared" si="63"/>
        <v> </v>
      </c>
      <c r="G588" s="22" t="str">
        <f t="shared" si="62"/>
        <v> </v>
      </c>
      <c r="H588" s="21" t="str">
        <f t="shared" si="60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61"/>
        <v> </v>
      </c>
      <c r="C589" s="1" t="str">
        <f t="shared" si="64"/>
        <v> </v>
      </c>
      <c r="D589" s="21" t="str">
        <f t="shared" si="58"/>
        <v> </v>
      </c>
      <c r="E589" s="21" t="str">
        <f t="shared" si="59"/>
        <v> </v>
      </c>
      <c r="F589" s="21" t="str">
        <f t="shared" si="63"/>
        <v> </v>
      </c>
      <c r="G589" s="22" t="str">
        <f t="shared" si="62"/>
        <v> </v>
      </c>
      <c r="H589" s="21" t="str">
        <f t="shared" si="60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61"/>
        <v> </v>
      </c>
      <c r="C590" s="1" t="str">
        <f t="shared" si="64"/>
        <v> </v>
      </c>
      <c r="D590" s="21" t="str">
        <f t="shared" si="58"/>
        <v> </v>
      </c>
      <c r="E590" s="21" t="str">
        <f t="shared" si="59"/>
        <v> </v>
      </c>
      <c r="F590" s="21" t="str">
        <f t="shared" si="63"/>
        <v> </v>
      </c>
      <c r="G590" s="22" t="str">
        <f t="shared" si="62"/>
        <v> </v>
      </c>
      <c r="H590" s="21" t="str">
        <f t="shared" si="60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61"/>
        <v> </v>
      </c>
      <c r="C591" s="1" t="str">
        <f t="shared" si="64"/>
        <v> </v>
      </c>
      <c r="D591" s="21" t="str">
        <f t="shared" si="58"/>
        <v> </v>
      </c>
      <c r="E591" s="21" t="str">
        <f t="shared" si="59"/>
        <v> </v>
      </c>
      <c r="F591" s="21" t="str">
        <f t="shared" si="63"/>
        <v> </v>
      </c>
      <c r="G591" s="22" t="str">
        <f t="shared" si="62"/>
        <v> </v>
      </c>
      <c r="H591" s="21" t="str">
        <f t="shared" si="60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61"/>
        <v> </v>
      </c>
      <c r="C592" s="1" t="str">
        <f t="shared" si="64"/>
        <v> </v>
      </c>
      <c r="D592" s="21" t="str">
        <f t="shared" si="58"/>
        <v> </v>
      </c>
      <c r="E592" s="21" t="str">
        <f t="shared" si="59"/>
        <v> </v>
      </c>
      <c r="F592" s="21" t="str">
        <f t="shared" si="63"/>
        <v> </v>
      </c>
      <c r="G592" s="22" t="str">
        <f t="shared" si="62"/>
        <v> </v>
      </c>
      <c r="H592" s="21" t="str">
        <f t="shared" si="60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61"/>
        <v> </v>
      </c>
      <c r="C593" s="1" t="str">
        <f t="shared" si="64"/>
        <v> </v>
      </c>
      <c r="D593" s="21" t="str">
        <f t="shared" si="58"/>
        <v> </v>
      </c>
      <c r="E593" s="21" t="str">
        <f t="shared" si="59"/>
        <v> </v>
      </c>
      <c r="F593" s="21" t="str">
        <f t="shared" si="63"/>
        <v> </v>
      </c>
      <c r="G593" s="22" t="str">
        <f t="shared" si="62"/>
        <v> </v>
      </c>
      <c r="H593" s="21" t="str">
        <f t="shared" si="60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61"/>
        <v> </v>
      </c>
      <c r="C594" s="1" t="str">
        <f t="shared" si="64"/>
        <v> </v>
      </c>
      <c r="D594" s="21" t="str">
        <f t="shared" si="58"/>
        <v> </v>
      </c>
      <c r="E594" s="21" t="str">
        <f t="shared" si="59"/>
        <v> </v>
      </c>
      <c r="F594" s="21" t="str">
        <f t="shared" si="63"/>
        <v> </v>
      </c>
      <c r="G594" s="22" t="str">
        <f t="shared" si="62"/>
        <v> </v>
      </c>
      <c r="H594" s="21" t="str">
        <f t="shared" si="60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61"/>
        <v> </v>
      </c>
      <c r="C595" s="1" t="str">
        <f t="shared" si="64"/>
        <v> </v>
      </c>
      <c r="D595" s="21" t="str">
        <f t="shared" si="58"/>
        <v> </v>
      </c>
      <c r="E595" s="21" t="str">
        <f t="shared" si="59"/>
        <v> </v>
      </c>
      <c r="F595" s="21" t="str">
        <f t="shared" si="63"/>
        <v> </v>
      </c>
      <c r="G595" s="22" t="str">
        <f t="shared" si="62"/>
        <v> </v>
      </c>
      <c r="H595" s="21" t="str">
        <f t="shared" si="60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61"/>
        <v> </v>
      </c>
      <c r="C596" s="1" t="str">
        <f t="shared" si="64"/>
        <v> </v>
      </c>
      <c r="D596" s="21" t="str">
        <f t="shared" si="58"/>
        <v> </v>
      </c>
      <c r="E596" s="21" t="str">
        <f t="shared" si="59"/>
        <v> </v>
      </c>
      <c r="F596" s="21" t="str">
        <f t="shared" si="63"/>
        <v> </v>
      </c>
      <c r="G596" s="22" t="str">
        <f t="shared" si="62"/>
        <v> </v>
      </c>
      <c r="H596" s="21" t="str">
        <f t="shared" si="60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61"/>
        <v> </v>
      </c>
      <c r="C597" s="1" t="str">
        <f t="shared" si="64"/>
        <v> </v>
      </c>
      <c r="D597" s="21" t="str">
        <f t="shared" si="58"/>
        <v> </v>
      </c>
      <c r="E597" s="21" t="str">
        <f t="shared" si="59"/>
        <v> </v>
      </c>
      <c r="F597" s="21" t="str">
        <f t="shared" si="63"/>
        <v> </v>
      </c>
      <c r="G597" s="22" t="str">
        <f t="shared" si="62"/>
        <v> </v>
      </c>
      <c r="H597" s="21" t="str">
        <f t="shared" si="60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61"/>
        <v> </v>
      </c>
      <c r="C598" s="1" t="str">
        <f t="shared" si="64"/>
        <v> </v>
      </c>
      <c r="D598" s="21" t="str">
        <f t="shared" si="58"/>
        <v> </v>
      </c>
      <c r="E598" s="21" t="str">
        <f t="shared" si="59"/>
        <v> </v>
      </c>
      <c r="F598" s="21" t="str">
        <f t="shared" si="63"/>
        <v> </v>
      </c>
      <c r="G598" s="22" t="str">
        <f t="shared" si="62"/>
        <v> </v>
      </c>
      <c r="H598" s="21" t="str">
        <f t="shared" si="60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61"/>
        <v> </v>
      </c>
      <c r="C599" s="1" t="str">
        <f t="shared" si="64"/>
        <v> </v>
      </c>
      <c r="D599" s="21" t="str">
        <f t="shared" si="58"/>
        <v> </v>
      </c>
      <c r="E599" s="21" t="str">
        <f t="shared" si="59"/>
        <v> </v>
      </c>
      <c r="F599" s="21" t="str">
        <f t="shared" si="63"/>
        <v> </v>
      </c>
      <c r="G599" s="22" t="str">
        <f t="shared" si="62"/>
        <v> </v>
      </c>
      <c r="H599" s="21" t="str">
        <f t="shared" si="60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61"/>
        <v> </v>
      </c>
      <c r="C600" s="1" t="str">
        <f t="shared" si="64"/>
        <v> </v>
      </c>
      <c r="D600" s="21" t="str">
        <f t="shared" si="58"/>
        <v> </v>
      </c>
      <c r="E600" s="21" t="str">
        <f t="shared" si="59"/>
        <v> </v>
      </c>
      <c r="F600" s="21" t="str">
        <f t="shared" si="63"/>
        <v> </v>
      </c>
      <c r="G600" s="22" t="str">
        <f t="shared" si="62"/>
        <v> </v>
      </c>
      <c r="H600" s="21" t="str">
        <f t="shared" si="60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61"/>
        <v> </v>
      </c>
      <c r="C601" s="1" t="str">
        <f t="shared" si="64"/>
        <v> </v>
      </c>
      <c r="D601" s="21" t="str">
        <f t="shared" si="58"/>
        <v> </v>
      </c>
      <c r="E601" s="21" t="str">
        <f t="shared" si="59"/>
        <v> </v>
      </c>
      <c r="F601" s="21" t="str">
        <f t="shared" si="63"/>
        <v> </v>
      </c>
      <c r="G601" s="22" t="str">
        <f t="shared" si="62"/>
        <v> </v>
      </c>
      <c r="H601" s="21" t="str">
        <f t="shared" si="60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61"/>
        <v> </v>
      </c>
      <c r="C602" s="1" t="str">
        <f t="shared" si="64"/>
        <v> </v>
      </c>
      <c r="D602" s="21" t="str">
        <f t="shared" si="58"/>
        <v> </v>
      </c>
      <c r="E602" s="21" t="str">
        <f t="shared" si="59"/>
        <v> </v>
      </c>
      <c r="F602" s="21" t="str">
        <f t="shared" si="63"/>
        <v> </v>
      </c>
      <c r="G602" s="22" t="str">
        <f t="shared" si="62"/>
        <v> </v>
      </c>
      <c r="H602" s="21" t="str">
        <f t="shared" si="60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61"/>
        <v> </v>
      </c>
      <c r="C603" s="1" t="str">
        <f t="shared" si="64"/>
        <v> </v>
      </c>
      <c r="D603" s="21" t="str">
        <f t="shared" si="58"/>
        <v> </v>
      </c>
      <c r="E603" s="21" t="str">
        <f t="shared" si="59"/>
        <v> </v>
      </c>
      <c r="F603" s="21" t="str">
        <f t="shared" si="63"/>
        <v> </v>
      </c>
      <c r="G603" s="22" t="str">
        <f t="shared" si="62"/>
        <v> </v>
      </c>
      <c r="H603" s="21" t="str">
        <f t="shared" si="60"/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61"/>
        <v> </v>
      </c>
      <c r="C604" s="1" t="str">
        <f t="shared" si="64"/>
        <v> </v>
      </c>
      <c r="D604" s="21" t="str">
        <f aca="true" t="shared" si="65" ref="D604:D667">IF(C604&lt;&gt;" ",IF(G603&lt;D603,G603+E604,PMT($E$11,($E$13),-$E$6))," ")</f>
        <v> </v>
      </c>
      <c r="E604" s="21" t="str">
        <f aca="true" t="shared" si="66" ref="E604:E667">IF(C604&lt;&gt;" ",G603*$E$11," ")</f>
        <v> </v>
      </c>
      <c r="F604" s="21" t="str">
        <f t="shared" si="63"/>
        <v> </v>
      </c>
      <c r="G604" s="22" t="str">
        <f t="shared" si="62"/>
        <v> </v>
      </c>
      <c r="H604" s="21" t="str">
        <f aca="true" t="shared" si="67" ref="H604:H667">IF(C604&lt;&gt;" ",IF(AND($E$19=B604,$E$20=C604-(B604-1)*12),$E$18,0)," ")</f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8" ref="B605:B627">IF(C605&lt;&gt;" ",INT(C604/12)+1," ")</f>
        <v> </v>
      </c>
      <c r="C605" s="1" t="str">
        <f t="shared" si="64"/>
        <v> </v>
      </c>
      <c r="D605" s="21" t="str">
        <f t="shared" si="65"/>
        <v> </v>
      </c>
      <c r="E605" s="21" t="str">
        <f t="shared" si="66"/>
        <v> </v>
      </c>
      <c r="F605" s="21" t="str">
        <f t="shared" si="63"/>
        <v> </v>
      </c>
      <c r="G605" s="22" t="str">
        <f aca="true" t="shared" si="69" ref="G605:G668">IF(C605&lt;&gt;" ",G604-F605," ")</f>
        <v> </v>
      </c>
      <c r="H605" s="21" t="str">
        <f t="shared" si="67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8"/>
        <v> </v>
      </c>
      <c r="C606" s="1" t="str">
        <f t="shared" si="64"/>
        <v> </v>
      </c>
      <c r="D606" s="21" t="str">
        <f t="shared" si="65"/>
        <v> </v>
      </c>
      <c r="E606" s="21" t="str">
        <f t="shared" si="66"/>
        <v> </v>
      </c>
      <c r="F606" s="21" t="str">
        <f t="shared" si="63"/>
        <v> </v>
      </c>
      <c r="G606" s="22" t="str">
        <f t="shared" si="69"/>
        <v> </v>
      </c>
      <c r="H606" s="21" t="str">
        <f t="shared" si="67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8"/>
        <v> </v>
      </c>
      <c r="C607" s="1" t="str">
        <f t="shared" si="64"/>
        <v> </v>
      </c>
      <c r="D607" s="21" t="str">
        <f t="shared" si="65"/>
        <v> </v>
      </c>
      <c r="E607" s="21" t="str">
        <f t="shared" si="66"/>
        <v> </v>
      </c>
      <c r="F607" s="21" t="str">
        <f t="shared" si="63"/>
        <v> </v>
      </c>
      <c r="G607" s="22" t="str">
        <f t="shared" si="69"/>
        <v> </v>
      </c>
      <c r="H607" s="21" t="str">
        <f t="shared" si="67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8"/>
        <v> </v>
      </c>
      <c r="C608" s="1" t="str">
        <f t="shared" si="64"/>
        <v> </v>
      </c>
      <c r="D608" s="21" t="str">
        <f t="shared" si="65"/>
        <v> </v>
      </c>
      <c r="E608" s="21" t="str">
        <f t="shared" si="66"/>
        <v> </v>
      </c>
      <c r="F608" s="21" t="str">
        <f t="shared" si="63"/>
        <v> </v>
      </c>
      <c r="G608" s="22" t="str">
        <f t="shared" si="69"/>
        <v> </v>
      </c>
      <c r="H608" s="21" t="str">
        <f t="shared" si="67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8"/>
        <v> </v>
      </c>
      <c r="C609" s="1" t="str">
        <f t="shared" si="64"/>
        <v> </v>
      </c>
      <c r="D609" s="21" t="str">
        <f t="shared" si="65"/>
        <v> </v>
      </c>
      <c r="E609" s="21" t="str">
        <f t="shared" si="66"/>
        <v> </v>
      </c>
      <c r="F609" s="21" t="str">
        <f t="shared" si="63"/>
        <v> </v>
      </c>
      <c r="G609" s="22" t="str">
        <f t="shared" si="69"/>
        <v> </v>
      </c>
      <c r="H609" s="21" t="str">
        <f t="shared" si="67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8"/>
        <v> </v>
      </c>
      <c r="C610" s="1" t="str">
        <f t="shared" si="64"/>
        <v> </v>
      </c>
      <c r="D610" s="21" t="str">
        <f t="shared" si="65"/>
        <v> </v>
      </c>
      <c r="E610" s="21" t="str">
        <f t="shared" si="66"/>
        <v> </v>
      </c>
      <c r="F610" s="21" t="str">
        <f t="shared" si="63"/>
        <v> </v>
      </c>
      <c r="G610" s="22" t="str">
        <f t="shared" si="69"/>
        <v> </v>
      </c>
      <c r="H610" s="21" t="str">
        <f t="shared" si="67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8"/>
        <v> </v>
      </c>
      <c r="C611" s="1" t="str">
        <f t="shared" si="64"/>
        <v> </v>
      </c>
      <c r="D611" s="21" t="str">
        <f t="shared" si="65"/>
        <v> </v>
      </c>
      <c r="E611" s="21" t="str">
        <f t="shared" si="66"/>
        <v> </v>
      </c>
      <c r="F611" s="21" t="str">
        <f t="shared" si="63"/>
        <v> </v>
      </c>
      <c r="G611" s="22" t="str">
        <f t="shared" si="69"/>
        <v> </v>
      </c>
      <c r="H611" s="21" t="str">
        <f t="shared" si="67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8"/>
        <v> </v>
      </c>
      <c r="C612" s="1" t="str">
        <f t="shared" si="64"/>
        <v> </v>
      </c>
      <c r="D612" s="21" t="str">
        <f t="shared" si="65"/>
        <v> </v>
      </c>
      <c r="E612" s="21" t="str">
        <f t="shared" si="66"/>
        <v> </v>
      </c>
      <c r="F612" s="21" t="str">
        <f t="shared" si="63"/>
        <v> </v>
      </c>
      <c r="G612" s="22" t="str">
        <f t="shared" si="69"/>
        <v> </v>
      </c>
      <c r="H612" s="21" t="str">
        <f t="shared" si="67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8"/>
        <v> </v>
      </c>
      <c r="C613" s="1" t="str">
        <f t="shared" si="64"/>
        <v> </v>
      </c>
      <c r="D613" s="21" t="str">
        <f t="shared" si="65"/>
        <v> </v>
      </c>
      <c r="E613" s="21" t="str">
        <f t="shared" si="66"/>
        <v> </v>
      </c>
      <c r="F613" s="21" t="str">
        <f t="shared" si="63"/>
        <v> </v>
      </c>
      <c r="G613" s="22" t="str">
        <f t="shared" si="69"/>
        <v> </v>
      </c>
      <c r="H613" s="21" t="str">
        <f t="shared" si="67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8"/>
        <v> </v>
      </c>
      <c r="C614" s="1" t="str">
        <f t="shared" si="64"/>
        <v> </v>
      </c>
      <c r="D614" s="21" t="str">
        <f t="shared" si="65"/>
        <v> </v>
      </c>
      <c r="E614" s="21" t="str">
        <f t="shared" si="66"/>
        <v> </v>
      </c>
      <c r="F614" s="21" t="str">
        <f t="shared" si="63"/>
        <v> </v>
      </c>
      <c r="G614" s="22" t="str">
        <f t="shared" si="69"/>
        <v> </v>
      </c>
      <c r="H614" s="21" t="str">
        <f t="shared" si="67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8"/>
        <v> </v>
      </c>
      <c r="C615" s="1" t="str">
        <f t="shared" si="64"/>
        <v> </v>
      </c>
      <c r="D615" s="21" t="str">
        <f t="shared" si="65"/>
        <v> </v>
      </c>
      <c r="E615" s="21" t="str">
        <f t="shared" si="66"/>
        <v> </v>
      </c>
      <c r="F615" s="21" t="str">
        <f t="shared" si="63"/>
        <v> </v>
      </c>
      <c r="G615" s="22" t="str">
        <f t="shared" si="69"/>
        <v> </v>
      </c>
      <c r="H615" s="21" t="str">
        <f t="shared" si="67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8"/>
        <v> </v>
      </c>
      <c r="C616" s="1" t="str">
        <f t="shared" si="64"/>
        <v> </v>
      </c>
      <c r="D616" s="21" t="str">
        <f t="shared" si="65"/>
        <v> </v>
      </c>
      <c r="E616" s="21" t="str">
        <f t="shared" si="66"/>
        <v> </v>
      </c>
      <c r="F616" s="21" t="str">
        <f t="shared" si="63"/>
        <v> </v>
      </c>
      <c r="G616" s="22" t="str">
        <f t="shared" si="69"/>
        <v> </v>
      </c>
      <c r="H616" s="21" t="str">
        <f t="shared" si="67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8"/>
        <v> </v>
      </c>
      <c r="C617" s="1" t="str">
        <f t="shared" si="64"/>
        <v> </v>
      </c>
      <c r="D617" s="21" t="str">
        <f t="shared" si="65"/>
        <v> </v>
      </c>
      <c r="E617" s="21" t="str">
        <f t="shared" si="66"/>
        <v> </v>
      </c>
      <c r="F617" s="21" t="str">
        <f t="shared" si="63"/>
        <v> </v>
      </c>
      <c r="G617" s="22" t="str">
        <f t="shared" si="69"/>
        <v> </v>
      </c>
      <c r="H617" s="21" t="str">
        <f t="shared" si="67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8"/>
        <v> </v>
      </c>
      <c r="C618" s="1" t="str">
        <f t="shared" si="64"/>
        <v> </v>
      </c>
      <c r="D618" s="21" t="str">
        <f t="shared" si="65"/>
        <v> </v>
      </c>
      <c r="E618" s="21" t="str">
        <f t="shared" si="66"/>
        <v> </v>
      </c>
      <c r="F618" s="21" t="str">
        <f t="shared" si="63"/>
        <v> </v>
      </c>
      <c r="G618" s="22" t="str">
        <f t="shared" si="69"/>
        <v> </v>
      </c>
      <c r="H618" s="21" t="str">
        <f t="shared" si="67"/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8"/>
        <v> </v>
      </c>
      <c r="C619" s="1" t="str">
        <f t="shared" si="64"/>
        <v> </v>
      </c>
      <c r="D619" s="21" t="str">
        <f t="shared" si="65"/>
        <v> </v>
      </c>
      <c r="E619" s="21" t="str">
        <f t="shared" si="66"/>
        <v> </v>
      </c>
      <c r="F619" s="21" t="str">
        <f aca="true" t="shared" si="70" ref="F619:F682">IF(C619&lt;&gt;" ",D619-E619+H619," ")</f>
        <v> </v>
      </c>
      <c r="G619" s="22" t="str">
        <f t="shared" si="69"/>
        <v> </v>
      </c>
      <c r="H619" s="21" t="str">
        <f t="shared" si="67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8"/>
        <v> </v>
      </c>
      <c r="C620" s="1" t="str">
        <f t="shared" si="64"/>
        <v> </v>
      </c>
      <c r="D620" s="21" t="str">
        <f t="shared" si="65"/>
        <v> </v>
      </c>
      <c r="E620" s="21" t="str">
        <f t="shared" si="66"/>
        <v> </v>
      </c>
      <c r="F620" s="21" t="str">
        <f t="shared" si="70"/>
        <v> </v>
      </c>
      <c r="G620" s="22" t="str">
        <f t="shared" si="69"/>
        <v> </v>
      </c>
      <c r="H620" s="21" t="str">
        <f t="shared" si="67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8"/>
        <v> </v>
      </c>
      <c r="C621" s="1" t="str">
        <f t="shared" si="64"/>
        <v> </v>
      </c>
      <c r="D621" s="21" t="str">
        <f t="shared" si="65"/>
        <v> </v>
      </c>
      <c r="E621" s="21" t="str">
        <f t="shared" si="66"/>
        <v> </v>
      </c>
      <c r="F621" s="21" t="str">
        <f t="shared" si="70"/>
        <v> </v>
      </c>
      <c r="G621" s="22" t="str">
        <f t="shared" si="69"/>
        <v> </v>
      </c>
      <c r="H621" s="21" t="str">
        <f t="shared" si="67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8"/>
        <v> </v>
      </c>
      <c r="C622" s="1" t="str">
        <f aca="true" t="shared" si="71" ref="C622:C685">IF(CODE(C621)=32," ",IF(AND(C621+1&lt;=$E$13,G621&gt;0),+C621+1," "))</f>
        <v> </v>
      </c>
      <c r="D622" s="21" t="str">
        <f t="shared" si="65"/>
        <v> </v>
      </c>
      <c r="E622" s="21" t="str">
        <f t="shared" si="66"/>
        <v> </v>
      </c>
      <c r="F622" s="21" t="str">
        <f t="shared" si="70"/>
        <v> </v>
      </c>
      <c r="G622" s="22" t="str">
        <f t="shared" si="69"/>
        <v> </v>
      </c>
      <c r="H622" s="21" t="str">
        <f t="shared" si="67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8"/>
        <v> </v>
      </c>
      <c r="C623" s="1" t="str">
        <f t="shared" si="71"/>
        <v> </v>
      </c>
      <c r="D623" s="21" t="str">
        <f t="shared" si="65"/>
        <v> </v>
      </c>
      <c r="E623" s="21" t="str">
        <f t="shared" si="66"/>
        <v> </v>
      </c>
      <c r="F623" s="21" t="str">
        <f t="shared" si="70"/>
        <v> </v>
      </c>
      <c r="G623" s="22" t="str">
        <f t="shared" si="69"/>
        <v> </v>
      </c>
      <c r="H623" s="21" t="str">
        <f t="shared" si="67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8"/>
        <v> </v>
      </c>
      <c r="C624" s="1" t="str">
        <f t="shared" si="71"/>
        <v> </v>
      </c>
      <c r="D624" s="21" t="str">
        <f t="shared" si="65"/>
        <v> </v>
      </c>
      <c r="E624" s="21" t="str">
        <f t="shared" si="66"/>
        <v> </v>
      </c>
      <c r="F624" s="21" t="str">
        <f t="shared" si="70"/>
        <v> </v>
      </c>
      <c r="G624" s="22" t="str">
        <f t="shared" si="69"/>
        <v> </v>
      </c>
      <c r="H624" s="21" t="str">
        <f t="shared" si="67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8"/>
        <v> </v>
      </c>
      <c r="C625" s="1" t="str">
        <f t="shared" si="71"/>
        <v> </v>
      </c>
      <c r="D625" s="21" t="str">
        <f t="shared" si="65"/>
        <v> </v>
      </c>
      <c r="E625" s="21" t="str">
        <f t="shared" si="66"/>
        <v> </v>
      </c>
      <c r="F625" s="21" t="str">
        <f t="shared" si="70"/>
        <v> </v>
      </c>
      <c r="G625" s="22" t="str">
        <f t="shared" si="69"/>
        <v> </v>
      </c>
      <c r="H625" s="21" t="str">
        <f t="shared" si="67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8"/>
        <v> </v>
      </c>
      <c r="C626" s="1" t="str">
        <f t="shared" si="71"/>
        <v> </v>
      </c>
      <c r="D626" s="21" t="str">
        <f t="shared" si="65"/>
        <v> </v>
      </c>
      <c r="E626" s="21" t="str">
        <f t="shared" si="66"/>
        <v> </v>
      </c>
      <c r="F626" s="21" t="str">
        <f t="shared" si="70"/>
        <v> </v>
      </c>
      <c r="G626" s="22" t="str">
        <f t="shared" si="69"/>
        <v> </v>
      </c>
      <c r="H626" s="21" t="str">
        <f t="shared" si="67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8"/>
        <v> </v>
      </c>
      <c r="C627" s="1" t="str">
        <f t="shared" si="71"/>
        <v> </v>
      </c>
      <c r="D627" s="21" t="str">
        <f t="shared" si="65"/>
        <v> </v>
      </c>
      <c r="E627" s="21" t="str">
        <f t="shared" si="66"/>
        <v> </v>
      </c>
      <c r="F627" s="21" t="str">
        <f t="shared" si="70"/>
        <v> </v>
      </c>
      <c r="G627" s="22" t="str">
        <f t="shared" si="69"/>
        <v> </v>
      </c>
      <c r="H627" s="21" t="str">
        <f t="shared" si="67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2" ref="B628:B667">IF(C628&lt;&gt;" ",INT(C628/13)+1," ")</f>
        <v> </v>
      </c>
      <c r="C628" s="1" t="str">
        <f t="shared" si="71"/>
        <v> </v>
      </c>
      <c r="D628" s="21" t="str">
        <f t="shared" si="65"/>
        <v> </v>
      </c>
      <c r="E628" s="21" t="str">
        <f t="shared" si="66"/>
        <v> </v>
      </c>
      <c r="F628" s="21" t="str">
        <f t="shared" si="70"/>
        <v> </v>
      </c>
      <c r="G628" s="22" t="str">
        <f t="shared" si="69"/>
        <v> </v>
      </c>
      <c r="H628" s="21" t="str">
        <f t="shared" si="67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2"/>
        <v> </v>
      </c>
      <c r="C629" s="1" t="str">
        <f t="shared" si="71"/>
        <v> </v>
      </c>
      <c r="D629" s="21" t="str">
        <f t="shared" si="65"/>
        <v> </v>
      </c>
      <c r="E629" s="21" t="str">
        <f t="shared" si="66"/>
        <v> </v>
      </c>
      <c r="F629" s="21" t="str">
        <f t="shared" si="70"/>
        <v> </v>
      </c>
      <c r="G629" s="22" t="str">
        <f t="shared" si="69"/>
        <v> </v>
      </c>
      <c r="H629" s="21" t="str">
        <f t="shared" si="67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2"/>
        <v> </v>
      </c>
      <c r="C630" s="1" t="str">
        <f t="shared" si="71"/>
        <v> </v>
      </c>
      <c r="D630" s="21" t="str">
        <f t="shared" si="65"/>
        <v> </v>
      </c>
      <c r="E630" s="21" t="str">
        <f t="shared" si="66"/>
        <v> </v>
      </c>
      <c r="F630" s="21" t="str">
        <f t="shared" si="70"/>
        <v> </v>
      </c>
      <c r="G630" s="22" t="str">
        <f t="shared" si="69"/>
        <v> </v>
      </c>
      <c r="H630" s="21" t="str">
        <f t="shared" si="67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2"/>
        <v> </v>
      </c>
      <c r="C631" s="1" t="str">
        <f t="shared" si="71"/>
        <v> </v>
      </c>
      <c r="D631" s="21" t="str">
        <f t="shared" si="65"/>
        <v> </v>
      </c>
      <c r="E631" s="21" t="str">
        <f t="shared" si="66"/>
        <v> </v>
      </c>
      <c r="F631" s="21" t="str">
        <f t="shared" si="70"/>
        <v> </v>
      </c>
      <c r="G631" s="22" t="str">
        <f t="shared" si="69"/>
        <v> </v>
      </c>
      <c r="H631" s="21" t="str">
        <f t="shared" si="67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2"/>
        <v> </v>
      </c>
      <c r="C632" s="1" t="str">
        <f t="shared" si="71"/>
        <v> </v>
      </c>
      <c r="D632" s="21" t="str">
        <f t="shared" si="65"/>
        <v> </v>
      </c>
      <c r="E632" s="21" t="str">
        <f t="shared" si="66"/>
        <v> </v>
      </c>
      <c r="F632" s="21" t="str">
        <f t="shared" si="70"/>
        <v> </v>
      </c>
      <c r="G632" s="22" t="str">
        <f t="shared" si="69"/>
        <v> </v>
      </c>
      <c r="H632" s="21" t="str">
        <f t="shared" si="67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2"/>
        <v> </v>
      </c>
      <c r="C633" s="1" t="str">
        <f t="shared" si="71"/>
        <v> </v>
      </c>
      <c r="D633" s="21" t="str">
        <f t="shared" si="65"/>
        <v> </v>
      </c>
      <c r="E633" s="21" t="str">
        <f t="shared" si="66"/>
        <v> </v>
      </c>
      <c r="F633" s="21" t="str">
        <f t="shared" si="70"/>
        <v> </v>
      </c>
      <c r="G633" s="22" t="str">
        <f t="shared" si="69"/>
        <v> </v>
      </c>
      <c r="H633" s="21" t="str">
        <f t="shared" si="67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2"/>
        <v> </v>
      </c>
      <c r="C634" s="1" t="str">
        <f t="shared" si="71"/>
        <v> </v>
      </c>
      <c r="D634" s="21" t="str">
        <f t="shared" si="65"/>
        <v> </v>
      </c>
      <c r="E634" s="21" t="str">
        <f t="shared" si="66"/>
        <v> </v>
      </c>
      <c r="F634" s="21" t="str">
        <f t="shared" si="70"/>
        <v> </v>
      </c>
      <c r="G634" s="22" t="str">
        <f t="shared" si="69"/>
        <v> </v>
      </c>
      <c r="H634" s="21" t="str">
        <f t="shared" si="67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2"/>
        <v> </v>
      </c>
      <c r="C635" s="1" t="str">
        <f t="shared" si="71"/>
        <v> </v>
      </c>
      <c r="D635" s="21" t="str">
        <f t="shared" si="65"/>
        <v> </v>
      </c>
      <c r="E635" s="21" t="str">
        <f t="shared" si="66"/>
        <v> </v>
      </c>
      <c r="F635" s="21" t="str">
        <f t="shared" si="70"/>
        <v> </v>
      </c>
      <c r="G635" s="22" t="str">
        <f t="shared" si="69"/>
        <v> </v>
      </c>
      <c r="H635" s="21" t="str">
        <f t="shared" si="67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2"/>
        <v> </v>
      </c>
      <c r="C636" s="1" t="str">
        <f t="shared" si="71"/>
        <v> </v>
      </c>
      <c r="D636" s="21" t="str">
        <f t="shared" si="65"/>
        <v> </v>
      </c>
      <c r="E636" s="21" t="str">
        <f t="shared" si="66"/>
        <v> </v>
      </c>
      <c r="F636" s="21" t="str">
        <f t="shared" si="70"/>
        <v> </v>
      </c>
      <c r="G636" s="22" t="str">
        <f t="shared" si="69"/>
        <v> </v>
      </c>
      <c r="H636" s="21" t="str">
        <f t="shared" si="67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2"/>
        <v> </v>
      </c>
      <c r="C637" s="1" t="str">
        <f t="shared" si="71"/>
        <v> </v>
      </c>
      <c r="D637" s="21" t="str">
        <f t="shared" si="65"/>
        <v> </v>
      </c>
      <c r="E637" s="21" t="str">
        <f t="shared" si="66"/>
        <v> </v>
      </c>
      <c r="F637" s="21" t="str">
        <f t="shared" si="70"/>
        <v> </v>
      </c>
      <c r="G637" s="22" t="str">
        <f t="shared" si="69"/>
        <v> </v>
      </c>
      <c r="H637" s="21" t="str">
        <f t="shared" si="67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2"/>
        <v> </v>
      </c>
      <c r="C638" s="1" t="str">
        <f t="shared" si="71"/>
        <v> </v>
      </c>
      <c r="D638" s="21" t="str">
        <f t="shared" si="65"/>
        <v> </v>
      </c>
      <c r="E638" s="21" t="str">
        <f t="shared" si="66"/>
        <v> </v>
      </c>
      <c r="F638" s="21" t="str">
        <f t="shared" si="70"/>
        <v> </v>
      </c>
      <c r="G638" s="22" t="str">
        <f t="shared" si="69"/>
        <v> </v>
      </c>
      <c r="H638" s="21" t="str">
        <f t="shared" si="67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2"/>
        <v> </v>
      </c>
      <c r="C639" s="1" t="str">
        <f t="shared" si="71"/>
        <v> </v>
      </c>
      <c r="D639" s="21" t="str">
        <f t="shared" si="65"/>
        <v> </v>
      </c>
      <c r="E639" s="21" t="str">
        <f t="shared" si="66"/>
        <v> </v>
      </c>
      <c r="F639" s="21" t="str">
        <f t="shared" si="70"/>
        <v> </v>
      </c>
      <c r="G639" s="22" t="str">
        <f t="shared" si="69"/>
        <v> </v>
      </c>
      <c r="H639" s="21" t="str">
        <f t="shared" si="67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2"/>
        <v> </v>
      </c>
      <c r="C640" s="1" t="str">
        <f t="shared" si="71"/>
        <v> </v>
      </c>
      <c r="D640" s="21" t="str">
        <f t="shared" si="65"/>
        <v> </v>
      </c>
      <c r="E640" s="21" t="str">
        <f t="shared" si="66"/>
        <v> </v>
      </c>
      <c r="F640" s="21" t="str">
        <f t="shared" si="70"/>
        <v> </v>
      </c>
      <c r="G640" s="22" t="str">
        <f t="shared" si="69"/>
        <v> </v>
      </c>
      <c r="H640" s="21" t="str">
        <f t="shared" si="67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2"/>
        <v> </v>
      </c>
      <c r="C641" s="1" t="str">
        <f t="shared" si="71"/>
        <v> </v>
      </c>
      <c r="D641" s="21" t="str">
        <f t="shared" si="65"/>
        <v> </v>
      </c>
      <c r="E641" s="21" t="str">
        <f t="shared" si="66"/>
        <v> </v>
      </c>
      <c r="F641" s="21" t="str">
        <f t="shared" si="70"/>
        <v> </v>
      </c>
      <c r="G641" s="22" t="str">
        <f t="shared" si="69"/>
        <v> </v>
      </c>
      <c r="H641" s="21" t="str">
        <f t="shared" si="67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2"/>
        <v> </v>
      </c>
      <c r="C642" s="1" t="str">
        <f t="shared" si="71"/>
        <v> </v>
      </c>
      <c r="D642" s="21" t="str">
        <f t="shared" si="65"/>
        <v> </v>
      </c>
      <c r="E642" s="21" t="str">
        <f t="shared" si="66"/>
        <v> </v>
      </c>
      <c r="F642" s="21" t="str">
        <f t="shared" si="70"/>
        <v> </v>
      </c>
      <c r="G642" s="22" t="str">
        <f t="shared" si="69"/>
        <v> </v>
      </c>
      <c r="H642" s="21" t="str">
        <f t="shared" si="67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2"/>
        <v> </v>
      </c>
      <c r="C643" s="1" t="str">
        <f t="shared" si="71"/>
        <v> </v>
      </c>
      <c r="D643" s="21" t="str">
        <f t="shared" si="65"/>
        <v> </v>
      </c>
      <c r="E643" s="21" t="str">
        <f t="shared" si="66"/>
        <v> </v>
      </c>
      <c r="F643" s="21" t="str">
        <f t="shared" si="70"/>
        <v> </v>
      </c>
      <c r="G643" s="22" t="str">
        <f t="shared" si="69"/>
        <v> </v>
      </c>
      <c r="H643" s="21" t="str">
        <f t="shared" si="67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2"/>
        <v> </v>
      </c>
      <c r="C644" s="1" t="str">
        <f t="shared" si="71"/>
        <v> </v>
      </c>
      <c r="D644" s="21" t="str">
        <f t="shared" si="65"/>
        <v> </v>
      </c>
      <c r="E644" s="21" t="str">
        <f t="shared" si="66"/>
        <v> </v>
      </c>
      <c r="F644" s="21" t="str">
        <f t="shared" si="70"/>
        <v> </v>
      </c>
      <c r="G644" s="22" t="str">
        <f t="shared" si="69"/>
        <v> </v>
      </c>
      <c r="H644" s="21" t="str">
        <f t="shared" si="67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2"/>
        <v> </v>
      </c>
      <c r="C645" s="1" t="str">
        <f t="shared" si="71"/>
        <v> </v>
      </c>
      <c r="D645" s="21" t="str">
        <f t="shared" si="65"/>
        <v> </v>
      </c>
      <c r="E645" s="21" t="str">
        <f t="shared" si="66"/>
        <v> </v>
      </c>
      <c r="F645" s="21" t="str">
        <f t="shared" si="70"/>
        <v> </v>
      </c>
      <c r="G645" s="22" t="str">
        <f t="shared" si="69"/>
        <v> </v>
      </c>
      <c r="H645" s="21" t="str">
        <f t="shared" si="67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2"/>
        <v> </v>
      </c>
      <c r="C646" s="1" t="str">
        <f t="shared" si="71"/>
        <v> </v>
      </c>
      <c r="D646" s="21" t="str">
        <f t="shared" si="65"/>
        <v> </v>
      </c>
      <c r="E646" s="21" t="str">
        <f t="shared" si="66"/>
        <v> </v>
      </c>
      <c r="F646" s="21" t="str">
        <f t="shared" si="70"/>
        <v> </v>
      </c>
      <c r="G646" s="22" t="str">
        <f t="shared" si="69"/>
        <v> </v>
      </c>
      <c r="H646" s="21" t="str">
        <f t="shared" si="67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2"/>
        <v> </v>
      </c>
      <c r="C647" s="1" t="str">
        <f t="shared" si="71"/>
        <v> </v>
      </c>
      <c r="D647" s="21" t="str">
        <f t="shared" si="65"/>
        <v> </v>
      </c>
      <c r="E647" s="21" t="str">
        <f t="shared" si="66"/>
        <v> </v>
      </c>
      <c r="F647" s="21" t="str">
        <f t="shared" si="70"/>
        <v> </v>
      </c>
      <c r="G647" s="22" t="str">
        <f t="shared" si="69"/>
        <v> </v>
      </c>
      <c r="H647" s="21" t="str">
        <f t="shared" si="67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2"/>
        <v> </v>
      </c>
      <c r="C648" s="1" t="str">
        <f t="shared" si="71"/>
        <v> </v>
      </c>
      <c r="D648" s="21" t="str">
        <f t="shared" si="65"/>
        <v> </v>
      </c>
      <c r="E648" s="21" t="str">
        <f t="shared" si="66"/>
        <v> </v>
      </c>
      <c r="F648" s="21" t="str">
        <f t="shared" si="70"/>
        <v> </v>
      </c>
      <c r="G648" s="22" t="str">
        <f t="shared" si="69"/>
        <v> </v>
      </c>
      <c r="H648" s="21" t="str">
        <f t="shared" si="67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2"/>
        <v> </v>
      </c>
      <c r="C649" s="1" t="str">
        <f t="shared" si="71"/>
        <v> </v>
      </c>
      <c r="D649" s="21" t="str">
        <f t="shared" si="65"/>
        <v> </v>
      </c>
      <c r="E649" s="21" t="str">
        <f t="shared" si="66"/>
        <v> </v>
      </c>
      <c r="F649" s="21" t="str">
        <f t="shared" si="70"/>
        <v> </v>
      </c>
      <c r="G649" s="22" t="str">
        <f t="shared" si="69"/>
        <v> </v>
      </c>
      <c r="H649" s="21" t="str">
        <f t="shared" si="67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2"/>
        <v> </v>
      </c>
      <c r="C650" s="1" t="str">
        <f t="shared" si="71"/>
        <v> </v>
      </c>
      <c r="D650" s="21" t="str">
        <f t="shared" si="65"/>
        <v> </v>
      </c>
      <c r="E650" s="21" t="str">
        <f t="shared" si="66"/>
        <v> </v>
      </c>
      <c r="F650" s="21" t="str">
        <f t="shared" si="70"/>
        <v> </v>
      </c>
      <c r="G650" s="22" t="str">
        <f t="shared" si="69"/>
        <v> </v>
      </c>
      <c r="H650" s="21" t="str">
        <f t="shared" si="67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2"/>
        <v> </v>
      </c>
      <c r="C651" s="1" t="str">
        <f t="shared" si="71"/>
        <v> </v>
      </c>
      <c r="D651" s="21" t="str">
        <f t="shared" si="65"/>
        <v> </v>
      </c>
      <c r="E651" s="21" t="str">
        <f t="shared" si="66"/>
        <v> </v>
      </c>
      <c r="F651" s="21" t="str">
        <f t="shared" si="70"/>
        <v> </v>
      </c>
      <c r="G651" s="22" t="str">
        <f t="shared" si="69"/>
        <v> </v>
      </c>
      <c r="H651" s="21" t="str">
        <f t="shared" si="67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2"/>
        <v> </v>
      </c>
      <c r="C652" s="1" t="str">
        <f t="shared" si="71"/>
        <v> </v>
      </c>
      <c r="D652" s="21" t="str">
        <f t="shared" si="65"/>
        <v> </v>
      </c>
      <c r="E652" s="21" t="str">
        <f t="shared" si="66"/>
        <v> </v>
      </c>
      <c r="F652" s="21" t="str">
        <f t="shared" si="70"/>
        <v> </v>
      </c>
      <c r="G652" s="22" t="str">
        <f t="shared" si="69"/>
        <v> </v>
      </c>
      <c r="H652" s="21" t="str">
        <f t="shared" si="67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2"/>
        <v> </v>
      </c>
      <c r="C653" s="1" t="str">
        <f t="shared" si="71"/>
        <v> </v>
      </c>
      <c r="D653" s="21" t="str">
        <f t="shared" si="65"/>
        <v> </v>
      </c>
      <c r="E653" s="21" t="str">
        <f t="shared" si="66"/>
        <v> </v>
      </c>
      <c r="F653" s="21" t="str">
        <f t="shared" si="70"/>
        <v> </v>
      </c>
      <c r="G653" s="22" t="str">
        <f t="shared" si="69"/>
        <v> </v>
      </c>
      <c r="H653" s="21" t="str">
        <f t="shared" si="67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2"/>
        <v> </v>
      </c>
      <c r="C654" s="1" t="str">
        <f t="shared" si="71"/>
        <v> </v>
      </c>
      <c r="D654" s="21" t="str">
        <f t="shared" si="65"/>
        <v> </v>
      </c>
      <c r="E654" s="21" t="str">
        <f t="shared" si="66"/>
        <v> </v>
      </c>
      <c r="F654" s="21" t="str">
        <f t="shared" si="70"/>
        <v> </v>
      </c>
      <c r="G654" s="22" t="str">
        <f t="shared" si="69"/>
        <v> </v>
      </c>
      <c r="H654" s="21" t="str">
        <f t="shared" si="67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2"/>
        <v> </v>
      </c>
      <c r="C655" s="1" t="str">
        <f t="shared" si="71"/>
        <v> </v>
      </c>
      <c r="D655" s="21" t="str">
        <f t="shared" si="65"/>
        <v> </v>
      </c>
      <c r="E655" s="21" t="str">
        <f t="shared" si="66"/>
        <v> </v>
      </c>
      <c r="F655" s="21" t="str">
        <f t="shared" si="70"/>
        <v> </v>
      </c>
      <c r="G655" s="22" t="str">
        <f t="shared" si="69"/>
        <v> </v>
      </c>
      <c r="H655" s="21" t="str">
        <f t="shared" si="67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2"/>
        <v> </v>
      </c>
      <c r="C656" s="1" t="str">
        <f t="shared" si="71"/>
        <v> </v>
      </c>
      <c r="D656" s="21" t="str">
        <f t="shared" si="65"/>
        <v> </v>
      </c>
      <c r="E656" s="21" t="str">
        <f t="shared" si="66"/>
        <v> </v>
      </c>
      <c r="F656" s="21" t="str">
        <f t="shared" si="70"/>
        <v> </v>
      </c>
      <c r="G656" s="22" t="str">
        <f t="shared" si="69"/>
        <v> </v>
      </c>
      <c r="H656" s="21" t="str">
        <f t="shared" si="67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2"/>
        <v> </v>
      </c>
      <c r="C657" s="1" t="str">
        <f t="shared" si="71"/>
        <v> </v>
      </c>
      <c r="D657" s="21" t="str">
        <f t="shared" si="65"/>
        <v> </v>
      </c>
      <c r="E657" s="21" t="str">
        <f t="shared" si="66"/>
        <v> </v>
      </c>
      <c r="F657" s="21" t="str">
        <f t="shared" si="70"/>
        <v> </v>
      </c>
      <c r="G657" s="22" t="str">
        <f t="shared" si="69"/>
        <v> </v>
      </c>
      <c r="H657" s="21" t="str">
        <f t="shared" si="67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2"/>
        <v> </v>
      </c>
      <c r="C658" s="1" t="str">
        <f t="shared" si="71"/>
        <v> </v>
      </c>
      <c r="D658" s="21" t="str">
        <f t="shared" si="65"/>
        <v> </v>
      </c>
      <c r="E658" s="21" t="str">
        <f t="shared" si="66"/>
        <v> </v>
      </c>
      <c r="F658" s="21" t="str">
        <f t="shared" si="70"/>
        <v> </v>
      </c>
      <c r="G658" s="22" t="str">
        <f t="shared" si="69"/>
        <v> </v>
      </c>
      <c r="H658" s="21" t="str">
        <f t="shared" si="67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2"/>
        <v> </v>
      </c>
      <c r="C659" s="1" t="str">
        <f t="shared" si="71"/>
        <v> </v>
      </c>
      <c r="D659" s="21" t="str">
        <f t="shared" si="65"/>
        <v> </v>
      </c>
      <c r="E659" s="21" t="str">
        <f t="shared" si="66"/>
        <v> </v>
      </c>
      <c r="F659" s="21" t="str">
        <f t="shared" si="70"/>
        <v> </v>
      </c>
      <c r="G659" s="22" t="str">
        <f t="shared" si="69"/>
        <v> </v>
      </c>
      <c r="H659" s="21" t="str">
        <f t="shared" si="67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2"/>
        <v> </v>
      </c>
      <c r="C660" s="1" t="str">
        <f t="shared" si="71"/>
        <v> </v>
      </c>
      <c r="D660" s="21" t="str">
        <f t="shared" si="65"/>
        <v> </v>
      </c>
      <c r="E660" s="21" t="str">
        <f t="shared" si="66"/>
        <v> </v>
      </c>
      <c r="F660" s="21" t="str">
        <f t="shared" si="70"/>
        <v> </v>
      </c>
      <c r="G660" s="22" t="str">
        <f t="shared" si="69"/>
        <v> </v>
      </c>
      <c r="H660" s="21" t="str">
        <f t="shared" si="67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2"/>
        <v> </v>
      </c>
      <c r="C661" s="1" t="str">
        <f t="shared" si="71"/>
        <v> </v>
      </c>
      <c r="D661" s="21" t="str">
        <f t="shared" si="65"/>
        <v> </v>
      </c>
      <c r="E661" s="21" t="str">
        <f t="shared" si="66"/>
        <v> </v>
      </c>
      <c r="F661" s="21" t="str">
        <f t="shared" si="70"/>
        <v> </v>
      </c>
      <c r="G661" s="22" t="str">
        <f t="shared" si="69"/>
        <v> </v>
      </c>
      <c r="H661" s="21" t="str">
        <f t="shared" si="67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2"/>
        <v> </v>
      </c>
      <c r="C662" s="1" t="str">
        <f t="shared" si="71"/>
        <v> </v>
      </c>
      <c r="D662" s="21" t="str">
        <f t="shared" si="65"/>
        <v> </v>
      </c>
      <c r="E662" s="21" t="str">
        <f t="shared" si="66"/>
        <v> </v>
      </c>
      <c r="F662" s="21" t="str">
        <f t="shared" si="70"/>
        <v> </v>
      </c>
      <c r="G662" s="22" t="str">
        <f t="shared" si="69"/>
        <v> </v>
      </c>
      <c r="H662" s="21" t="str">
        <f t="shared" si="67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2"/>
        <v> </v>
      </c>
      <c r="C663" s="1" t="str">
        <f t="shared" si="71"/>
        <v> </v>
      </c>
      <c r="D663" s="21" t="str">
        <f t="shared" si="65"/>
        <v> </v>
      </c>
      <c r="E663" s="21" t="str">
        <f t="shared" si="66"/>
        <v> </v>
      </c>
      <c r="F663" s="21" t="str">
        <f t="shared" si="70"/>
        <v> </v>
      </c>
      <c r="G663" s="22" t="str">
        <f t="shared" si="69"/>
        <v> </v>
      </c>
      <c r="H663" s="21" t="str">
        <f t="shared" si="67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2"/>
        <v> </v>
      </c>
      <c r="C664" s="1" t="str">
        <f t="shared" si="71"/>
        <v> </v>
      </c>
      <c r="D664" s="21" t="str">
        <f t="shared" si="65"/>
        <v> </v>
      </c>
      <c r="E664" s="21" t="str">
        <f t="shared" si="66"/>
        <v> </v>
      </c>
      <c r="F664" s="21" t="str">
        <f t="shared" si="70"/>
        <v> </v>
      </c>
      <c r="G664" s="22" t="str">
        <f t="shared" si="69"/>
        <v> </v>
      </c>
      <c r="H664" s="21" t="str">
        <f t="shared" si="67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2"/>
        <v> </v>
      </c>
      <c r="C665" s="1" t="str">
        <f t="shared" si="71"/>
        <v> </v>
      </c>
      <c r="D665" s="21" t="str">
        <f t="shared" si="65"/>
        <v> </v>
      </c>
      <c r="E665" s="21" t="str">
        <f t="shared" si="66"/>
        <v> </v>
      </c>
      <c r="F665" s="21" t="str">
        <f t="shared" si="70"/>
        <v> </v>
      </c>
      <c r="G665" s="22" t="str">
        <f t="shared" si="69"/>
        <v> </v>
      </c>
      <c r="H665" s="21" t="str">
        <f t="shared" si="67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2"/>
        <v> </v>
      </c>
      <c r="C666" s="1" t="str">
        <f t="shared" si="71"/>
        <v> </v>
      </c>
      <c r="D666" s="21" t="str">
        <f t="shared" si="65"/>
        <v> </v>
      </c>
      <c r="E666" s="21" t="str">
        <f t="shared" si="66"/>
        <v> </v>
      </c>
      <c r="F666" s="21" t="str">
        <f t="shared" si="70"/>
        <v> </v>
      </c>
      <c r="G666" s="22" t="str">
        <f t="shared" si="69"/>
        <v> </v>
      </c>
      <c r="H666" s="21" t="str">
        <f t="shared" si="67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2"/>
        <v> </v>
      </c>
      <c r="C667" s="1" t="str">
        <f t="shared" si="71"/>
        <v> </v>
      </c>
      <c r="D667" s="21" t="str">
        <f t="shared" si="65"/>
        <v> </v>
      </c>
      <c r="E667" s="21" t="str">
        <f t="shared" si="66"/>
        <v> </v>
      </c>
      <c r="F667" s="21" t="str">
        <f t="shared" si="70"/>
        <v> </v>
      </c>
      <c r="G667" s="22" t="str">
        <f t="shared" si="69"/>
        <v> </v>
      </c>
      <c r="H667" s="21" t="str">
        <f t="shared" si="67"/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aca="true" t="shared" si="73" ref="B668:B731">IF(C668&lt;&gt;" ",INT(C668/13)+1," ")</f>
        <v> </v>
      </c>
      <c r="C668" s="1" t="str">
        <f t="shared" si="71"/>
        <v> </v>
      </c>
      <c r="D668" s="21" t="str">
        <f aca="true" t="shared" si="74" ref="D668:D731">IF(C668&lt;&gt;" ",IF(G667&lt;D667,G667+E668,PMT($E$11,($E$13),-$E$6))," ")</f>
        <v> </v>
      </c>
      <c r="E668" s="21" t="str">
        <f aca="true" t="shared" si="75" ref="E668:E731">IF(C668&lt;&gt;" ",G667*$E$11," ")</f>
        <v> </v>
      </c>
      <c r="F668" s="21" t="str">
        <f t="shared" si="70"/>
        <v> </v>
      </c>
      <c r="G668" s="22" t="str">
        <f t="shared" si="69"/>
        <v> </v>
      </c>
      <c r="H668" s="21" t="str">
        <f aca="true" t="shared" si="76" ref="H668:H731">IF(C668&lt;&gt;" ",IF(AND($E$19=B668,$E$20=C668-(B668-1)*12),$E$18,0)," ")</f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3"/>
        <v> </v>
      </c>
      <c r="C669" s="1" t="str">
        <f t="shared" si="71"/>
        <v> </v>
      </c>
      <c r="D669" s="21" t="str">
        <f t="shared" si="74"/>
        <v> </v>
      </c>
      <c r="E669" s="21" t="str">
        <f t="shared" si="75"/>
        <v> </v>
      </c>
      <c r="F669" s="21" t="str">
        <f t="shared" si="70"/>
        <v> </v>
      </c>
      <c r="G669" s="22" t="str">
        <f aca="true" t="shared" si="77" ref="G669:G732">IF(C669&lt;&gt;" ",G668-F669," ")</f>
        <v> </v>
      </c>
      <c r="H669" s="21" t="str">
        <f t="shared" si="76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3"/>
        <v> </v>
      </c>
      <c r="C670" s="1" t="str">
        <f t="shared" si="71"/>
        <v> </v>
      </c>
      <c r="D670" s="21" t="str">
        <f t="shared" si="74"/>
        <v> </v>
      </c>
      <c r="E670" s="21" t="str">
        <f t="shared" si="75"/>
        <v> </v>
      </c>
      <c r="F670" s="21" t="str">
        <f t="shared" si="70"/>
        <v> </v>
      </c>
      <c r="G670" s="22" t="str">
        <f t="shared" si="77"/>
        <v> </v>
      </c>
      <c r="H670" s="21" t="str">
        <f t="shared" si="76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3"/>
        <v> </v>
      </c>
      <c r="C671" s="1" t="str">
        <f t="shared" si="71"/>
        <v> </v>
      </c>
      <c r="D671" s="21" t="str">
        <f t="shared" si="74"/>
        <v> </v>
      </c>
      <c r="E671" s="21" t="str">
        <f t="shared" si="75"/>
        <v> </v>
      </c>
      <c r="F671" s="21" t="str">
        <f t="shared" si="70"/>
        <v> </v>
      </c>
      <c r="G671" s="22" t="str">
        <f t="shared" si="77"/>
        <v> </v>
      </c>
      <c r="H671" s="21" t="str">
        <f t="shared" si="76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3"/>
        <v> </v>
      </c>
      <c r="C672" s="1" t="str">
        <f t="shared" si="71"/>
        <v> </v>
      </c>
      <c r="D672" s="21" t="str">
        <f t="shared" si="74"/>
        <v> </v>
      </c>
      <c r="E672" s="21" t="str">
        <f t="shared" si="75"/>
        <v> </v>
      </c>
      <c r="F672" s="21" t="str">
        <f t="shared" si="70"/>
        <v> </v>
      </c>
      <c r="G672" s="22" t="str">
        <f t="shared" si="77"/>
        <v> </v>
      </c>
      <c r="H672" s="21" t="str">
        <f t="shared" si="76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3"/>
        <v> </v>
      </c>
      <c r="C673" s="1" t="str">
        <f t="shared" si="71"/>
        <v> </v>
      </c>
      <c r="D673" s="21" t="str">
        <f t="shared" si="74"/>
        <v> </v>
      </c>
      <c r="E673" s="21" t="str">
        <f t="shared" si="75"/>
        <v> </v>
      </c>
      <c r="F673" s="21" t="str">
        <f t="shared" si="70"/>
        <v> </v>
      </c>
      <c r="G673" s="22" t="str">
        <f t="shared" si="77"/>
        <v> </v>
      </c>
      <c r="H673" s="21" t="str">
        <f t="shared" si="76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3"/>
        <v> </v>
      </c>
      <c r="C674" s="1" t="str">
        <f t="shared" si="71"/>
        <v> </v>
      </c>
      <c r="D674" s="21" t="str">
        <f t="shared" si="74"/>
        <v> </v>
      </c>
      <c r="E674" s="21" t="str">
        <f t="shared" si="75"/>
        <v> </v>
      </c>
      <c r="F674" s="21" t="str">
        <f t="shared" si="70"/>
        <v> </v>
      </c>
      <c r="G674" s="22" t="str">
        <f t="shared" si="77"/>
        <v> </v>
      </c>
      <c r="H674" s="21" t="str">
        <f t="shared" si="76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3"/>
        <v> </v>
      </c>
      <c r="C675" s="1" t="str">
        <f t="shared" si="71"/>
        <v> </v>
      </c>
      <c r="D675" s="21" t="str">
        <f t="shared" si="74"/>
        <v> </v>
      </c>
      <c r="E675" s="21" t="str">
        <f t="shared" si="75"/>
        <v> </v>
      </c>
      <c r="F675" s="21" t="str">
        <f t="shared" si="70"/>
        <v> </v>
      </c>
      <c r="G675" s="22" t="str">
        <f t="shared" si="77"/>
        <v> </v>
      </c>
      <c r="H675" s="21" t="str">
        <f t="shared" si="76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3"/>
        <v> </v>
      </c>
      <c r="C676" s="1" t="str">
        <f t="shared" si="71"/>
        <v> </v>
      </c>
      <c r="D676" s="21" t="str">
        <f t="shared" si="74"/>
        <v> </v>
      </c>
      <c r="E676" s="21" t="str">
        <f t="shared" si="75"/>
        <v> </v>
      </c>
      <c r="F676" s="21" t="str">
        <f t="shared" si="70"/>
        <v> </v>
      </c>
      <c r="G676" s="22" t="str">
        <f t="shared" si="77"/>
        <v> </v>
      </c>
      <c r="H676" s="21" t="str">
        <f t="shared" si="76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3"/>
        <v> </v>
      </c>
      <c r="C677" s="1" t="str">
        <f t="shared" si="71"/>
        <v> </v>
      </c>
      <c r="D677" s="21" t="str">
        <f t="shared" si="74"/>
        <v> </v>
      </c>
      <c r="E677" s="21" t="str">
        <f t="shared" si="75"/>
        <v> </v>
      </c>
      <c r="F677" s="21" t="str">
        <f t="shared" si="70"/>
        <v> </v>
      </c>
      <c r="G677" s="22" t="str">
        <f t="shared" si="77"/>
        <v> </v>
      </c>
      <c r="H677" s="21" t="str">
        <f t="shared" si="76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3"/>
        <v> </v>
      </c>
      <c r="C678" s="1" t="str">
        <f t="shared" si="71"/>
        <v> </v>
      </c>
      <c r="D678" s="21" t="str">
        <f t="shared" si="74"/>
        <v> </v>
      </c>
      <c r="E678" s="21" t="str">
        <f t="shared" si="75"/>
        <v> </v>
      </c>
      <c r="F678" s="21" t="str">
        <f t="shared" si="70"/>
        <v> </v>
      </c>
      <c r="G678" s="22" t="str">
        <f t="shared" si="77"/>
        <v> </v>
      </c>
      <c r="H678" s="21" t="str">
        <f t="shared" si="76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3"/>
        <v> </v>
      </c>
      <c r="C679" s="1" t="str">
        <f t="shared" si="71"/>
        <v> </v>
      </c>
      <c r="D679" s="21" t="str">
        <f t="shared" si="74"/>
        <v> </v>
      </c>
      <c r="E679" s="21" t="str">
        <f t="shared" si="75"/>
        <v> </v>
      </c>
      <c r="F679" s="21" t="str">
        <f t="shared" si="70"/>
        <v> </v>
      </c>
      <c r="G679" s="22" t="str">
        <f t="shared" si="77"/>
        <v> </v>
      </c>
      <c r="H679" s="21" t="str">
        <f t="shared" si="76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3"/>
        <v> </v>
      </c>
      <c r="C680" s="1" t="str">
        <f t="shared" si="71"/>
        <v> </v>
      </c>
      <c r="D680" s="21" t="str">
        <f t="shared" si="74"/>
        <v> </v>
      </c>
      <c r="E680" s="21" t="str">
        <f t="shared" si="75"/>
        <v> </v>
      </c>
      <c r="F680" s="21" t="str">
        <f t="shared" si="70"/>
        <v> </v>
      </c>
      <c r="G680" s="22" t="str">
        <f t="shared" si="77"/>
        <v> </v>
      </c>
      <c r="H680" s="21" t="str">
        <f t="shared" si="76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3"/>
        <v> </v>
      </c>
      <c r="C681" s="1" t="str">
        <f t="shared" si="71"/>
        <v> </v>
      </c>
      <c r="D681" s="21" t="str">
        <f t="shared" si="74"/>
        <v> </v>
      </c>
      <c r="E681" s="21" t="str">
        <f t="shared" si="75"/>
        <v> </v>
      </c>
      <c r="F681" s="21" t="str">
        <f t="shared" si="70"/>
        <v> </v>
      </c>
      <c r="G681" s="22" t="str">
        <f t="shared" si="77"/>
        <v> </v>
      </c>
      <c r="H681" s="21" t="str">
        <f t="shared" si="76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3"/>
        <v> </v>
      </c>
      <c r="C682" s="1" t="str">
        <f t="shared" si="71"/>
        <v> </v>
      </c>
      <c r="D682" s="21" t="str">
        <f t="shared" si="74"/>
        <v> </v>
      </c>
      <c r="E682" s="21" t="str">
        <f t="shared" si="75"/>
        <v> </v>
      </c>
      <c r="F682" s="21" t="str">
        <f t="shared" si="70"/>
        <v> </v>
      </c>
      <c r="G682" s="22" t="str">
        <f t="shared" si="77"/>
        <v> </v>
      </c>
      <c r="H682" s="21" t="str">
        <f t="shared" si="76"/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3"/>
        <v> </v>
      </c>
      <c r="C683" s="1" t="str">
        <f t="shared" si="71"/>
        <v> </v>
      </c>
      <c r="D683" s="21" t="str">
        <f t="shared" si="74"/>
        <v> </v>
      </c>
      <c r="E683" s="21" t="str">
        <f t="shared" si="75"/>
        <v> </v>
      </c>
      <c r="F683" s="21" t="str">
        <f aca="true" t="shared" si="78" ref="F683:F746">IF(C683&lt;&gt;" ",D683-E683+H683," ")</f>
        <v> </v>
      </c>
      <c r="G683" s="22" t="str">
        <f t="shared" si="77"/>
        <v> </v>
      </c>
      <c r="H683" s="21" t="str">
        <f t="shared" si="76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3"/>
        <v> </v>
      </c>
      <c r="C684" s="1" t="str">
        <f t="shared" si="71"/>
        <v> </v>
      </c>
      <c r="D684" s="21" t="str">
        <f t="shared" si="74"/>
        <v> </v>
      </c>
      <c r="E684" s="21" t="str">
        <f t="shared" si="75"/>
        <v> </v>
      </c>
      <c r="F684" s="21" t="str">
        <f t="shared" si="78"/>
        <v> </v>
      </c>
      <c r="G684" s="22" t="str">
        <f t="shared" si="77"/>
        <v> </v>
      </c>
      <c r="H684" s="21" t="str">
        <f t="shared" si="76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3"/>
        <v> </v>
      </c>
      <c r="C685" s="1" t="str">
        <f t="shared" si="71"/>
        <v> </v>
      </c>
      <c r="D685" s="21" t="str">
        <f t="shared" si="74"/>
        <v> </v>
      </c>
      <c r="E685" s="21" t="str">
        <f t="shared" si="75"/>
        <v> </v>
      </c>
      <c r="F685" s="21" t="str">
        <f t="shared" si="78"/>
        <v> </v>
      </c>
      <c r="G685" s="22" t="str">
        <f t="shared" si="77"/>
        <v> </v>
      </c>
      <c r="H685" s="21" t="str">
        <f t="shared" si="76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3"/>
        <v> </v>
      </c>
      <c r="C686" s="1" t="str">
        <f aca="true" t="shared" si="79" ref="C686:C749">IF(CODE(C685)=32," ",IF(AND(C685+1&lt;=$E$13,G685&gt;0),+C685+1," "))</f>
        <v> </v>
      </c>
      <c r="D686" s="21" t="str">
        <f t="shared" si="74"/>
        <v> </v>
      </c>
      <c r="E686" s="21" t="str">
        <f t="shared" si="75"/>
        <v> </v>
      </c>
      <c r="F686" s="21" t="str">
        <f t="shared" si="78"/>
        <v> </v>
      </c>
      <c r="G686" s="22" t="str">
        <f t="shared" si="77"/>
        <v> </v>
      </c>
      <c r="H686" s="21" t="str">
        <f t="shared" si="76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3"/>
        <v> </v>
      </c>
      <c r="C687" s="1" t="str">
        <f t="shared" si="79"/>
        <v> </v>
      </c>
      <c r="D687" s="21" t="str">
        <f t="shared" si="74"/>
        <v> </v>
      </c>
      <c r="E687" s="21" t="str">
        <f t="shared" si="75"/>
        <v> </v>
      </c>
      <c r="F687" s="21" t="str">
        <f t="shared" si="78"/>
        <v> </v>
      </c>
      <c r="G687" s="22" t="str">
        <f t="shared" si="77"/>
        <v> </v>
      </c>
      <c r="H687" s="21" t="str">
        <f t="shared" si="76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3"/>
        <v> </v>
      </c>
      <c r="C688" s="1" t="str">
        <f t="shared" si="79"/>
        <v> </v>
      </c>
      <c r="D688" s="21" t="str">
        <f t="shared" si="74"/>
        <v> </v>
      </c>
      <c r="E688" s="21" t="str">
        <f t="shared" si="75"/>
        <v> </v>
      </c>
      <c r="F688" s="21" t="str">
        <f t="shared" si="78"/>
        <v> </v>
      </c>
      <c r="G688" s="22" t="str">
        <f t="shared" si="77"/>
        <v> </v>
      </c>
      <c r="H688" s="21" t="str">
        <f t="shared" si="76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3"/>
        <v> </v>
      </c>
      <c r="C689" s="1" t="str">
        <f t="shared" si="79"/>
        <v> </v>
      </c>
      <c r="D689" s="21" t="str">
        <f t="shared" si="74"/>
        <v> </v>
      </c>
      <c r="E689" s="21" t="str">
        <f t="shared" si="75"/>
        <v> </v>
      </c>
      <c r="F689" s="21" t="str">
        <f t="shared" si="78"/>
        <v> </v>
      </c>
      <c r="G689" s="22" t="str">
        <f t="shared" si="77"/>
        <v> </v>
      </c>
      <c r="H689" s="21" t="str">
        <f t="shared" si="76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3"/>
        <v> </v>
      </c>
      <c r="C690" s="1" t="str">
        <f t="shared" si="79"/>
        <v> </v>
      </c>
      <c r="D690" s="21" t="str">
        <f t="shared" si="74"/>
        <v> </v>
      </c>
      <c r="E690" s="21" t="str">
        <f t="shared" si="75"/>
        <v> </v>
      </c>
      <c r="F690" s="21" t="str">
        <f t="shared" si="78"/>
        <v> </v>
      </c>
      <c r="G690" s="22" t="str">
        <f t="shared" si="77"/>
        <v> </v>
      </c>
      <c r="H690" s="21" t="str">
        <f t="shared" si="76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3"/>
        <v> </v>
      </c>
      <c r="C691" s="1" t="str">
        <f t="shared" si="79"/>
        <v> </v>
      </c>
      <c r="D691" s="21" t="str">
        <f t="shared" si="74"/>
        <v> </v>
      </c>
      <c r="E691" s="21" t="str">
        <f t="shared" si="75"/>
        <v> </v>
      </c>
      <c r="F691" s="21" t="str">
        <f t="shared" si="78"/>
        <v> </v>
      </c>
      <c r="G691" s="22" t="str">
        <f t="shared" si="77"/>
        <v> </v>
      </c>
      <c r="H691" s="21" t="str">
        <f t="shared" si="76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t="shared" si="73"/>
        <v> </v>
      </c>
      <c r="C692" s="1" t="str">
        <f t="shared" si="79"/>
        <v> </v>
      </c>
      <c r="D692" s="21" t="str">
        <f t="shared" si="74"/>
        <v> </v>
      </c>
      <c r="E692" s="21" t="str">
        <f t="shared" si="75"/>
        <v> </v>
      </c>
      <c r="F692" s="21" t="str">
        <f t="shared" si="78"/>
        <v> </v>
      </c>
      <c r="G692" s="22" t="str">
        <f t="shared" si="77"/>
        <v> </v>
      </c>
      <c r="H692" s="21" t="str">
        <f t="shared" si="76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3"/>
        <v> </v>
      </c>
      <c r="C693" s="1" t="str">
        <f t="shared" si="79"/>
        <v> </v>
      </c>
      <c r="D693" s="21" t="str">
        <f t="shared" si="74"/>
        <v> </v>
      </c>
      <c r="E693" s="21" t="str">
        <f t="shared" si="75"/>
        <v> </v>
      </c>
      <c r="F693" s="21" t="str">
        <f t="shared" si="78"/>
        <v> </v>
      </c>
      <c r="G693" s="22" t="str">
        <f t="shared" si="77"/>
        <v> </v>
      </c>
      <c r="H693" s="21" t="str">
        <f t="shared" si="76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3"/>
        <v> </v>
      </c>
      <c r="C694" s="1" t="str">
        <f t="shared" si="79"/>
        <v> </v>
      </c>
      <c r="D694" s="21" t="str">
        <f t="shared" si="74"/>
        <v> </v>
      </c>
      <c r="E694" s="21" t="str">
        <f t="shared" si="75"/>
        <v> </v>
      </c>
      <c r="F694" s="21" t="str">
        <f t="shared" si="78"/>
        <v> </v>
      </c>
      <c r="G694" s="22" t="str">
        <f t="shared" si="77"/>
        <v> </v>
      </c>
      <c r="H694" s="21" t="str">
        <f t="shared" si="76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3"/>
        <v> </v>
      </c>
      <c r="C695" s="1" t="str">
        <f t="shared" si="79"/>
        <v> </v>
      </c>
      <c r="D695" s="21" t="str">
        <f t="shared" si="74"/>
        <v> </v>
      </c>
      <c r="E695" s="21" t="str">
        <f t="shared" si="75"/>
        <v> </v>
      </c>
      <c r="F695" s="21" t="str">
        <f t="shared" si="78"/>
        <v> </v>
      </c>
      <c r="G695" s="22" t="str">
        <f t="shared" si="77"/>
        <v> </v>
      </c>
      <c r="H695" s="21" t="str">
        <f t="shared" si="76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3"/>
        <v> </v>
      </c>
      <c r="C696" s="1" t="str">
        <f t="shared" si="79"/>
        <v> </v>
      </c>
      <c r="D696" s="21" t="str">
        <f t="shared" si="74"/>
        <v> </v>
      </c>
      <c r="E696" s="21" t="str">
        <f t="shared" si="75"/>
        <v> </v>
      </c>
      <c r="F696" s="21" t="str">
        <f t="shared" si="78"/>
        <v> </v>
      </c>
      <c r="G696" s="22" t="str">
        <f t="shared" si="77"/>
        <v> </v>
      </c>
      <c r="H696" s="21" t="str">
        <f t="shared" si="76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3"/>
        <v> </v>
      </c>
      <c r="C697" s="1" t="str">
        <f t="shared" si="79"/>
        <v> </v>
      </c>
      <c r="D697" s="21" t="str">
        <f t="shared" si="74"/>
        <v> </v>
      </c>
      <c r="E697" s="21" t="str">
        <f t="shared" si="75"/>
        <v> </v>
      </c>
      <c r="F697" s="21" t="str">
        <f t="shared" si="78"/>
        <v> </v>
      </c>
      <c r="G697" s="22" t="str">
        <f t="shared" si="77"/>
        <v> </v>
      </c>
      <c r="H697" s="21" t="str">
        <f t="shared" si="76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3"/>
        <v> </v>
      </c>
      <c r="C698" s="1" t="str">
        <f t="shared" si="79"/>
        <v> </v>
      </c>
      <c r="D698" s="21" t="str">
        <f t="shared" si="74"/>
        <v> </v>
      </c>
      <c r="E698" s="21" t="str">
        <f t="shared" si="75"/>
        <v> </v>
      </c>
      <c r="F698" s="21" t="str">
        <f t="shared" si="78"/>
        <v> </v>
      </c>
      <c r="G698" s="22" t="str">
        <f t="shared" si="77"/>
        <v> </v>
      </c>
      <c r="H698" s="21" t="str">
        <f t="shared" si="76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3"/>
        <v> </v>
      </c>
      <c r="C699" s="1" t="str">
        <f t="shared" si="79"/>
        <v> </v>
      </c>
      <c r="D699" s="21" t="str">
        <f t="shared" si="74"/>
        <v> </v>
      </c>
      <c r="E699" s="21" t="str">
        <f t="shared" si="75"/>
        <v> </v>
      </c>
      <c r="F699" s="21" t="str">
        <f t="shared" si="78"/>
        <v> </v>
      </c>
      <c r="G699" s="22" t="str">
        <f t="shared" si="77"/>
        <v> </v>
      </c>
      <c r="H699" s="21" t="str">
        <f t="shared" si="76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3"/>
        <v> </v>
      </c>
      <c r="C700" s="1" t="str">
        <f t="shared" si="79"/>
        <v> </v>
      </c>
      <c r="D700" s="21" t="str">
        <f t="shared" si="74"/>
        <v> </v>
      </c>
      <c r="E700" s="21" t="str">
        <f t="shared" si="75"/>
        <v> </v>
      </c>
      <c r="F700" s="21" t="str">
        <f t="shared" si="78"/>
        <v> </v>
      </c>
      <c r="G700" s="22" t="str">
        <f t="shared" si="77"/>
        <v> </v>
      </c>
      <c r="H700" s="21" t="str">
        <f t="shared" si="76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3"/>
        <v> </v>
      </c>
      <c r="C701" s="1" t="str">
        <f t="shared" si="79"/>
        <v> </v>
      </c>
      <c r="D701" s="21" t="str">
        <f t="shared" si="74"/>
        <v> </v>
      </c>
      <c r="E701" s="21" t="str">
        <f t="shared" si="75"/>
        <v> </v>
      </c>
      <c r="F701" s="21" t="str">
        <f t="shared" si="78"/>
        <v> </v>
      </c>
      <c r="G701" s="22" t="str">
        <f t="shared" si="77"/>
        <v> </v>
      </c>
      <c r="H701" s="21" t="str">
        <f t="shared" si="76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3"/>
        <v> </v>
      </c>
      <c r="C702" s="1" t="str">
        <f t="shared" si="79"/>
        <v> </v>
      </c>
      <c r="D702" s="21" t="str">
        <f t="shared" si="74"/>
        <v> </v>
      </c>
      <c r="E702" s="21" t="str">
        <f t="shared" si="75"/>
        <v> </v>
      </c>
      <c r="F702" s="21" t="str">
        <f t="shared" si="78"/>
        <v> </v>
      </c>
      <c r="G702" s="22" t="str">
        <f t="shared" si="77"/>
        <v> </v>
      </c>
      <c r="H702" s="21" t="str">
        <f t="shared" si="76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3"/>
        <v> </v>
      </c>
      <c r="C703" s="1" t="str">
        <f t="shared" si="79"/>
        <v> </v>
      </c>
      <c r="D703" s="21" t="str">
        <f t="shared" si="74"/>
        <v> </v>
      </c>
      <c r="E703" s="21" t="str">
        <f t="shared" si="75"/>
        <v> </v>
      </c>
      <c r="F703" s="21" t="str">
        <f t="shared" si="78"/>
        <v> </v>
      </c>
      <c r="G703" s="22" t="str">
        <f t="shared" si="77"/>
        <v> </v>
      </c>
      <c r="H703" s="21" t="str">
        <f t="shared" si="76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3"/>
        <v> </v>
      </c>
      <c r="C704" s="1" t="str">
        <f t="shared" si="79"/>
        <v> </v>
      </c>
      <c r="D704" s="21" t="str">
        <f t="shared" si="74"/>
        <v> </v>
      </c>
      <c r="E704" s="21" t="str">
        <f t="shared" si="75"/>
        <v> </v>
      </c>
      <c r="F704" s="21" t="str">
        <f t="shared" si="78"/>
        <v> </v>
      </c>
      <c r="G704" s="22" t="str">
        <f t="shared" si="77"/>
        <v> </v>
      </c>
      <c r="H704" s="21" t="str">
        <f t="shared" si="76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3"/>
        <v> </v>
      </c>
      <c r="C705" s="1" t="str">
        <f t="shared" si="79"/>
        <v> </v>
      </c>
      <c r="D705" s="21" t="str">
        <f t="shared" si="74"/>
        <v> </v>
      </c>
      <c r="E705" s="21" t="str">
        <f t="shared" si="75"/>
        <v> </v>
      </c>
      <c r="F705" s="21" t="str">
        <f t="shared" si="78"/>
        <v> </v>
      </c>
      <c r="G705" s="22" t="str">
        <f t="shared" si="77"/>
        <v> </v>
      </c>
      <c r="H705" s="21" t="str">
        <f t="shared" si="76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3"/>
        <v> </v>
      </c>
      <c r="C706" s="1" t="str">
        <f t="shared" si="79"/>
        <v> </v>
      </c>
      <c r="D706" s="21" t="str">
        <f t="shared" si="74"/>
        <v> </v>
      </c>
      <c r="E706" s="21" t="str">
        <f t="shared" si="75"/>
        <v> </v>
      </c>
      <c r="F706" s="21" t="str">
        <f t="shared" si="78"/>
        <v> </v>
      </c>
      <c r="G706" s="22" t="str">
        <f t="shared" si="77"/>
        <v> </v>
      </c>
      <c r="H706" s="21" t="str">
        <f t="shared" si="76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3"/>
        <v> </v>
      </c>
      <c r="C707" s="1" t="str">
        <f t="shared" si="79"/>
        <v> </v>
      </c>
      <c r="D707" s="21" t="str">
        <f t="shared" si="74"/>
        <v> </v>
      </c>
      <c r="E707" s="21" t="str">
        <f t="shared" si="75"/>
        <v> </v>
      </c>
      <c r="F707" s="21" t="str">
        <f t="shared" si="78"/>
        <v> </v>
      </c>
      <c r="G707" s="22" t="str">
        <f t="shared" si="77"/>
        <v> </v>
      </c>
      <c r="H707" s="21" t="str">
        <f t="shared" si="76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3"/>
        <v> </v>
      </c>
      <c r="C708" s="1" t="str">
        <f t="shared" si="79"/>
        <v> </v>
      </c>
      <c r="D708" s="21" t="str">
        <f t="shared" si="74"/>
        <v> </v>
      </c>
      <c r="E708" s="21" t="str">
        <f t="shared" si="75"/>
        <v> </v>
      </c>
      <c r="F708" s="21" t="str">
        <f t="shared" si="78"/>
        <v> </v>
      </c>
      <c r="G708" s="22" t="str">
        <f t="shared" si="77"/>
        <v> </v>
      </c>
      <c r="H708" s="21" t="str">
        <f t="shared" si="76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3"/>
        <v> </v>
      </c>
      <c r="C709" s="1" t="str">
        <f t="shared" si="79"/>
        <v> </v>
      </c>
      <c r="D709" s="21" t="str">
        <f t="shared" si="74"/>
        <v> </v>
      </c>
      <c r="E709" s="21" t="str">
        <f t="shared" si="75"/>
        <v> </v>
      </c>
      <c r="F709" s="21" t="str">
        <f t="shared" si="78"/>
        <v> </v>
      </c>
      <c r="G709" s="22" t="str">
        <f t="shared" si="77"/>
        <v> </v>
      </c>
      <c r="H709" s="21" t="str">
        <f t="shared" si="76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3"/>
        <v> </v>
      </c>
      <c r="C710" s="1" t="str">
        <f t="shared" si="79"/>
        <v> </v>
      </c>
      <c r="D710" s="21" t="str">
        <f t="shared" si="74"/>
        <v> </v>
      </c>
      <c r="E710" s="21" t="str">
        <f t="shared" si="75"/>
        <v> </v>
      </c>
      <c r="F710" s="21" t="str">
        <f t="shared" si="78"/>
        <v> </v>
      </c>
      <c r="G710" s="22" t="str">
        <f t="shared" si="77"/>
        <v> </v>
      </c>
      <c r="H710" s="21" t="str">
        <f t="shared" si="76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3"/>
        <v> </v>
      </c>
      <c r="C711" s="1" t="str">
        <f t="shared" si="79"/>
        <v> </v>
      </c>
      <c r="D711" s="21" t="str">
        <f t="shared" si="74"/>
        <v> </v>
      </c>
      <c r="E711" s="21" t="str">
        <f t="shared" si="75"/>
        <v> </v>
      </c>
      <c r="F711" s="21" t="str">
        <f t="shared" si="78"/>
        <v> </v>
      </c>
      <c r="G711" s="22" t="str">
        <f t="shared" si="77"/>
        <v> </v>
      </c>
      <c r="H711" s="21" t="str">
        <f t="shared" si="76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3"/>
        <v> </v>
      </c>
      <c r="C712" s="1" t="str">
        <f t="shared" si="79"/>
        <v> </v>
      </c>
      <c r="D712" s="21" t="str">
        <f t="shared" si="74"/>
        <v> </v>
      </c>
      <c r="E712" s="21" t="str">
        <f t="shared" si="75"/>
        <v> </v>
      </c>
      <c r="F712" s="21" t="str">
        <f t="shared" si="78"/>
        <v> </v>
      </c>
      <c r="G712" s="22" t="str">
        <f t="shared" si="77"/>
        <v> </v>
      </c>
      <c r="H712" s="21" t="str">
        <f t="shared" si="76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3"/>
        <v> </v>
      </c>
      <c r="C713" s="1" t="str">
        <f t="shared" si="79"/>
        <v> </v>
      </c>
      <c r="D713" s="21" t="str">
        <f t="shared" si="74"/>
        <v> </v>
      </c>
      <c r="E713" s="21" t="str">
        <f t="shared" si="75"/>
        <v> </v>
      </c>
      <c r="F713" s="21" t="str">
        <f t="shared" si="78"/>
        <v> </v>
      </c>
      <c r="G713" s="22" t="str">
        <f t="shared" si="77"/>
        <v> </v>
      </c>
      <c r="H713" s="21" t="str">
        <f t="shared" si="76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3"/>
        <v> </v>
      </c>
      <c r="C714" s="1" t="str">
        <f t="shared" si="79"/>
        <v> </v>
      </c>
      <c r="D714" s="21" t="str">
        <f t="shared" si="74"/>
        <v> </v>
      </c>
      <c r="E714" s="21" t="str">
        <f t="shared" si="75"/>
        <v> </v>
      </c>
      <c r="F714" s="21" t="str">
        <f t="shared" si="78"/>
        <v> </v>
      </c>
      <c r="G714" s="22" t="str">
        <f t="shared" si="77"/>
        <v> </v>
      </c>
      <c r="H714" s="21" t="str">
        <f t="shared" si="76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3"/>
        <v> </v>
      </c>
      <c r="C715" s="1" t="str">
        <f t="shared" si="79"/>
        <v> </v>
      </c>
      <c r="D715" s="21" t="str">
        <f t="shared" si="74"/>
        <v> </v>
      </c>
      <c r="E715" s="21" t="str">
        <f t="shared" si="75"/>
        <v> </v>
      </c>
      <c r="F715" s="21" t="str">
        <f t="shared" si="78"/>
        <v> </v>
      </c>
      <c r="G715" s="22" t="str">
        <f t="shared" si="77"/>
        <v> </v>
      </c>
      <c r="H715" s="21" t="str">
        <f t="shared" si="76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3"/>
        <v> </v>
      </c>
      <c r="C716" s="1" t="str">
        <f t="shared" si="79"/>
        <v> </v>
      </c>
      <c r="D716" s="21" t="str">
        <f t="shared" si="74"/>
        <v> </v>
      </c>
      <c r="E716" s="21" t="str">
        <f t="shared" si="75"/>
        <v> </v>
      </c>
      <c r="F716" s="21" t="str">
        <f t="shared" si="78"/>
        <v> </v>
      </c>
      <c r="G716" s="22" t="str">
        <f t="shared" si="77"/>
        <v> </v>
      </c>
      <c r="H716" s="21" t="str">
        <f t="shared" si="76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3"/>
        <v> </v>
      </c>
      <c r="C717" s="1" t="str">
        <f t="shared" si="79"/>
        <v> </v>
      </c>
      <c r="D717" s="21" t="str">
        <f t="shared" si="74"/>
        <v> </v>
      </c>
      <c r="E717" s="21" t="str">
        <f t="shared" si="75"/>
        <v> </v>
      </c>
      <c r="F717" s="21" t="str">
        <f t="shared" si="78"/>
        <v> </v>
      </c>
      <c r="G717" s="22" t="str">
        <f t="shared" si="77"/>
        <v> </v>
      </c>
      <c r="H717" s="21" t="str">
        <f t="shared" si="76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3"/>
        <v> </v>
      </c>
      <c r="C718" s="1" t="str">
        <f t="shared" si="79"/>
        <v> </v>
      </c>
      <c r="D718" s="21" t="str">
        <f t="shared" si="74"/>
        <v> </v>
      </c>
      <c r="E718" s="21" t="str">
        <f t="shared" si="75"/>
        <v> </v>
      </c>
      <c r="F718" s="21" t="str">
        <f t="shared" si="78"/>
        <v> </v>
      </c>
      <c r="G718" s="22" t="str">
        <f t="shared" si="77"/>
        <v> </v>
      </c>
      <c r="H718" s="21" t="str">
        <f t="shared" si="76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3"/>
        <v> </v>
      </c>
      <c r="C719" s="1" t="str">
        <f t="shared" si="79"/>
        <v> </v>
      </c>
      <c r="D719" s="21" t="str">
        <f t="shared" si="74"/>
        <v> </v>
      </c>
      <c r="E719" s="21" t="str">
        <f t="shared" si="75"/>
        <v> </v>
      </c>
      <c r="F719" s="21" t="str">
        <f t="shared" si="78"/>
        <v> </v>
      </c>
      <c r="G719" s="22" t="str">
        <f t="shared" si="77"/>
        <v> </v>
      </c>
      <c r="H719" s="21" t="str">
        <f t="shared" si="76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3"/>
        <v> </v>
      </c>
      <c r="C720" s="1" t="str">
        <f t="shared" si="79"/>
        <v> </v>
      </c>
      <c r="D720" s="21" t="str">
        <f t="shared" si="74"/>
        <v> </v>
      </c>
      <c r="E720" s="21" t="str">
        <f t="shared" si="75"/>
        <v> </v>
      </c>
      <c r="F720" s="21" t="str">
        <f t="shared" si="78"/>
        <v> </v>
      </c>
      <c r="G720" s="22" t="str">
        <f t="shared" si="77"/>
        <v> </v>
      </c>
      <c r="H720" s="21" t="str">
        <f t="shared" si="76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3"/>
        <v> </v>
      </c>
      <c r="C721" s="1" t="str">
        <f t="shared" si="79"/>
        <v> </v>
      </c>
      <c r="D721" s="21" t="str">
        <f t="shared" si="74"/>
        <v> </v>
      </c>
      <c r="E721" s="21" t="str">
        <f t="shared" si="75"/>
        <v> </v>
      </c>
      <c r="F721" s="21" t="str">
        <f t="shared" si="78"/>
        <v> </v>
      </c>
      <c r="G721" s="22" t="str">
        <f t="shared" si="77"/>
        <v> </v>
      </c>
      <c r="H721" s="21" t="str">
        <f t="shared" si="76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3"/>
        <v> </v>
      </c>
      <c r="C722" s="1" t="str">
        <f t="shared" si="79"/>
        <v> </v>
      </c>
      <c r="D722" s="21" t="str">
        <f t="shared" si="74"/>
        <v> </v>
      </c>
      <c r="E722" s="21" t="str">
        <f t="shared" si="75"/>
        <v> </v>
      </c>
      <c r="F722" s="21" t="str">
        <f t="shared" si="78"/>
        <v> </v>
      </c>
      <c r="G722" s="22" t="str">
        <f t="shared" si="77"/>
        <v> </v>
      </c>
      <c r="H722" s="21" t="str">
        <f t="shared" si="76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3"/>
        <v> </v>
      </c>
      <c r="C723" s="1" t="str">
        <f t="shared" si="79"/>
        <v> </v>
      </c>
      <c r="D723" s="21" t="str">
        <f t="shared" si="74"/>
        <v> </v>
      </c>
      <c r="E723" s="21" t="str">
        <f t="shared" si="75"/>
        <v> </v>
      </c>
      <c r="F723" s="21" t="str">
        <f t="shared" si="78"/>
        <v> </v>
      </c>
      <c r="G723" s="22" t="str">
        <f t="shared" si="77"/>
        <v> </v>
      </c>
      <c r="H723" s="21" t="str">
        <f t="shared" si="76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3"/>
        <v> </v>
      </c>
      <c r="C724" s="1" t="str">
        <f t="shared" si="79"/>
        <v> </v>
      </c>
      <c r="D724" s="21" t="str">
        <f t="shared" si="74"/>
        <v> </v>
      </c>
      <c r="E724" s="21" t="str">
        <f t="shared" si="75"/>
        <v> </v>
      </c>
      <c r="F724" s="21" t="str">
        <f t="shared" si="78"/>
        <v> </v>
      </c>
      <c r="G724" s="22" t="str">
        <f t="shared" si="77"/>
        <v> </v>
      </c>
      <c r="H724" s="21" t="str">
        <f t="shared" si="76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3"/>
        <v> </v>
      </c>
      <c r="C725" s="1" t="str">
        <f t="shared" si="79"/>
        <v> </v>
      </c>
      <c r="D725" s="21" t="str">
        <f t="shared" si="74"/>
        <v> </v>
      </c>
      <c r="E725" s="21" t="str">
        <f t="shared" si="75"/>
        <v> </v>
      </c>
      <c r="F725" s="21" t="str">
        <f t="shared" si="78"/>
        <v> </v>
      </c>
      <c r="G725" s="22" t="str">
        <f t="shared" si="77"/>
        <v> </v>
      </c>
      <c r="H725" s="21" t="str">
        <f t="shared" si="76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3"/>
        <v> </v>
      </c>
      <c r="C726" s="1" t="str">
        <f t="shared" si="79"/>
        <v> </v>
      </c>
      <c r="D726" s="21" t="str">
        <f t="shared" si="74"/>
        <v> </v>
      </c>
      <c r="E726" s="21" t="str">
        <f t="shared" si="75"/>
        <v> </v>
      </c>
      <c r="F726" s="21" t="str">
        <f t="shared" si="78"/>
        <v> </v>
      </c>
      <c r="G726" s="22" t="str">
        <f t="shared" si="77"/>
        <v> </v>
      </c>
      <c r="H726" s="21" t="str">
        <f t="shared" si="76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3"/>
        <v> </v>
      </c>
      <c r="C727" s="1" t="str">
        <f t="shared" si="79"/>
        <v> </v>
      </c>
      <c r="D727" s="21" t="str">
        <f t="shared" si="74"/>
        <v> </v>
      </c>
      <c r="E727" s="21" t="str">
        <f t="shared" si="75"/>
        <v> </v>
      </c>
      <c r="F727" s="21" t="str">
        <f t="shared" si="78"/>
        <v> </v>
      </c>
      <c r="G727" s="22" t="str">
        <f t="shared" si="77"/>
        <v> </v>
      </c>
      <c r="H727" s="21" t="str">
        <f t="shared" si="76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3"/>
        <v> </v>
      </c>
      <c r="C728" s="1" t="str">
        <f t="shared" si="79"/>
        <v> </v>
      </c>
      <c r="D728" s="21" t="str">
        <f t="shared" si="74"/>
        <v> </v>
      </c>
      <c r="E728" s="21" t="str">
        <f t="shared" si="75"/>
        <v> </v>
      </c>
      <c r="F728" s="21" t="str">
        <f t="shared" si="78"/>
        <v> </v>
      </c>
      <c r="G728" s="22" t="str">
        <f t="shared" si="77"/>
        <v> </v>
      </c>
      <c r="H728" s="21" t="str">
        <f t="shared" si="76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3"/>
        <v> </v>
      </c>
      <c r="C729" s="1" t="str">
        <f t="shared" si="79"/>
        <v> </v>
      </c>
      <c r="D729" s="21" t="str">
        <f t="shared" si="74"/>
        <v> </v>
      </c>
      <c r="E729" s="21" t="str">
        <f t="shared" si="75"/>
        <v> </v>
      </c>
      <c r="F729" s="21" t="str">
        <f t="shared" si="78"/>
        <v> </v>
      </c>
      <c r="G729" s="22" t="str">
        <f t="shared" si="77"/>
        <v> </v>
      </c>
      <c r="H729" s="21" t="str">
        <f t="shared" si="76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3"/>
        <v> </v>
      </c>
      <c r="C730" s="1" t="str">
        <f t="shared" si="79"/>
        <v> </v>
      </c>
      <c r="D730" s="21" t="str">
        <f t="shared" si="74"/>
        <v> </v>
      </c>
      <c r="E730" s="21" t="str">
        <f t="shared" si="75"/>
        <v> </v>
      </c>
      <c r="F730" s="21" t="str">
        <f t="shared" si="78"/>
        <v> </v>
      </c>
      <c r="G730" s="22" t="str">
        <f t="shared" si="77"/>
        <v> </v>
      </c>
      <c r="H730" s="21" t="str">
        <f t="shared" si="76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3"/>
        <v> </v>
      </c>
      <c r="C731" s="1" t="str">
        <f t="shared" si="79"/>
        <v> </v>
      </c>
      <c r="D731" s="21" t="str">
        <f t="shared" si="74"/>
        <v> </v>
      </c>
      <c r="E731" s="21" t="str">
        <f t="shared" si="75"/>
        <v> </v>
      </c>
      <c r="F731" s="21" t="str">
        <f t="shared" si="78"/>
        <v> </v>
      </c>
      <c r="G731" s="22" t="str">
        <f t="shared" si="77"/>
        <v> </v>
      </c>
      <c r="H731" s="21" t="str">
        <f t="shared" si="76"/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aca="true" t="shared" si="80" ref="B732:B795">IF(C732&lt;&gt;" ",INT(C732/13)+1," ")</f>
        <v> </v>
      </c>
      <c r="C732" s="1" t="str">
        <f t="shared" si="79"/>
        <v> </v>
      </c>
      <c r="D732" s="21" t="str">
        <f aca="true" t="shared" si="81" ref="D732:D795">IF(C732&lt;&gt;" ",IF(G731&lt;D731,G731+E732,PMT($E$11,($E$13),-$E$6))," ")</f>
        <v> </v>
      </c>
      <c r="E732" s="21" t="str">
        <f aca="true" t="shared" si="82" ref="E732:E795">IF(C732&lt;&gt;" ",G731*$E$11," ")</f>
        <v> </v>
      </c>
      <c r="F732" s="21" t="str">
        <f t="shared" si="78"/>
        <v> </v>
      </c>
      <c r="G732" s="22" t="str">
        <f t="shared" si="77"/>
        <v> </v>
      </c>
      <c r="H732" s="21" t="str">
        <f aca="true" t="shared" si="83" ref="H732:H795">IF(C732&lt;&gt;" ",IF(AND($E$19=B732,$E$20=C732-(B732-1)*12),$E$18,0)," ")</f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80"/>
        <v> </v>
      </c>
      <c r="C733" s="1" t="str">
        <f t="shared" si="79"/>
        <v> </v>
      </c>
      <c r="D733" s="21" t="str">
        <f t="shared" si="81"/>
        <v> </v>
      </c>
      <c r="E733" s="21" t="str">
        <f t="shared" si="82"/>
        <v> </v>
      </c>
      <c r="F733" s="21" t="str">
        <f t="shared" si="78"/>
        <v> </v>
      </c>
      <c r="G733" s="22" t="str">
        <f aca="true" t="shared" si="84" ref="G733:G796">IF(C733&lt;&gt;" ",G732-F733," ")</f>
        <v> </v>
      </c>
      <c r="H733" s="21" t="str">
        <f t="shared" si="83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80"/>
        <v> </v>
      </c>
      <c r="C734" s="1" t="str">
        <f t="shared" si="79"/>
        <v> </v>
      </c>
      <c r="D734" s="21" t="str">
        <f t="shared" si="81"/>
        <v> </v>
      </c>
      <c r="E734" s="21" t="str">
        <f t="shared" si="82"/>
        <v> </v>
      </c>
      <c r="F734" s="21" t="str">
        <f t="shared" si="78"/>
        <v> </v>
      </c>
      <c r="G734" s="22" t="str">
        <f t="shared" si="84"/>
        <v> </v>
      </c>
      <c r="H734" s="21" t="str">
        <f t="shared" si="83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80"/>
        <v> </v>
      </c>
      <c r="C735" s="1" t="str">
        <f t="shared" si="79"/>
        <v> </v>
      </c>
      <c r="D735" s="21" t="str">
        <f t="shared" si="81"/>
        <v> </v>
      </c>
      <c r="E735" s="21" t="str">
        <f t="shared" si="82"/>
        <v> </v>
      </c>
      <c r="F735" s="21" t="str">
        <f t="shared" si="78"/>
        <v> </v>
      </c>
      <c r="G735" s="22" t="str">
        <f t="shared" si="84"/>
        <v> </v>
      </c>
      <c r="H735" s="21" t="str">
        <f t="shared" si="83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80"/>
        <v> </v>
      </c>
      <c r="C736" s="1" t="str">
        <f t="shared" si="79"/>
        <v> </v>
      </c>
      <c r="D736" s="21" t="str">
        <f t="shared" si="81"/>
        <v> </v>
      </c>
      <c r="E736" s="21" t="str">
        <f t="shared" si="82"/>
        <v> </v>
      </c>
      <c r="F736" s="21" t="str">
        <f t="shared" si="78"/>
        <v> </v>
      </c>
      <c r="G736" s="22" t="str">
        <f t="shared" si="84"/>
        <v> </v>
      </c>
      <c r="H736" s="21" t="str">
        <f t="shared" si="83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80"/>
        <v> </v>
      </c>
      <c r="C737" s="1" t="str">
        <f t="shared" si="79"/>
        <v> </v>
      </c>
      <c r="D737" s="21" t="str">
        <f t="shared" si="81"/>
        <v> </v>
      </c>
      <c r="E737" s="21" t="str">
        <f t="shared" si="82"/>
        <v> </v>
      </c>
      <c r="F737" s="21" t="str">
        <f t="shared" si="78"/>
        <v> </v>
      </c>
      <c r="G737" s="22" t="str">
        <f t="shared" si="84"/>
        <v> </v>
      </c>
      <c r="H737" s="21" t="str">
        <f t="shared" si="83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80"/>
        <v> </v>
      </c>
      <c r="C738" s="1" t="str">
        <f t="shared" si="79"/>
        <v> </v>
      </c>
      <c r="D738" s="21" t="str">
        <f t="shared" si="81"/>
        <v> </v>
      </c>
      <c r="E738" s="21" t="str">
        <f t="shared" si="82"/>
        <v> </v>
      </c>
      <c r="F738" s="21" t="str">
        <f t="shared" si="78"/>
        <v> </v>
      </c>
      <c r="G738" s="22" t="str">
        <f t="shared" si="84"/>
        <v> </v>
      </c>
      <c r="H738" s="21" t="str">
        <f t="shared" si="83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80"/>
        <v> </v>
      </c>
      <c r="C739" s="1" t="str">
        <f t="shared" si="79"/>
        <v> </v>
      </c>
      <c r="D739" s="21" t="str">
        <f t="shared" si="81"/>
        <v> </v>
      </c>
      <c r="E739" s="21" t="str">
        <f t="shared" si="82"/>
        <v> </v>
      </c>
      <c r="F739" s="21" t="str">
        <f t="shared" si="78"/>
        <v> </v>
      </c>
      <c r="G739" s="22" t="str">
        <f t="shared" si="84"/>
        <v> </v>
      </c>
      <c r="H739" s="21" t="str">
        <f t="shared" si="83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80"/>
        <v> </v>
      </c>
      <c r="C740" s="1" t="str">
        <f t="shared" si="79"/>
        <v> </v>
      </c>
      <c r="D740" s="21" t="str">
        <f t="shared" si="81"/>
        <v> </v>
      </c>
      <c r="E740" s="21" t="str">
        <f t="shared" si="82"/>
        <v> </v>
      </c>
      <c r="F740" s="21" t="str">
        <f t="shared" si="78"/>
        <v> </v>
      </c>
      <c r="G740" s="22" t="str">
        <f t="shared" si="84"/>
        <v> </v>
      </c>
      <c r="H740" s="21" t="str">
        <f t="shared" si="83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80"/>
        <v> </v>
      </c>
      <c r="C741" s="1" t="str">
        <f t="shared" si="79"/>
        <v> </v>
      </c>
      <c r="D741" s="21" t="str">
        <f t="shared" si="81"/>
        <v> </v>
      </c>
      <c r="E741" s="21" t="str">
        <f t="shared" si="82"/>
        <v> </v>
      </c>
      <c r="F741" s="21" t="str">
        <f t="shared" si="78"/>
        <v> </v>
      </c>
      <c r="G741" s="22" t="str">
        <f t="shared" si="84"/>
        <v> </v>
      </c>
      <c r="H741" s="21" t="str">
        <f t="shared" si="83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80"/>
        <v> </v>
      </c>
      <c r="C742" s="1" t="str">
        <f t="shared" si="79"/>
        <v> </v>
      </c>
      <c r="D742" s="21" t="str">
        <f t="shared" si="81"/>
        <v> </v>
      </c>
      <c r="E742" s="21" t="str">
        <f t="shared" si="82"/>
        <v> </v>
      </c>
      <c r="F742" s="21" t="str">
        <f t="shared" si="78"/>
        <v> </v>
      </c>
      <c r="G742" s="22" t="str">
        <f t="shared" si="84"/>
        <v> </v>
      </c>
      <c r="H742" s="21" t="str">
        <f t="shared" si="83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80"/>
        <v> </v>
      </c>
      <c r="C743" s="1" t="str">
        <f t="shared" si="79"/>
        <v> </v>
      </c>
      <c r="D743" s="21" t="str">
        <f t="shared" si="81"/>
        <v> </v>
      </c>
      <c r="E743" s="21" t="str">
        <f t="shared" si="82"/>
        <v> </v>
      </c>
      <c r="F743" s="21" t="str">
        <f t="shared" si="78"/>
        <v> </v>
      </c>
      <c r="G743" s="22" t="str">
        <f t="shared" si="84"/>
        <v> </v>
      </c>
      <c r="H743" s="21" t="str">
        <f t="shared" si="83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80"/>
        <v> </v>
      </c>
      <c r="C744" s="1" t="str">
        <f t="shared" si="79"/>
        <v> </v>
      </c>
      <c r="D744" s="21" t="str">
        <f t="shared" si="81"/>
        <v> </v>
      </c>
      <c r="E744" s="21" t="str">
        <f t="shared" si="82"/>
        <v> </v>
      </c>
      <c r="F744" s="21" t="str">
        <f t="shared" si="78"/>
        <v> </v>
      </c>
      <c r="G744" s="22" t="str">
        <f t="shared" si="84"/>
        <v> </v>
      </c>
      <c r="H744" s="21" t="str">
        <f t="shared" si="83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80"/>
        <v> </v>
      </c>
      <c r="C745" s="1" t="str">
        <f t="shared" si="79"/>
        <v> </v>
      </c>
      <c r="D745" s="21" t="str">
        <f t="shared" si="81"/>
        <v> </v>
      </c>
      <c r="E745" s="21" t="str">
        <f t="shared" si="82"/>
        <v> </v>
      </c>
      <c r="F745" s="21" t="str">
        <f t="shared" si="78"/>
        <v> </v>
      </c>
      <c r="G745" s="22" t="str">
        <f t="shared" si="84"/>
        <v> </v>
      </c>
      <c r="H745" s="21" t="str">
        <f t="shared" si="83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80"/>
        <v> </v>
      </c>
      <c r="C746" s="1" t="str">
        <f t="shared" si="79"/>
        <v> </v>
      </c>
      <c r="D746" s="21" t="str">
        <f t="shared" si="81"/>
        <v> </v>
      </c>
      <c r="E746" s="21" t="str">
        <f t="shared" si="82"/>
        <v> </v>
      </c>
      <c r="F746" s="21" t="str">
        <f t="shared" si="78"/>
        <v> </v>
      </c>
      <c r="G746" s="22" t="str">
        <f t="shared" si="84"/>
        <v> </v>
      </c>
      <c r="H746" s="21" t="str">
        <f t="shared" si="83"/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80"/>
        <v> </v>
      </c>
      <c r="C747" s="1" t="str">
        <f t="shared" si="79"/>
        <v> </v>
      </c>
      <c r="D747" s="21" t="str">
        <f t="shared" si="81"/>
        <v> </v>
      </c>
      <c r="E747" s="21" t="str">
        <f t="shared" si="82"/>
        <v> </v>
      </c>
      <c r="F747" s="21" t="str">
        <f aca="true" t="shared" si="85" ref="F747:F810">IF(C747&lt;&gt;" ",D747-E747+H747," ")</f>
        <v> </v>
      </c>
      <c r="G747" s="22" t="str">
        <f t="shared" si="84"/>
        <v> </v>
      </c>
      <c r="H747" s="21" t="str">
        <f t="shared" si="83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80"/>
        <v> </v>
      </c>
      <c r="C748" s="1" t="str">
        <f t="shared" si="79"/>
        <v> </v>
      </c>
      <c r="D748" s="21" t="str">
        <f t="shared" si="81"/>
        <v> </v>
      </c>
      <c r="E748" s="21" t="str">
        <f t="shared" si="82"/>
        <v> </v>
      </c>
      <c r="F748" s="21" t="str">
        <f t="shared" si="85"/>
        <v> </v>
      </c>
      <c r="G748" s="22" t="str">
        <f t="shared" si="84"/>
        <v> </v>
      </c>
      <c r="H748" s="21" t="str">
        <f t="shared" si="83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80"/>
        <v> </v>
      </c>
      <c r="C749" s="1" t="str">
        <f t="shared" si="79"/>
        <v> </v>
      </c>
      <c r="D749" s="21" t="str">
        <f t="shared" si="81"/>
        <v> </v>
      </c>
      <c r="E749" s="21" t="str">
        <f t="shared" si="82"/>
        <v> </v>
      </c>
      <c r="F749" s="21" t="str">
        <f t="shared" si="85"/>
        <v> </v>
      </c>
      <c r="G749" s="22" t="str">
        <f t="shared" si="84"/>
        <v> </v>
      </c>
      <c r="H749" s="21" t="str">
        <f t="shared" si="83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80"/>
        <v> </v>
      </c>
      <c r="C750" s="1" t="str">
        <f aca="true" t="shared" si="86" ref="C750:C813">IF(CODE(C749)=32," ",IF(AND(C749+1&lt;=$E$13,G749&gt;0),+C749+1," "))</f>
        <v> </v>
      </c>
      <c r="D750" s="21" t="str">
        <f t="shared" si="81"/>
        <v> </v>
      </c>
      <c r="E750" s="21" t="str">
        <f t="shared" si="82"/>
        <v> </v>
      </c>
      <c r="F750" s="21" t="str">
        <f t="shared" si="85"/>
        <v> </v>
      </c>
      <c r="G750" s="22" t="str">
        <f t="shared" si="84"/>
        <v> </v>
      </c>
      <c r="H750" s="21" t="str">
        <f t="shared" si="83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80"/>
        <v> </v>
      </c>
      <c r="C751" s="1" t="str">
        <f t="shared" si="86"/>
        <v> </v>
      </c>
      <c r="D751" s="21" t="str">
        <f t="shared" si="81"/>
        <v> </v>
      </c>
      <c r="E751" s="21" t="str">
        <f t="shared" si="82"/>
        <v> </v>
      </c>
      <c r="F751" s="21" t="str">
        <f t="shared" si="85"/>
        <v> </v>
      </c>
      <c r="G751" s="22" t="str">
        <f t="shared" si="84"/>
        <v> </v>
      </c>
      <c r="H751" s="21" t="str">
        <f t="shared" si="83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80"/>
        <v> </v>
      </c>
      <c r="C752" s="1" t="str">
        <f t="shared" si="86"/>
        <v> </v>
      </c>
      <c r="D752" s="21" t="str">
        <f t="shared" si="81"/>
        <v> </v>
      </c>
      <c r="E752" s="21" t="str">
        <f t="shared" si="82"/>
        <v> </v>
      </c>
      <c r="F752" s="21" t="str">
        <f t="shared" si="85"/>
        <v> </v>
      </c>
      <c r="G752" s="22" t="str">
        <f t="shared" si="84"/>
        <v> </v>
      </c>
      <c r="H752" s="21" t="str">
        <f t="shared" si="83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80"/>
        <v> </v>
      </c>
      <c r="C753" s="1" t="str">
        <f t="shared" si="86"/>
        <v> </v>
      </c>
      <c r="D753" s="21" t="str">
        <f t="shared" si="81"/>
        <v> </v>
      </c>
      <c r="E753" s="21" t="str">
        <f t="shared" si="82"/>
        <v> </v>
      </c>
      <c r="F753" s="21" t="str">
        <f t="shared" si="85"/>
        <v> </v>
      </c>
      <c r="G753" s="22" t="str">
        <f t="shared" si="84"/>
        <v> </v>
      </c>
      <c r="H753" s="21" t="str">
        <f t="shared" si="83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80"/>
        <v> </v>
      </c>
      <c r="C754" s="1" t="str">
        <f t="shared" si="86"/>
        <v> </v>
      </c>
      <c r="D754" s="21" t="str">
        <f t="shared" si="81"/>
        <v> </v>
      </c>
      <c r="E754" s="21" t="str">
        <f t="shared" si="82"/>
        <v> </v>
      </c>
      <c r="F754" s="21" t="str">
        <f t="shared" si="85"/>
        <v> </v>
      </c>
      <c r="G754" s="22" t="str">
        <f t="shared" si="84"/>
        <v> </v>
      </c>
      <c r="H754" s="21" t="str">
        <f t="shared" si="83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80"/>
        <v> </v>
      </c>
      <c r="C755" s="1" t="str">
        <f t="shared" si="86"/>
        <v> </v>
      </c>
      <c r="D755" s="21" t="str">
        <f t="shared" si="81"/>
        <v> </v>
      </c>
      <c r="E755" s="21" t="str">
        <f t="shared" si="82"/>
        <v> </v>
      </c>
      <c r="F755" s="21" t="str">
        <f t="shared" si="85"/>
        <v> </v>
      </c>
      <c r="G755" s="22" t="str">
        <f t="shared" si="84"/>
        <v> </v>
      </c>
      <c r="H755" s="21" t="str">
        <f t="shared" si="83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t="shared" si="80"/>
        <v> </v>
      </c>
      <c r="C756" s="1" t="str">
        <f t="shared" si="86"/>
        <v> </v>
      </c>
      <c r="D756" s="21" t="str">
        <f t="shared" si="81"/>
        <v> </v>
      </c>
      <c r="E756" s="21" t="str">
        <f t="shared" si="82"/>
        <v> </v>
      </c>
      <c r="F756" s="21" t="str">
        <f t="shared" si="85"/>
        <v> </v>
      </c>
      <c r="G756" s="22" t="str">
        <f t="shared" si="84"/>
        <v> </v>
      </c>
      <c r="H756" s="21" t="str">
        <f t="shared" si="83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0"/>
        <v> </v>
      </c>
      <c r="C757" s="1" t="str">
        <f t="shared" si="86"/>
        <v> </v>
      </c>
      <c r="D757" s="21" t="str">
        <f t="shared" si="81"/>
        <v> </v>
      </c>
      <c r="E757" s="21" t="str">
        <f t="shared" si="82"/>
        <v> </v>
      </c>
      <c r="F757" s="21" t="str">
        <f t="shared" si="85"/>
        <v> </v>
      </c>
      <c r="G757" s="22" t="str">
        <f t="shared" si="84"/>
        <v> </v>
      </c>
      <c r="H757" s="21" t="str">
        <f t="shared" si="83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0"/>
        <v> </v>
      </c>
      <c r="C758" s="1" t="str">
        <f t="shared" si="86"/>
        <v> </v>
      </c>
      <c r="D758" s="21" t="str">
        <f t="shared" si="81"/>
        <v> </v>
      </c>
      <c r="E758" s="21" t="str">
        <f t="shared" si="82"/>
        <v> </v>
      </c>
      <c r="F758" s="21" t="str">
        <f t="shared" si="85"/>
        <v> </v>
      </c>
      <c r="G758" s="22" t="str">
        <f t="shared" si="84"/>
        <v> </v>
      </c>
      <c r="H758" s="21" t="str">
        <f t="shared" si="83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0"/>
        <v> </v>
      </c>
      <c r="C759" s="1" t="str">
        <f t="shared" si="86"/>
        <v> </v>
      </c>
      <c r="D759" s="21" t="str">
        <f t="shared" si="81"/>
        <v> </v>
      </c>
      <c r="E759" s="21" t="str">
        <f t="shared" si="82"/>
        <v> </v>
      </c>
      <c r="F759" s="21" t="str">
        <f t="shared" si="85"/>
        <v> </v>
      </c>
      <c r="G759" s="22" t="str">
        <f t="shared" si="84"/>
        <v> </v>
      </c>
      <c r="H759" s="21" t="str">
        <f t="shared" si="83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0"/>
        <v> </v>
      </c>
      <c r="C760" s="1" t="str">
        <f t="shared" si="86"/>
        <v> </v>
      </c>
      <c r="D760" s="21" t="str">
        <f t="shared" si="81"/>
        <v> </v>
      </c>
      <c r="E760" s="21" t="str">
        <f t="shared" si="82"/>
        <v> </v>
      </c>
      <c r="F760" s="21" t="str">
        <f t="shared" si="85"/>
        <v> </v>
      </c>
      <c r="G760" s="22" t="str">
        <f t="shared" si="84"/>
        <v> </v>
      </c>
      <c r="H760" s="21" t="str">
        <f t="shared" si="83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0"/>
        <v> </v>
      </c>
      <c r="C761" s="1" t="str">
        <f t="shared" si="86"/>
        <v> </v>
      </c>
      <c r="D761" s="21" t="str">
        <f t="shared" si="81"/>
        <v> </v>
      </c>
      <c r="E761" s="21" t="str">
        <f t="shared" si="82"/>
        <v> </v>
      </c>
      <c r="F761" s="21" t="str">
        <f t="shared" si="85"/>
        <v> </v>
      </c>
      <c r="G761" s="22" t="str">
        <f t="shared" si="84"/>
        <v> </v>
      </c>
      <c r="H761" s="21" t="str">
        <f t="shared" si="83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0"/>
        <v> </v>
      </c>
      <c r="C762" s="1" t="str">
        <f t="shared" si="86"/>
        <v> </v>
      </c>
      <c r="D762" s="21" t="str">
        <f t="shared" si="81"/>
        <v> </v>
      </c>
      <c r="E762" s="21" t="str">
        <f t="shared" si="82"/>
        <v> </v>
      </c>
      <c r="F762" s="21" t="str">
        <f t="shared" si="85"/>
        <v> </v>
      </c>
      <c r="G762" s="22" t="str">
        <f t="shared" si="84"/>
        <v> </v>
      </c>
      <c r="H762" s="21" t="str">
        <f t="shared" si="83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0"/>
        <v> </v>
      </c>
      <c r="C763" s="1" t="str">
        <f t="shared" si="86"/>
        <v> </v>
      </c>
      <c r="D763" s="21" t="str">
        <f t="shared" si="81"/>
        <v> </v>
      </c>
      <c r="E763" s="21" t="str">
        <f t="shared" si="82"/>
        <v> </v>
      </c>
      <c r="F763" s="21" t="str">
        <f t="shared" si="85"/>
        <v> </v>
      </c>
      <c r="G763" s="22" t="str">
        <f t="shared" si="84"/>
        <v> </v>
      </c>
      <c r="H763" s="21" t="str">
        <f t="shared" si="83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0"/>
        <v> </v>
      </c>
      <c r="C764" s="1" t="str">
        <f t="shared" si="86"/>
        <v> </v>
      </c>
      <c r="D764" s="21" t="str">
        <f t="shared" si="81"/>
        <v> </v>
      </c>
      <c r="E764" s="21" t="str">
        <f t="shared" si="82"/>
        <v> </v>
      </c>
      <c r="F764" s="21" t="str">
        <f t="shared" si="85"/>
        <v> </v>
      </c>
      <c r="G764" s="22" t="str">
        <f t="shared" si="84"/>
        <v> </v>
      </c>
      <c r="H764" s="21" t="str">
        <f t="shared" si="83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0"/>
        <v> </v>
      </c>
      <c r="C765" s="1" t="str">
        <f t="shared" si="86"/>
        <v> </v>
      </c>
      <c r="D765" s="21" t="str">
        <f t="shared" si="81"/>
        <v> </v>
      </c>
      <c r="E765" s="21" t="str">
        <f t="shared" si="82"/>
        <v> </v>
      </c>
      <c r="F765" s="21" t="str">
        <f t="shared" si="85"/>
        <v> </v>
      </c>
      <c r="G765" s="22" t="str">
        <f t="shared" si="84"/>
        <v> </v>
      </c>
      <c r="H765" s="21" t="str">
        <f t="shared" si="83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0"/>
        <v> </v>
      </c>
      <c r="C766" s="1" t="str">
        <f t="shared" si="86"/>
        <v> </v>
      </c>
      <c r="D766" s="21" t="str">
        <f t="shared" si="81"/>
        <v> </v>
      </c>
      <c r="E766" s="21" t="str">
        <f t="shared" si="82"/>
        <v> </v>
      </c>
      <c r="F766" s="21" t="str">
        <f t="shared" si="85"/>
        <v> </v>
      </c>
      <c r="G766" s="22" t="str">
        <f t="shared" si="84"/>
        <v> </v>
      </c>
      <c r="H766" s="21" t="str">
        <f t="shared" si="83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0"/>
        <v> </v>
      </c>
      <c r="C767" s="1" t="str">
        <f t="shared" si="86"/>
        <v> </v>
      </c>
      <c r="D767" s="21" t="str">
        <f t="shared" si="81"/>
        <v> </v>
      </c>
      <c r="E767" s="21" t="str">
        <f t="shared" si="82"/>
        <v> </v>
      </c>
      <c r="F767" s="21" t="str">
        <f t="shared" si="85"/>
        <v> </v>
      </c>
      <c r="G767" s="22" t="str">
        <f t="shared" si="84"/>
        <v> </v>
      </c>
      <c r="H767" s="21" t="str">
        <f t="shared" si="83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0"/>
        <v> </v>
      </c>
      <c r="C768" s="1" t="str">
        <f t="shared" si="86"/>
        <v> </v>
      </c>
      <c r="D768" s="21" t="str">
        <f t="shared" si="81"/>
        <v> </v>
      </c>
      <c r="E768" s="21" t="str">
        <f t="shared" si="82"/>
        <v> </v>
      </c>
      <c r="F768" s="21" t="str">
        <f t="shared" si="85"/>
        <v> </v>
      </c>
      <c r="G768" s="22" t="str">
        <f t="shared" si="84"/>
        <v> </v>
      </c>
      <c r="H768" s="21" t="str">
        <f t="shared" si="83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0"/>
        <v> </v>
      </c>
      <c r="C769" s="1" t="str">
        <f t="shared" si="86"/>
        <v> </v>
      </c>
      <c r="D769" s="21" t="str">
        <f t="shared" si="81"/>
        <v> </v>
      </c>
      <c r="E769" s="21" t="str">
        <f t="shared" si="82"/>
        <v> </v>
      </c>
      <c r="F769" s="21" t="str">
        <f t="shared" si="85"/>
        <v> </v>
      </c>
      <c r="G769" s="22" t="str">
        <f t="shared" si="84"/>
        <v> </v>
      </c>
      <c r="H769" s="21" t="str">
        <f t="shared" si="83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0"/>
        <v> </v>
      </c>
      <c r="C770" s="1" t="str">
        <f t="shared" si="86"/>
        <v> </v>
      </c>
      <c r="D770" s="21" t="str">
        <f t="shared" si="81"/>
        <v> </v>
      </c>
      <c r="E770" s="21" t="str">
        <f t="shared" si="82"/>
        <v> </v>
      </c>
      <c r="F770" s="21" t="str">
        <f t="shared" si="85"/>
        <v> </v>
      </c>
      <c r="G770" s="22" t="str">
        <f t="shared" si="84"/>
        <v> </v>
      </c>
      <c r="H770" s="21" t="str">
        <f t="shared" si="83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0"/>
        <v> </v>
      </c>
      <c r="C771" s="1" t="str">
        <f t="shared" si="86"/>
        <v> </v>
      </c>
      <c r="D771" s="21" t="str">
        <f t="shared" si="81"/>
        <v> </v>
      </c>
      <c r="E771" s="21" t="str">
        <f t="shared" si="82"/>
        <v> </v>
      </c>
      <c r="F771" s="21" t="str">
        <f t="shared" si="85"/>
        <v> </v>
      </c>
      <c r="G771" s="22" t="str">
        <f t="shared" si="84"/>
        <v> </v>
      </c>
      <c r="H771" s="21" t="str">
        <f t="shared" si="83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0"/>
        <v> </v>
      </c>
      <c r="C772" s="1" t="str">
        <f t="shared" si="86"/>
        <v> </v>
      </c>
      <c r="D772" s="21" t="str">
        <f t="shared" si="81"/>
        <v> </v>
      </c>
      <c r="E772" s="21" t="str">
        <f t="shared" si="82"/>
        <v> </v>
      </c>
      <c r="F772" s="21" t="str">
        <f t="shared" si="85"/>
        <v> </v>
      </c>
      <c r="G772" s="22" t="str">
        <f t="shared" si="84"/>
        <v> </v>
      </c>
      <c r="H772" s="21" t="str">
        <f t="shared" si="83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0"/>
        <v> </v>
      </c>
      <c r="C773" s="1" t="str">
        <f t="shared" si="86"/>
        <v> </v>
      </c>
      <c r="D773" s="21" t="str">
        <f t="shared" si="81"/>
        <v> </v>
      </c>
      <c r="E773" s="21" t="str">
        <f t="shared" si="82"/>
        <v> </v>
      </c>
      <c r="F773" s="21" t="str">
        <f t="shared" si="85"/>
        <v> </v>
      </c>
      <c r="G773" s="22" t="str">
        <f t="shared" si="84"/>
        <v> </v>
      </c>
      <c r="H773" s="21" t="str">
        <f t="shared" si="83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0"/>
        <v> </v>
      </c>
      <c r="C774" s="1" t="str">
        <f t="shared" si="86"/>
        <v> </v>
      </c>
      <c r="D774" s="21" t="str">
        <f t="shared" si="81"/>
        <v> </v>
      </c>
      <c r="E774" s="21" t="str">
        <f t="shared" si="82"/>
        <v> </v>
      </c>
      <c r="F774" s="21" t="str">
        <f t="shared" si="85"/>
        <v> </v>
      </c>
      <c r="G774" s="22" t="str">
        <f t="shared" si="84"/>
        <v> </v>
      </c>
      <c r="H774" s="21" t="str">
        <f t="shared" si="83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0"/>
        <v> </v>
      </c>
      <c r="C775" s="1" t="str">
        <f t="shared" si="86"/>
        <v> </v>
      </c>
      <c r="D775" s="21" t="str">
        <f t="shared" si="81"/>
        <v> </v>
      </c>
      <c r="E775" s="21" t="str">
        <f t="shared" si="82"/>
        <v> </v>
      </c>
      <c r="F775" s="21" t="str">
        <f t="shared" si="85"/>
        <v> </v>
      </c>
      <c r="G775" s="22" t="str">
        <f t="shared" si="84"/>
        <v> </v>
      </c>
      <c r="H775" s="21" t="str">
        <f t="shared" si="83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0"/>
        <v> </v>
      </c>
      <c r="C776" s="1" t="str">
        <f t="shared" si="86"/>
        <v> </v>
      </c>
      <c r="D776" s="21" t="str">
        <f t="shared" si="81"/>
        <v> </v>
      </c>
      <c r="E776" s="21" t="str">
        <f t="shared" si="82"/>
        <v> </v>
      </c>
      <c r="F776" s="21" t="str">
        <f t="shared" si="85"/>
        <v> </v>
      </c>
      <c r="G776" s="22" t="str">
        <f t="shared" si="84"/>
        <v> </v>
      </c>
      <c r="H776" s="21" t="str">
        <f t="shared" si="83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0"/>
        <v> </v>
      </c>
      <c r="C777" s="1" t="str">
        <f t="shared" si="86"/>
        <v> </v>
      </c>
      <c r="D777" s="21" t="str">
        <f t="shared" si="81"/>
        <v> </v>
      </c>
      <c r="E777" s="21" t="str">
        <f t="shared" si="82"/>
        <v> </v>
      </c>
      <c r="F777" s="21" t="str">
        <f t="shared" si="85"/>
        <v> </v>
      </c>
      <c r="G777" s="22" t="str">
        <f t="shared" si="84"/>
        <v> </v>
      </c>
      <c r="H777" s="21" t="str">
        <f t="shared" si="83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0"/>
        <v> </v>
      </c>
      <c r="C778" s="1" t="str">
        <f t="shared" si="86"/>
        <v> </v>
      </c>
      <c r="D778" s="21" t="str">
        <f t="shared" si="81"/>
        <v> </v>
      </c>
      <c r="E778" s="21" t="str">
        <f t="shared" si="82"/>
        <v> </v>
      </c>
      <c r="F778" s="21" t="str">
        <f t="shared" si="85"/>
        <v> </v>
      </c>
      <c r="G778" s="22" t="str">
        <f t="shared" si="84"/>
        <v> </v>
      </c>
      <c r="H778" s="21" t="str">
        <f t="shared" si="83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0"/>
        <v> </v>
      </c>
      <c r="C779" s="1" t="str">
        <f t="shared" si="86"/>
        <v> </v>
      </c>
      <c r="D779" s="21" t="str">
        <f t="shared" si="81"/>
        <v> </v>
      </c>
      <c r="E779" s="21" t="str">
        <f t="shared" si="82"/>
        <v> </v>
      </c>
      <c r="F779" s="21" t="str">
        <f t="shared" si="85"/>
        <v> </v>
      </c>
      <c r="G779" s="22" t="str">
        <f t="shared" si="84"/>
        <v> </v>
      </c>
      <c r="H779" s="21" t="str">
        <f t="shared" si="83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0"/>
        <v> </v>
      </c>
      <c r="C780" s="1" t="str">
        <f t="shared" si="86"/>
        <v> </v>
      </c>
      <c r="D780" s="21" t="str">
        <f t="shared" si="81"/>
        <v> </v>
      </c>
      <c r="E780" s="21" t="str">
        <f t="shared" si="82"/>
        <v> </v>
      </c>
      <c r="F780" s="21" t="str">
        <f t="shared" si="85"/>
        <v> </v>
      </c>
      <c r="G780" s="22" t="str">
        <f t="shared" si="84"/>
        <v> </v>
      </c>
      <c r="H780" s="21" t="str">
        <f t="shared" si="83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0"/>
        <v> </v>
      </c>
      <c r="C781" s="1" t="str">
        <f t="shared" si="86"/>
        <v> </v>
      </c>
      <c r="D781" s="21" t="str">
        <f t="shared" si="81"/>
        <v> </v>
      </c>
      <c r="E781" s="21" t="str">
        <f t="shared" si="82"/>
        <v> </v>
      </c>
      <c r="F781" s="21" t="str">
        <f t="shared" si="85"/>
        <v> </v>
      </c>
      <c r="G781" s="22" t="str">
        <f t="shared" si="84"/>
        <v> </v>
      </c>
      <c r="H781" s="21" t="str">
        <f t="shared" si="83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0"/>
        <v> </v>
      </c>
      <c r="C782" s="1" t="str">
        <f t="shared" si="86"/>
        <v> </v>
      </c>
      <c r="D782" s="21" t="str">
        <f t="shared" si="81"/>
        <v> </v>
      </c>
      <c r="E782" s="21" t="str">
        <f t="shared" si="82"/>
        <v> </v>
      </c>
      <c r="F782" s="21" t="str">
        <f t="shared" si="85"/>
        <v> </v>
      </c>
      <c r="G782" s="22" t="str">
        <f t="shared" si="84"/>
        <v> </v>
      </c>
      <c r="H782" s="21" t="str">
        <f t="shared" si="83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0"/>
        <v> </v>
      </c>
      <c r="C783" s="1" t="str">
        <f t="shared" si="86"/>
        <v> </v>
      </c>
      <c r="D783" s="21" t="str">
        <f t="shared" si="81"/>
        <v> </v>
      </c>
      <c r="E783" s="21" t="str">
        <f t="shared" si="82"/>
        <v> </v>
      </c>
      <c r="F783" s="21" t="str">
        <f t="shared" si="85"/>
        <v> </v>
      </c>
      <c r="G783" s="22" t="str">
        <f t="shared" si="84"/>
        <v> </v>
      </c>
      <c r="H783" s="21" t="str">
        <f t="shared" si="83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0"/>
        <v> </v>
      </c>
      <c r="C784" s="1" t="str">
        <f t="shared" si="86"/>
        <v> </v>
      </c>
      <c r="D784" s="21" t="str">
        <f t="shared" si="81"/>
        <v> </v>
      </c>
      <c r="E784" s="21" t="str">
        <f t="shared" si="82"/>
        <v> </v>
      </c>
      <c r="F784" s="21" t="str">
        <f t="shared" si="85"/>
        <v> </v>
      </c>
      <c r="G784" s="22" t="str">
        <f t="shared" si="84"/>
        <v> </v>
      </c>
      <c r="H784" s="21" t="str">
        <f t="shared" si="83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0"/>
        <v> </v>
      </c>
      <c r="C785" s="1" t="str">
        <f t="shared" si="86"/>
        <v> </v>
      </c>
      <c r="D785" s="21" t="str">
        <f t="shared" si="81"/>
        <v> </v>
      </c>
      <c r="E785" s="21" t="str">
        <f t="shared" si="82"/>
        <v> </v>
      </c>
      <c r="F785" s="21" t="str">
        <f t="shared" si="85"/>
        <v> </v>
      </c>
      <c r="G785" s="22" t="str">
        <f t="shared" si="84"/>
        <v> </v>
      </c>
      <c r="H785" s="21" t="str">
        <f t="shared" si="83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0"/>
        <v> </v>
      </c>
      <c r="C786" s="1" t="str">
        <f t="shared" si="86"/>
        <v> </v>
      </c>
      <c r="D786" s="21" t="str">
        <f t="shared" si="81"/>
        <v> </v>
      </c>
      <c r="E786" s="21" t="str">
        <f t="shared" si="82"/>
        <v> </v>
      </c>
      <c r="F786" s="21" t="str">
        <f t="shared" si="85"/>
        <v> </v>
      </c>
      <c r="G786" s="22" t="str">
        <f t="shared" si="84"/>
        <v> </v>
      </c>
      <c r="H786" s="21" t="str">
        <f t="shared" si="83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0"/>
        <v> </v>
      </c>
      <c r="C787" s="1" t="str">
        <f t="shared" si="86"/>
        <v> </v>
      </c>
      <c r="D787" s="21" t="str">
        <f t="shared" si="81"/>
        <v> </v>
      </c>
      <c r="E787" s="21" t="str">
        <f t="shared" si="82"/>
        <v> </v>
      </c>
      <c r="F787" s="21" t="str">
        <f t="shared" si="85"/>
        <v> </v>
      </c>
      <c r="G787" s="22" t="str">
        <f t="shared" si="84"/>
        <v> </v>
      </c>
      <c r="H787" s="21" t="str">
        <f t="shared" si="83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0"/>
        <v> </v>
      </c>
      <c r="C788" s="1" t="str">
        <f t="shared" si="86"/>
        <v> </v>
      </c>
      <c r="D788" s="21" t="str">
        <f t="shared" si="81"/>
        <v> </v>
      </c>
      <c r="E788" s="21" t="str">
        <f t="shared" si="82"/>
        <v> </v>
      </c>
      <c r="F788" s="21" t="str">
        <f t="shared" si="85"/>
        <v> </v>
      </c>
      <c r="G788" s="22" t="str">
        <f t="shared" si="84"/>
        <v> </v>
      </c>
      <c r="H788" s="21" t="str">
        <f t="shared" si="83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0"/>
        <v> </v>
      </c>
      <c r="C789" s="1" t="str">
        <f t="shared" si="86"/>
        <v> </v>
      </c>
      <c r="D789" s="21" t="str">
        <f t="shared" si="81"/>
        <v> </v>
      </c>
      <c r="E789" s="21" t="str">
        <f t="shared" si="82"/>
        <v> </v>
      </c>
      <c r="F789" s="21" t="str">
        <f t="shared" si="85"/>
        <v> </v>
      </c>
      <c r="G789" s="22" t="str">
        <f t="shared" si="84"/>
        <v> </v>
      </c>
      <c r="H789" s="21" t="str">
        <f t="shared" si="83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0"/>
        <v> </v>
      </c>
      <c r="C790" s="1" t="str">
        <f t="shared" si="86"/>
        <v> </v>
      </c>
      <c r="D790" s="21" t="str">
        <f t="shared" si="81"/>
        <v> </v>
      </c>
      <c r="E790" s="21" t="str">
        <f t="shared" si="82"/>
        <v> </v>
      </c>
      <c r="F790" s="21" t="str">
        <f t="shared" si="85"/>
        <v> </v>
      </c>
      <c r="G790" s="22" t="str">
        <f t="shared" si="84"/>
        <v> </v>
      </c>
      <c r="H790" s="21" t="str">
        <f t="shared" si="83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0"/>
        <v> </v>
      </c>
      <c r="C791" s="1" t="str">
        <f t="shared" si="86"/>
        <v> </v>
      </c>
      <c r="D791" s="21" t="str">
        <f t="shared" si="81"/>
        <v> </v>
      </c>
      <c r="E791" s="21" t="str">
        <f t="shared" si="82"/>
        <v> </v>
      </c>
      <c r="F791" s="21" t="str">
        <f t="shared" si="85"/>
        <v> </v>
      </c>
      <c r="G791" s="22" t="str">
        <f t="shared" si="84"/>
        <v> </v>
      </c>
      <c r="H791" s="21" t="str">
        <f t="shared" si="83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0"/>
        <v> </v>
      </c>
      <c r="C792" s="1" t="str">
        <f t="shared" si="86"/>
        <v> </v>
      </c>
      <c r="D792" s="21" t="str">
        <f t="shared" si="81"/>
        <v> </v>
      </c>
      <c r="E792" s="21" t="str">
        <f t="shared" si="82"/>
        <v> </v>
      </c>
      <c r="F792" s="21" t="str">
        <f t="shared" si="85"/>
        <v> </v>
      </c>
      <c r="G792" s="22" t="str">
        <f t="shared" si="84"/>
        <v> </v>
      </c>
      <c r="H792" s="21" t="str">
        <f t="shared" si="83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0"/>
        <v> </v>
      </c>
      <c r="C793" s="1" t="str">
        <f t="shared" si="86"/>
        <v> </v>
      </c>
      <c r="D793" s="21" t="str">
        <f t="shared" si="81"/>
        <v> </v>
      </c>
      <c r="E793" s="21" t="str">
        <f t="shared" si="82"/>
        <v> </v>
      </c>
      <c r="F793" s="21" t="str">
        <f t="shared" si="85"/>
        <v> </v>
      </c>
      <c r="G793" s="22" t="str">
        <f t="shared" si="84"/>
        <v> </v>
      </c>
      <c r="H793" s="21" t="str">
        <f t="shared" si="83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0"/>
        <v> </v>
      </c>
      <c r="C794" s="1" t="str">
        <f t="shared" si="86"/>
        <v> </v>
      </c>
      <c r="D794" s="21" t="str">
        <f t="shared" si="81"/>
        <v> </v>
      </c>
      <c r="E794" s="21" t="str">
        <f t="shared" si="82"/>
        <v> </v>
      </c>
      <c r="F794" s="21" t="str">
        <f t="shared" si="85"/>
        <v> </v>
      </c>
      <c r="G794" s="22" t="str">
        <f t="shared" si="84"/>
        <v> </v>
      </c>
      <c r="H794" s="21" t="str">
        <f t="shared" si="83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0"/>
        <v> </v>
      </c>
      <c r="C795" s="1" t="str">
        <f t="shared" si="86"/>
        <v> </v>
      </c>
      <c r="D795" s="21" t="str">
        <f t="shared" si="81"/>
        <v> </v>
      </c>
      <c r="E795" s="21" t="str">
        <f t="shared" si="82"/>
        <v> </v>
      </c>
      <c r="F795" s="21" t="str">
        <f t="shared" si="85"/>
        <v> </v>
      </c>
      <c r="G795" s="22" t="str">
        <f t="shared" si="84"/>
        <v> </v>
      </c>
      <c r="H795" s="21" t="str">
        <f t="shared" si="83"/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aca="true" t="shared" si="87" ref="B796:B814">IF(C796&lt;&gt;" ",INT(C796/13)+1," ")</f>
        <v> </v>
      </c>
      <c r="C796" s="1" t="str">
        <f t="shared" si="86"/>
        <v> </v>
      </c>
      <c r="D796" s="21" t="str">
        <f aca="true" t="shared" si="88" ref="D796:D814">IF(C796&lt;&gt;" ",IF(G795&lt;D795,G795+E796,PMT($E$11,($E$13),-$E$6))," ")</f>
        <v> </v>
      </c>
      <c r="E796" s="21" t="str">
        <f aca="true" t="shared" si="89" ref="E796:E814">IF(C796&lt;&gt;" ",G795*$E$11," ")</f>
        <v> </v>
      </c>
      <c r="F796" s="21" t="str">
        <f t="shared" si="85"/>
        <v> </v>
      </c>
      <c r="G796" s="22" t="str">
        <f t="shared" si="84"/>
        <v> </v>
      </c>
      <c r="H796" s="21" t="str">
        <f>IF(C796&lt;&gt;" ",IF(AND($E$19=B796,$E$20=C796-(B796-1)*12),$E$18,0)," ")</f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7"/>
        <v> </v>
      </c>
      <c r="C797" s="1" t="str">
        <f t="shared" si="86"/>
        <v> </v>
      </c>
      <c r="D797" s="21" t="str">
        <f t="shared" si="88"/>
        <v> </v>
      </c>
      <c r="E797" s="21" t="str">
        <f t="shared" si="89"/>
        <v> </v>
      </c>
      <c r="F797" s="21" t="str">
        <f t="shared" si="85"/>
        <v> </v>
      </c>
      <c r="G797" s="22" t="str">
        <f aca="true" t="shared" si="90" ref="G797:G814">IF(C797&lt;&gt;" ",G796-F797," ")</f>
        <v> </v>
      </c>
      <c r="H797" s="21" t="str">
        <f>IF(C797&lt;&gt;" ",IF(AND($E$19=B797,$E$20=C797-(B797-1)*12),$E$18,0)," ")</f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7"/>
        <v> </v>
      </c>
      <c r="C798" s="1" t="str">
        <f t="shared" si="86"/>
        <v> </v>
      </c>
      <c r="D798" s="21" t="str">
        <f t="shared" si="88"/>
        <v> </v>
      </c>
      <c r="E798" s="21" t="str">
        <f t="shared" si="89"/>
        <v> </v>
      </c>
      <c r="F798" s="21" t="str">
        <f t="shared" si="85"/>
        <v> </v>
      </c>
      <c r="G798" s="22" t="str">
        <f t="shared" si="90"/>
        <v> </v>
      </c>
      <c r="H798" s="21" t="str">
        <f>IF(C798&lt;&gt;" ",IF(AND($E$19=B798,$E$20=C798-(B798-1)*12),$E$18,0)," ")</f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7"/>
        <v> </v>
      </c>
      <c r="C799" s="1" t="str">
        <f t="shared" si="86"/>
        <v> </v>
      </c>
      <c r="D799" s="21" t="str">
        <f t="shared" si="88"/>
        <v> </v>
      </c>
      <c r="E799" s="21" t="str">
        <f t="shared" si="89"/>
        <v> </v>
      </c>
      <c r="F799" s="21" t="str">
        <f t="shared" si="85"/>
        <v> </v>
      </c>
      <c r="G799" s="22" t="str">
        <f t="shared" si="90"/>
        <v> </v>
      </c>
      <c r="H799" s="21" t="str">
        <f>IF(C799&lt;&gt;" ",IF(AND($E$19=B799,$E$20=C799-(B799-1)*12),$E$18,0)," ")</f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7"/>
        <v> </v>
      </c>
      <c r="C800" s="1" t="str">
        <f t="shared" si="86"/>
        <v> </v>
      </c>
      <c r="D800" s="21" t="str">
        <f t="shared" si="88"/>
        <v> </v>
      </c>
      <c r="E800" s="21" t="str">
        <f t="shared" si="89"/>
        <v> </v>
      </c>
      <c r="F800" s="21" t="str">
        <f t="shared" si="85"/>
        <v> </v>
      </c>
      <c r="G800" s="22" t="str">
        <f t="shared" si="90"/>
        <v> </v>
      </c>
      <c r="H800" s="21" t="str">
        <f>IF(C800&lt;&gt;" ",IF(AND($E$19=B800,$E$20=C800-(B800-1)*12),$E$18,0)," ")</f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7"/>
        <v> </v>
      </c>
      <c r="C801" s="1" t="str">
        <f t="shared" si="86"/>
        <v> </v>
      </c>
      <c r="D801" s="21" t="str">
        <f t="shared" si="88"/>
        <v> </v>
      </c>
      <c r="E801" s="21" t="str">
        <f t="shared" si="89"/>
        <v> </v>
      </c>
      <c r="F801" s="21" t="str">
        <f t="shared" si="85"/>
        <v> </v>
      </c>
      <c r="G801" s="22" t="str">
        <f t="shared" si="90"/>
        <v> </v>
      </c>
      <c r="H801" s="21" t="str">
        <f aca="true" t="shared" si="91" ref="H801:H808">IF(C801&lt;&gt;" ",IF(AND($H$7=B801,$H$8=C801-(B801-1)*12),$H$6,0)," ")</f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7"/>
        <v> </v>
      </c>
      <c r="C802" s="1" t="str">
        <f t="shared" si="86"/>
        <v> </v>
      </c>
      <c r="D802" s="21" t="str">
        <f t="shared" si="88"/>
        <v> </v>
      </c>
      <c r="E802" s="21" t="str">
        <f t="shared" si="89"/>
        <v> </v>
      </c>
      <c r="F802" s="21" t="str">
        <f t="shared" si="85"/>
        <v> </v>
      </c>
      <c r="G802" s="22" t="str">
        <f t="shared" si="90"/>
        <v> </v>
      </c>
      <c r="H802" s="21" t="str">
        <f t="shared" si="91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7"/>
        <v> </v>
      </c>
      <c r="C803" s="1" t="str">
        <f t="shared" si="86"/>
        <v> </v>
      </c>
      <c r="D803" s="21" t="str">
        <f t="shared" si="88"/>
        <v> </v>
      </c>
      <c r="E803" s="21" t="str">
        <f t="shared" si="89"/>
        <v> </v>
      </c>
      <c r="F803" s="21" t="str">
        <f t="shared" si="85"/>
        <v> </v>
      </c>
      <c r="G803" s="22" t="str">
        <f t="shared" si="90"/>
        <v> </v>
      </c>
      <c r="H803" s="21" t="str">
        <f t="shared" si="91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7"/>
        <v> </v>
      </c>
      <c r="C804" s="1" t="str">
        <f t="shared" si="86"/>
        <v> </v>
      </c>
      <c r="D804" s="21" t="str">
        <f t="shared" si="88"/>
        <v> </v>
      </c>
      <c r="E804" s="21" t="str">
        <f t="shared" si="89"/>
        <v> </v>
      </c>
      <c r="F804" s="21" t="str">
        <f t="shared" si="85"/>
        <v> </v>
      </c>
      <c r="G804" s="22" t="str">
        <f t="shared" si="90"/>
        <v> </v>
      </c>
      <c r="H804" s="21" t="str">
        <f t="shared" si="91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7"/>
        <v> </v>
      </c>
      <c r="C805" s="1" t="str">
        <f t="shared" si="86"/>
        <v> </v>
      </c>
      <c r="D805" s="21" t="str">
        <f t="shared" si="88"/>
        <v> </v>
      </c>
      <c r="E805" s="21" t="str">
        <f t="shared" si="89"/>
        <v> </v>
      </c>
      <c r="F805" s="21" t="str">
        <f t="shared" si="85"/>
        <v> </v>
      </c>
      <c r="G805" s="22" t="str">
        <f t="shared" si="90"/>
        <v> </v>
      </c>
      <c r="H805" s="21" t="str">
        <f t="shared" si="91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7"/>
        <v> </v>
      </c>
      <c r="C806" s="1" t="str">
        <f t="shared" si="86"/>
        <v> </v>
      </c>
      <c r="D806" s="21" t="str">
        <f t="shared" si="88"/>
        <v> </v>
      </c>
      <c r="E806" s="21" t="str">
        <f t="shared" si="89"/>
        <v> </v>
      </c>
      <c r="F806" s="21" t="str">
        <f t="shared" si="85"/>
        <v> </v>
      </c>
      <c r="G806" s="22" t="str">
        <f t="shared" si="90"/>
        <v> </v>
      </c>
      <c r="H806" s="21" t="str">
        <f t="shared" si="91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7"/>
        <v> </v>
      </c>
      <c r="C807" s="1" t="str">
        <f t="shared" si="86"/>
        <v> </v>
      </c>
      <c r="D807" s="21" t="str">
        <f t="shared" si="88"/>
        <v> </v>
      </c>
      <c r="E807" s="21" t="str">
        <f t="shared" si="89"/>
        <v> </v>
      </c>
      <c r="F807" s="21" t="str">
        <f t="shared" si="85"/>
        <v> </v>
      </c>
      <c r="G807" s="22" t="str">
        <f t="shared" si="90"/>
        <v> </v>
      </c>
      <c r="H807" s="21" t="str">
        <f t="shared" si="91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7"/>
        <v> </v>
      </c>
      <c r="C808" s="1" t="str">
        <f t="shared" si="86"/>
        <v> </v>
      </c>
      <c r="D808" s="21" t="str">
        <f t="shared" si="88"/>
        <v> </v>
      </c>
      <c r="E808" s="21" t="str">
        <f t="shared" si="89"/>
        <v> </v>
      </c>
      <c r="F808" s="21" t="str">
        <f t="shared" si="85"/>
        <v> </v>
      </c>
      <c r="G808" s="22" t="str">
        <f t="shared" si="90"/>
        <v> </v>
      </c>
      <c r="H808" s="21" t="str">
        <f t="shared" si="91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7"/>
        <v> </v>
      </c>
      <c r="C809" s="1" t="str">
        <f t="shared" si="86"/>
        <v> </v>
      </c>
      <c r="D809" s="21" t="str">
        <f t="shared" si="88"/>
        <v> </v>
      </c>
      <c r="E809" s="21" t="str">
        <f t="shared" si="89"/>
        <v> </v>
      </c>
      <c r="F809" s="21" t="str">
        <f t="shared" si="85"/>
        <v> </v>
      </c>
      <c r="G809" s="22" t="str">
        <f t="shared" si="90"/>
        <v> </v>
      </c>
      <c r="H809" s="21" t="str">
        <f aca="true" t="shared" si="92" ref="H809:H814">IF(C809&lt;&gt;" ",IF(AND($H$7=B809,$H$8=C809-(B809-1)*12),$H$6,0)," ")</f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7"/>
        <v> </v>
      </c>
      <c r="C810" s="1" t="str">
        <f t="shared" si="86"/>
        <v> </v>
      </c>
      <c r="D810" s="21" t="str">
        <f t="shared" si="88"/>
        <v> </v>
      </c>
      <c r="E810" s="21" t="str">
        <f t="shared" si="89"/>
        <v> </v>
      </c>
      <c r="F810" s="21" t="str">
        <f t="shared" si="85"/>
        <v> </v>
      </c>
      <c r="G810" s="22" t="str">
        <f t="shared" si="90"/>
        <v> </v>
      </c>
      <c r="H810" s="21" t="str">
        <f t="shared" si="92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7"/>
        <v> </v>
      </c>
      <c r="C811" s="1" t="str">
        <f t="shared" si="86"/>
        <v> </v>
      </c>
      <c r="D811" s="21" t="str">
        <f t="shared" si="88"/>
        <v> </v>
      </c>
      <c r="E811" s="21" t="str">
        <f t="shared" si="89"/>
        <v> </v>
      </c>
      <c r="F811" s="21" t="str">
        <f>IF(C811&lt;&gt;" ",D811-E811+H811," ")</f>
        <v> </v>
      </c>
      <c r="G811" s="22" t="str">
        <f t="shared" si="90"/>
        <v> </v>
      </c>
      <c r="H811" s="21" t="str">
        <f t="shared" si="92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7"/>
        <v> </v>
      </c>
      <c r="C812" s="1" t="str">
        <f t="shared" si="86"/>
        <v> </v>
      </c>
      <c r="D812" s="21" t="str">
        <f t="shared" si="88"/>
        <v> </v>
      </c>
      <c r="E812" s="21" t="str">
        <f t="shared" si="89"/>
        <v> </v>
      </c>
      <c r="F812" s="21" t="str">
        <f>IF(C812&lt;&gt;" ",D812-E812+H812," ")</f>
        <v> </v>
      </c>
      <c r="G812" s="22" t="str">
        <f t="shared" si="90"/>
        <v> </v>
      </c>
      <c r="H812" s="21" t="str">
        <f t="shared" si="92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7"/>
        <v> </v>
      </c>
      <c r="C813" s="1" t="str">
        <f t="shared" si="86"/>
        <v> </v>
      </c>
      <c r="D813" s="21" t="str">
        <f t="shared" si="88"/>
        <v> </v>
      </c>
      <c r="E813" s="21" t="str">
        <f t="shared" si="89"/>
        <v> </v>
      </c>
      <c r="F813" s="21" t="str">
        <f>IF(C813&lt;&gt;" ",D813-E813+H813," ")</f>
        <v> </v>
      </c>
      <c r="G813" s="22" t="str">
        <f t="shared" si="90"/>
        <v> </v>
      </c>
      <c r="H813" s="21" t="str">
        <f t="shared" si="92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7"/>
        <v> </v>
      </c>
      <c r="C814" s="1" t="str">
        <f>IF(CODE(C813)=32," ",IF(AND(C813+1&lt;=$E$13,G813&gt;0),+C813+1," "))</f>
        <v> </v>
      </c>
      <c r="D814" s="21" t="str">
        <f t="shared" si="88"/>
        <v> </v>
      </c>
      <c r="E814" s="21" t="str">
        <f t="shared" si="89"/>
        <v> </v>
      </c>
      <c r="F814" s="21" t="str">
        <f>IF(C814&lt;&gt;" ",D814-E814+H814," ")</f>
        <v> </v>
      </c>
      <c r="G814" s="22" t="str">
        <f t="shared" si="90"/>
        <v> </v>
      </c>
      <c r="H814" s="1" t="str">
        <f t="shared" si="92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</sheetData>
  <sheetProtection password="8F0A" sheet="1" objects="1" scenarios="1"/>
  <conditionalFormatting sqref="B27:G814 H27:H813">
    <cfRule type="expression" priority="1" dxfId="3" stopIfTrue="1">
      <formula>$B27&lt;&gt;" 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emilio</cp:lastModifiedBy>
  <cp:lastPrinted>2012-02-10T21:32:54Z</cp:lastPrinted>
  <dcterms:created xsi:type="dcterms:W3CDTF">2007-02-21T10:03:10Z</dcterms:created>
  <dcterms:modified xsi:type="dcterms:W3CDTF">2012-02-10T21:47:48Z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