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éstamo" sheetId="1" r:id="rId1"/>
  </sheets>
  <definedNames>
    <definedName name="_xlnm.Print_Area" localSheetId="0">'Préstamo'!$A$2:$G$57</definedName>
    <definedName name="Capital">IF('Préstamo'!IS1&lt;&gt;"",MIN('Préstamo'!IU1,Pago_a_usar-'Préstamo'!IV1),"")</definedName>
    <definedName name="Fecha_inicial_tabla">'Préstamo'!$G$5</definedName>
    <definedName name="Interés">IF('Préstamo'!IT1&lt;&gt;"",'Préstamo'!IV1*Tasa_periódica,"")</definedName>
    <definedName name="Interés.acumulado">IF('Préstamo'!IQ1&lt;&gt;"",'Préstamo'!A65536+'Préstamo'!IT1,"")</definedName>
    <definedName name="Interés_previo_tabla">'Préstamo'!$G$15</definedName>
    <definedName name="Monto_préstamo">'Préstamo'!$C$5</definedName>
    <definedName name="Mostrar.fecha">IF('Préstamo'!IV1&lt;&gt;"",DATE(YEAR(Vencim_primer_pago),MONTH(Vencim_primer_pago)+('Préstamo'!IV1-1)*12/Pagos_por_año,DAY(Vencim_primer_pago)),"")</definedName>
    <definedName name="Núm.pago">IF(OR('Préstamo'!A65536="",'Préstamo'!A65536=Total_de_pagos),"",'Préstamo'!A65536+1)</definedName>
    <definedName name="Núm_primer_pago">'Préstamo'!$C$15</definedName>
    <definedName name="Pago_a_usar">'Préstamo'!$C$14</definedName>
    <definedName name="Pago_calculado">'Préstamo'!$C$12</definedName>
    <definedName name="Pago_inicial_tabla">'Préstamo'!$G$6</definedName>
    <definedName name="Pago_introducido">'Préstamo'!$C$11</definedName>
    <definedName name="Pagos_por_año">'Préstamo'!$C$8</definedName>
    <definedName name="Plazo_en_años">'Préstamo'!$C$7</definedName>
    <definedName name="Saldo.final">IF('Préstamo'!IR1&lt;&gt;"",'Préstamo'!IT1-'Préstamo'!IV1,"")</definedName>
    <definedName name="Saldo.inicial">IF('Préstamo'!IU1&lt;&gt;"",'Préstamo'!D65536,"")</definedName>
    <definedName name="Saldo_inicial_tabla">'Préstamo'!$G$14</definedName>
    <definedName name="Tasa_interés_anual">'Préstamo'!$C$6</definedName>
    <definedName name="Tasa_periódica">Tasa_interés_anual/Pagos_por_año</definedName>
    <definedName name="_xlnm.Print_Titles" localSheetId="0">'Préstamo'!$18:$19</definedName>
    <definedName name="Total_de_pagos">Pagos_por_año*Plazo_en_años</definedName>
    <definedName name="Vencim_primer_pago">'Préstamo'!$C$9</definedName>
  </definedNames>
  <calcPr fullCalcOnLoad="1"/>
</workbook>
</file>

<file path=xl/sharedStrings.xml><?xml version="1.0" encoding="utf-8"?>
<sst xmlns="http://schemas.openxmlformats.org/spreadsheetml/2006/main" count="32" uniqueCount="29">
  <si>
    <t>Tabla de amortizaciones</t>
  </si>
  <si>
    <t>Datos iniciales</t>
  </si>
  <si>
    <t>PRÉSTAMO</t>
  </si>
  <si>
    <t>DATOS DE LA TABLA</t>
  </si>
  <si>
    <t>Capital</t>
  </si>
  <si>
    <t>La tabla empieza en la fecha:</t>
  </si>
  <si>
    <t>Interés:</t>
  </si>
  <si>
    <t>o en el pago número:</t>
  </si>
  <si>
    <t>Plazo, en años:</t>
  </si>
  <si>
    <t>Pagos por año:</t>
  </si>
  <si>
    <t>Vencimiento primer pago:</t>
  </si>
  <si>
    <t>PAGO POR PERÍODO</t>
  </si>
  <si>
    <t>Pago introducido:</t>
  </si>
  <si>
    <t>La tabla usa el monto calculado del pago por período a</t>
  </si>
  <si>
    <t>Pago calculado:</t>
  </si>
  <si>
    <t>menos que se introduzca un valor en "Pago introducido".</t>
  </si>
  <si>
    <t>CÁLCULOS</t>
  </si>
  <si>
    <t>Usar el pago:</t>
  </si>
  <si>
    <t>Primer pago en la tabla:</t>
  </si>
  <si>
    <t>TABLA</t>
  </si>
  <si>
    <t>Fecha del</t>
  </si>
  <si>
    <t>Saldo</t>
  </si>
  <si>
    <t>Interés</t>
  </si>
  <si>
    <t>Nº</t>
  </si>
  <si>
    <t>Pago</t>
  </si>
  <si>
    <t>inicial</t>
  </si>
  <si>
    <t>final</t>
  </si>
  <si>
    <t>acumulado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</si>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</sst>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Geneva"/>
      <family val="2"/>
    </font>
    <font>
      <sz val="10"/>
      <name val="Arial"/>
      <family val="0"/>
    </font>
    <font>
      <b/>
      <sz val="18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3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1" xfId="0" applyNumberFormat="1" applyBorder="1" applyAlignment="1">
      <alignment horizontal="left"/>
    </xf>
    <xf numFmtId="10" fontId="0" fillId="0" borderId="11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1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showGridLines="0" tabSelected="1" zoomScalePageLayoutView="0" workbookViewId="0" topLeftCell="A1">
      <selection activeCell="C10" sqref="C10"/>
    </sheetView>
  </sheetViews>
  <sheetFormatPr defaultColWidth="11.00390625" defaultRowHeight="12.75"/>
  <cols>
    <col min="1" max="1" width="5.25390625" style="0" customWidth="1"/>
    <col min="2" max="2" width="18.25390625" style="0" customWidth="1"/>
    <col min="3" max="3" width="11.125" style="1" customWidth="1"/>
    <col min="4" max="7" width="11.375" style="1" customWidth="1"/>
  </cols>
  <sheetData>
    <row r="1" spans="1:7" ht="23.25">
      <c r="A1" s="2"/>
      <c r="B1" s="3"/>
      <c r="C1" s="4"/>
      <c r="D1" s="4"/>
      <c r="E1" s="4"/>
      <c r="F1" s="4"/>
      <c r="G1" s="4"/>
    </row>
    <row r="2" spans="1:7" ht="23.25">
      <c r="A2" s="2" t="s">
        <v>0</v>
      </c>
      <c r="B2" s="3"/>
      <c r="C2" s="4"/>
      <c r="D2" s="4"/>
      <c r="E2" s="4"/>
      <c r="F2" s="4"/>
      <c r="G2" s="4"/>
    </row>
    <row r="3" spans="1:7" ht="23.25">
      <c r="A3" s="2" t="s">
        <v>1</v>
      </c>
      <c r="B3" s="3"/>
      <c r="C3" s="4"/>
      <c r="D3" s="4"/>
      <c r="E3" s="4"/>
      <c r="F3" s="4"/>
      <c r="G3" s="4"/>
    </row>
    <row r="4" spans="1:7" ht="12.75">
      <c r="A4" s="5" t="s">
        <v>2</v>
      </c>
      <c r="B4" s="6"/>
      <c r="C4" s="7"/>
      <c r="E4" s="8" t="s">
        <v>3</v>
      </c>
      <c r="F4" s="4"/>
      <c r="G4" s="4"/>
    </row>
    <row r="5" spans="2:7" ht="12.75">
      <c r="B5" s="9" t="s">
        <v>4</v>
      </c>
      <c r="C5" s="10">
        <v>106000</v>
      </c>
      <c r="F5" s="11" t="s">
        <v>5</v>
      </c>
      <c r="G5" s="12"/>
    </row>
    <row r="6" spans="2:7" ht="12.75">
      <c r="B6" s="9" t="s">
        <v>6</v>
      </c>
      <c r="C6" s="13">
        <v>0.035</v>
      </c>
      <c r="F6" s="11" t="s">
        <v>7</v>
      </c>
      <c r="G6" s="12">
        <v>1</v>
      </c>
    </row>
    <row r="7" spans="2:3" ht="12.75">
      <c r="B7" s="9" t="s">
        <v>8</v>
      </c>
      <c r="C7" s="12">
        <v>25</v>
      </c>
    </row>
    <row r="8" spans="2:3" ht="12.75">
      <c r="B8" s="9" t="s">
        <v>9</v>
      </c>
      <c r="C8" s="12">
        <v>12</v>
      </c>
    </row>
    <row r="9" spans="2:3" ht="12.75">
      <c r="B9" s="9" t="s">
        <v>10</v>
      </c>
      <c r="C9" s="14">
        <v>41275</v>
      </c>
    </row>
    <row r="10" spans="1:7" ht="12.75">
      <c r="A10" s="15" t="s">
        <v>11</v>
      </c>
      <c r="B10" s="3"/>
      <c r="C10" s="4"/>
      <c r="D10" s="4"/>
      <c r="E10" s="4"/>
      <c r="F10" s="4"/>
      <c r="G10" s="4"/>
    </row>
    <row r="11" spans="2:4" ht="12.75" hidden="1">
      <c r="B11" s="9" t="s">
        <v>12</v>
      </c>
      <c r="C11" s="16"/>
      <c r="D11" s="17" t="s">
        <v>13</v>
      </c>
    </row>
    <row r="12" spans="2:4" ht="12.75" hidden="1">
      <c r="B12" s="9" t="s">
        <v>14</v>
      </c>
      <c r="C12" s="10">
        <f>PMT(Tasa_periódica,Total_de_pagos,-Monto_préstamo)</f>
        <v>530.6609844750625</v>
      </c>
      <c r="D12" s="17" t="s">
        <v>15</v>
      </c>
    </row>
    <row r="13" spans="1:7" ht="12.75">
      <c r="A13" s="5" t="s">
        <v>16</v>
      </c>
      <c r="B13" s="3"/>
      <c r="C13" s="4"/>
      <c r="D13" s="4"/>
      <c r="E13" s="4"/>
      <c r="F13" s="4"/>
      <c r="G13" s="4"/>
    </row>
    <row r="14" spans="2:7" ht="12.75">
      <c r="B14" s="9" t="s">
        <v>17</v>
      </c>
      <c r="C14" s="10">
        <f>IF(Pago_introducido=0,Pago_calculado,Pago_introducido)</f>
        <v>530.6609844750625</v>
      </c>
      <c r="F14" s="11" t="str">
        <f>"Saldo inicial antes del pago: "&amp;TEXT(Núm_primer_pago,"0")&amp;":"</f>
        <v>Saldo inicial antes del pago: 1:</v>
      </c>
      <c r="G14" s="16">
        <f>FV(Tasa_interés_anual/Pagos_por_año,Núm_primer_pago-1,Pago_a_usar,-Monto_préstamo)</f>
        <v>106000</v>
      </c>
    </row>
    <row r="15" spans="2:7" ht="12.75">
      <c r="B15" s="9" t="s">
        <v>18</v>
      </c>
      <c r="C15" s="18">
        <f>IF(G5=0,IF(G6=0,1,G6),1+C8*(YEAR(G5)-YEAR(C9))+INT(C8*(MONTH(G5)-MONTH(C9))/12)+IF(DAY(G5)&gt;DAY(C9),1))</f>
        <v>1</v>
      </c>
      <c r="F15" s="11" t="str">
        <f>"Interés acumulado antes del pago: "&amp;TEXT(Núm_primer_pago,"0")&amp;":"</f>
        <v>Interés acumulado antes del pago: 1:</v>
      </c>
      <c r="G15" s="19">
        <f>Pago_a_usar*(Núm_primer_pago-1)-(Monto_préstamo-Saldo_inicial_tabla)</f>
        <v>0</v>
      </c>
    </row>
    <row r="16" spans="1:7" ht="23.25">
      <c r="A16" s="2" t="s">
        <v>19</v>
      </c>
      <c r="B16" s="3"/>
      <c r="C16" s="4"/>
      <c r="D16" s="4"/>
      <c r="E16" s="4"/>
      <c r="F16" s="4"/>
      <c r="G16" s="4"/>
    </row>
    <row r="18" spans="1:7" ht="12.75">
      <c r="A18" s="20"/>
      <c r="B18" s="20" t="s">
        <v>20</v>
      </c>
      <c r="C18" s="21" t="s">
        <v>21</v>
      </c>
      <c r="D18" s="21"/>
      <c r="E18" s="21"/>
      <c r="F18" s="21" t="s">
        <v>21</v>
      </c>
      <c r="G18" s="21" t="s">
        <v>22</v>
      </c>
    </row>
    <row r="19" spans="1:7" ht="12.75">
      <c r="A19" s="22" t="s">
        <v>23</v>
      </c>
      <c r="B19" s="22" t="s">
        <v>24</v>
      </c>
      <c r="C19" s="23" t="s">
        <v>25</v>
      </c>
      <c r="D19" s="23" t="s">
        <v>22</v>
      </c>
      <c r="E19" s="23" t="s">
        <v>4</v>
      </c>
      <c r="F19" s="23" t="s">
        <v>26</v>
      </c>
      <c r="G19" s="23" t="s">
        <v>27</v>
      </c>
    </row>
    <row r="20" spans="1:7" ht="12.75">
      <c r="A20" s="24">
        <f>IF(Núm_primer_pago&lt;Total_de_pagos,Núm_primer_pago,"")</f>
        <v>1</v>
      </c>
      <c r="B20" s="25">
        <f aca="true" t="shared" si="0" ref="B20:B83">Mostrar.fecha</f>
        <v>41275</v>
      </c>
      <c r="C20" s="26">
        <f>IF(A20&lt;&gt;"",IF(Saldo_inicial_tabla&lt;0,0,Saldo_inicial_tabla),"")</f>
        <v>106000</v>
      </c>
      <c r="D20" s="26">
        <f aca="true" t="shared" si="1" ref="D20:D83">Interés</f>
        <v>309.1666666666667</v>
      </c>
      <c r="E20" s="26">
        <f aca="true" t="shared" si="2" ref="E20:E83">Capital</f>
        <v>221.4943178083958</v>
      </c>
      <c r="F20" s="26">
        <f aca="true" t="shared" si="3" ref="F20:F83">Saldo.final</f>
        <v>105778.50568219161</v>
      </c>
      <c r="G20" s="26">
        <f>IF(A20&lt;&gt;"",D20+Interés_previo_tabla,"")</f>
        <v>309.1666666666667</v>
      </c>
    </row>
    <row r="21" spans="1:7" ht="12.75">
      <c r="A21" s="24">
        <f aca="true" t="shared" si="4" ref="A21:A84">Núm.pago</f>
        <v>2</v>
      </c>
      <c r="B21" s="25">
        <f t="shared" si="0"/>
        <v>41306</v>
      </c>
      <c r="C21" s="26">
        <f aca="true" t="shared" si="5" ref="C21:C84">Saldo.inicial</f>
        <v>105778.50568219161</v>
      </c>
      <c r="D21" s="26">
        <f t="shared" si="1"/>
        <v>308.52064157305887</v>
      </c>
      <c r="E21" s="26">
        <f t="shared" si="2"/>
        <v>222.14034290200362</v>
      </c>
      <c r="F21" s="26">
        <f t="shared" si="3"/>
        <v>105556.36533928961</v>
      </c>
      <c r="G21" s="26">
        <f aca="true" t="shared" si="6" ref="G21:G84">Interés.acumulado</f>
        <v>617.6873082397256</v>
      </c>
    </row>
    <row r="22" spans="1:7" s="27" customFormat="1" ht="12.75">
      <c r="A22" s="24">
        <f t="shared" si="4"/>
        <v>3</v>
      </c>
      <c r="B22" s="25">
        <f t="shared" si="0"/>
        <v>41334</v>
      </c>
      <c r="C22" s="26">
        <f t="shared" si="5"/>
        <v>105556.36533928961</v>
      </c>
      <c r="D22" s="26">
        <f t="shared" si="1"/>
        <v>307.8727322395947</v>
      </c>
      <c r="E22" s="26">
        <f t="shared" si="2"/>
        <v>222.78825223546778</v>
      </c>
      <c r="F22" s="26">
        <f t="shared" si="3"/>
        <v>105333.57708705415</v>
      </c>
      <c r="G22" s="26">
        <f t="shared" si="6"/>
        <v>925.5600404793203</v>
      </c>
    </row>
    <row r="23" spans="1:7" s="27" customFormat="1" ht="12.75">
      <c r="A23" s="24">
        <f t="shared" si="4"/>
        <v>4</v>
      </c>
      <c r="B23" s="25">
        <f t="shared" si="0"/>
        <v>41365</v>
      </c>
      <c r="C23" s="26">
        <f t="shared" si="5"/>
        <v>105333.57708705415</v>
      </c>
      <c r="D23" s="26">
        <f t="shared" si="1"/>
        <v>307.2229331705746</v>
      </c>
      <c r="E23" s="26">
        <f t="shared" si="2"/>
        <v>223.43805130448789</v>
      </c>
      <c r="F23" s="26">
        <f t="shared" si="3"/>
        <v>105110.13903574966</v>
      </c>
      <c r="G23" s="26">
        <f t="shared" si="6"/>
        <v>1232.7829736498948</v>
      </c>
    </row>
    <row r="24" spans="1:7" ht="12.75">
      <c r="A24" s="24">
        <f t="shared" si="4"/>
        <v>5</v>
      </c>
      <c r="B24" s="25">
        <f t="shared" si="0"/>
        <v>41395</v>
      </c>
      <c r="C24" s="26">
        <f t="shared" si="5"/>
        <v>105110.13903574966</v>
      </c>
      <c r="D24" s="26">
        <f t="shared" si="1"/>
        <v>306.57123885426984</v>
      </c>
      <c r="E24" s="26">
        <f t="shared" si="2"/>
        <v>224.08974562079266</v>
      </c>
      <c r="F24" s="26">
        <f t="shared" si="3"/>
        <v>104886.04929012887</v>
      </c>
      <c r="G24" s="26">
        <f t="shared" si="6"/>
        <v>1539.3542125041645</v>
      </c>
    </row>
    <row r="25" spans="1:7" s="27" customFormat="1" ht="12.75">
      <c r="A25" s="24">
        <f t="shared" si="4"/>
        <v>6</v>
      </c>
      <c r="B25" s="25">
        <f t="shared" si="0"/>
        <v>41426</v>
      </c>
      <c r="C25" s="26">
        <f t="shared" si="5"/>
        <v>104886.04929012887</v>
      </c>
      <c r="D25" s="26">
        <f t="shared" si="1"/>
        <v>305.91764376287585</v>
      </c>
      <c r="E25" s="26">
        <f t="shared" si="2"/>
        <v>224.74334071218664</v>
      </c>
      <c r="F25" s="26">
        <f t="shared" si="3"/>
        <v>104661.30594941668</v>
      </c>
      <c r="G25" s="26">
        <f t="shared" si="6"/>
        <v>1845.2718562670402</v>
      </c>
    </row>
    <row r="26" spans="1:7" s="27" customFormat="1" ht="12.75">
      <c r="A26" s="24">
        <f t="shared" si="4"/>
        <v>7</v>
      </c>
      <c r="B26" s="25">
        <f t="shared" si="0"/>
        <v>41456</v>
      </c>
      <c r="C26" s="26">
        <f t="shared" si="5"/>
        <v>104661.30594941668</v>
      </c>
      <c r="D26" s="26">
        <f t="shared" si="1"/>
        <v>305.26214235246533</v>
      </c>
      <c r="E26" s="26">
        <f t="shared" si="2"/>
        <v>225.39884212259716</v>
      </c>
      <c r="F26" s="26">
        <f t="shared" si="3"/>
        <v>104435.90710729409</v>
      </c>
      <c r="G26" s="26">
        <f t="shared" si="6"/>
        <v>2150.5339986195054</v>
      </c>
    </row>
    <row r="27" spans="1:7" ht="12.75">
      <c r="A27" s="24">
        <f t="shared" si="4"/>
        <v>8</v>
      </c>
      <c r="B27" s="25">
        <f t="shared" si="0"/>
        <v>41487</v>
      </c>
      <c r="C27" s="26">
        <f t="shared" si="5"/>
        <v>104435.90710729409</v>
      </c>
      <c r="D27" s="26">
        <f t="shared" si="1"/>
        <v>304.6047290629411</v>
      </c>
      <c r="E27" s="26">
        <f t="shared" si="2"/>
        <v>226.0562554121214</v>
      </c>
      <c r="F27" s="26">
        <f t="shared" si="3"/>
        <v>104209.85085188196</v>
      </c>
      <c r="G27" s="26">
        <f t="shared" si="6"/>
        <v>2455.1387276824466</v>
      </c>
    </row>
    <row r="28" spans="1:7" ht="12.75">
      <c r="A28" s="24">
        <f t="shared" si="4"/>
        <v>9</v>
      </c>
      <c r="B28" s="25">
        <f t="shared" si="0"/>
        <v>41518</v>
      </c>
      <c r="C28" s="26">
        <f t="shared" si="5"/>
        <v>104209.85085188196</v>
      </c>
      <c r="D28" s="26">
        <f t="shared" si="1"/>
        <v>303.94539831798903</v>
      </c>
      <c r="E28" s="26">
        <f t="shared" si="2"/>
        <v>226.71558615707346</v>
      </c>
      <c r="F28" s="26">
        <f t="shared" si="3"/>
        <v>103983.13526572488</v>
      </c>
      <c r="G28" s="26">
        <f t="shared" si="6"/>
        <v>2759.084126000436</v>
      </c>
    </row>
    <row r="29" spans="1:7" ht="12.75">
      <c r="A29" s="24">
        <f t="shared" si="4"/>
        <v>10</v>
      </c>
      <c r="B29" s="25">
        <f t="shared" si="0"/>
        <v>41548</v>
      </c>
      <c r="C29" s="26">
        <f t="shared" si="5"/>
        <v>103983.13526572488</v>
      </c>
      <c r="D29" s="26">
        <f t="shared" si="1"/>
        <v>303.2841445250309</v>
      </c>
      <c r="E29" s="26">
        <f t="shared" si="2"/>
        <v>227.37683995003158</v>
      </c>
      <c r="F29" s="26">
        <f t="shared" si="3"/>
        <v>103755.75842577485</v>
      </c>
      <c r="G29" s="26">
        <f t="shared" si="6"/>
        <v>3062.368270525467</v>
      </c>
    </row>
    <row r="30" spans="1:7" ht="12.75">
      <c r="A30" s="24">
        <f t="shared" si="4"/>
        <v>11</v>
      </c>
      <c r="B30" s="25">
        <f t="shared" si="0"/>
        <v>41579</v>
      </c>
      <c r="C30" s="26">
        <f t="shared" si="5"/>
        <v>103755.75842577485</v>
      </c>
      <c r="D30" s="26">
        <f t="shared" si="1"/>
        <v>302.6209620751767</v>
      </c>
      <c r="E30" s="26">
        <f t="shared" si="2"/>
        <v>228.0400223998858</v>
      </c>
      <c r="F30" s="26">
        <f t="shared" si="3"/>
        <v>103527.71840337497</v>
      </c>
      <c r="G30" s="26">
        <f t="shared" si="6"/>
        <v>3364.9892326006434</v>
      </c>
    </row>
    <row r="31" spans="1:7" ht="12.75">
      <c r="A31" s="24">
        <f t="shared" si="4"/>
        <v>12</v>
      </c>
      <c r="B31" s="25">
        <f t="shared" si="0"/>
        <v>41609</v>
      </c>
      <c r="C31" s="26">
        <f t="shared" si="5"/>
        <v>103527.71840337497</v>
      </c>
      <c r="D31" s="26">
        <f t="shared" si="1"/>
        <v>301.955845343177</v>
      </c>
      <c r="E31" s="26">
        <f t="shared" si="2"/>
        <v>228.70513913188552</v>
      </c>
      <c r="F31" s="26">
        <f t="shared" si="3"/>
        <v>103299.01326424308</v>
      </c>
      <c r="G31" s="26">
        <f t="shared" si="6"/>
        <v>3666.9450779438203</v>
      </c>
    </row>
    <row r="32" spans="1:7" ht="12.75">
      <c r="A32" s="24">
        <f t="shared" si="4"/>
        <v>13</v>
      </c>
      <c r="B32" s="25">
        <f t="shared" si="0"/>
        <v>41640</v>
      </c>
      <c r="C32" s="26">
        <f t="shared" si="5"/>
        <v>103299.01326424308</v>
      </c>
      <c r="D32" s="26">
        <f t="shared" si="1"/>
        <v>301.2887886873757</v>
      </c>
      <c r="E32" s="26">
        <f t="shared" si="2"/>
        <v>229.3721957876868</v>
      </c>
      <c r="F32" s="26">
        <f t="shared" si="3"/>
        <v>103069.6410684554</v>
      </c>
      <c r="G32" s="26">
        <f t="shared" si="6"/>
        <v>3968.233866631196</v>
      </c>
    </row>
    <row r="33" spans="1:7" ht="12.75">
      <c r="A33" s="24">
        <f t="shared" si="4"/>
        <v>14</v>
      </c>
      <c r="B33" s="25">
        <f t="shared" si="0"/>
        <v>41671</v>
      </c>
      <c r="C33" s="26">
        <f t="shared" si="5"/>
        <v>103069.6410684554</v>
      </c>
      <c r="D33" s="26">
        <f t="shared" si="1"/>
        <v>300.6197864496616</v>
      </c>
      <c r="E33" s="26">
        <f t="shared" si="2"/>
        <v>230.0411980254009</v>
      </c>
      <c r="F33" s="26">
        <f t="shared" si="3"/>
        <v>102839.59987043</v>
      </c>
      <c r="G33" s="26">
        <f t="shared" si="6"/>
        <v>4268.853653080858</v>
      </c>
    </row>
    <row r="34" spans="1:7" ht="12.75">
      <c r="A34" s="24">
        <f t="shared" si="4"/>
        <v>15</v>
      </c>
      <c r="B34" s="25">
        <f t="shared" si="0"/>
        <v>41699</v>
      </c>
      <c r="C34" s="26">
        <f t="shared" si="5"/>
        <v>102839.59987043</v>
      </c>
      <c r="D34" s="26">
        <f t="shared" si="1"/>
        <v>299.94883295542087</v>
      </c>
      <c r="E34" s="26">
        <f t="shared" si="2"/>
        <v>230.71215151964162</v>
      </c>
      <c r="F34" s="26">
        <f t="shared" si="3"/>
        <v>102608.88771891035</v>
      </c>
      <c r="G34" s="26">
        <f t="shared" si="6"/>
        <v>4568.802486036278</v>
      </c>
    </row>
    <row r="35" spans="1:7" ht="12.75">
      <c r="A35" s="24">
        <f t="shared" si="4"/>
        <v>16</v>
      </c>
      <c r="B35" s="25">
        <f t="shared" si="0"/>
        <v>41730</v>
      </c>
      <c r="C35" s="26">
        <f t="shared" si="5"/>
        <v>102608.88771891035</v>
      </c>
      <c r="D35" s="26">
        <f t="shared" si="1"/>
        <v>299.2759225134885</v>
      </c>
      <c r="E35" s="26">
        <f t="shared" si="2"/>
        <v>231.38506196157397</v>
      </c>
      <c r="F35" s="26">
        <f t="shared" si="3"/>
        <v>102377.50265694878</v>
      </c>
      <c r="G35" s="26">
        <f t="shared" si="6"/>
        <v>4868.078408549767</v>
      </c>
    </row>
    <row r="36" spans="1:7" ht="12.75">
      <c r="A36" s="24">
        <f t="shared" si="4"/>
        <v>17</v>
      </c>
      <c r="B36" s="25">
        <f t="shared" si="0"/>
        <v>41760</v>
      </c>
      <c r="C36" s="26">
        <f t="shared" si="5"/>
        <v>102377.50265694878</v>
      </c>
      <c r="D36" s="26">
        <f t="shared" si="1"/>
        <v>298.60104941610064</v>
      </c>
      <c r="E36" s="26">
        <f t="shared" si="2"/>
        <v>232.05993505896186</v>
      </c>
      <c r="F36" s="26">
        <f t="shared" si="3"/>
        <v>102145.44272188982</v>
      </c>
      <c r="G36" s="26">
        <f t="shared" si="6"/>
        <v>5166.679457965868</v>
      </c>
    </row>
    <row r="37" spans="1:7" ht="12.75">
      <c r="A37" s="24">
        <f t="shared" si="4"/>
        <v>18</v>
      </c>
      <c r="B37" s="25">
        <f t="shared" si="0"/>
        <v>41791</v>
      </c>
      <c r="C37" s="26">
        <f t="shared" si="5"/>
        <v>102145.44272188982</v>
      </c>
      <c r="D37" s="26">
        <f t="shared" si="1"/>
        <v>297.9242079388453</v>
      </c>
      <c r="E37" s="26">
        <f t="shared" si="2"/>
        <v>232.73677653621718</v>
      </c>
      <c r="F37" s="26">
        <f t="shared" si="3"/>
        <v>101912.7059453536</v>
      </c>
      <c r="G37" s="26">
        <f t="shared" si="6"/>
        <v>5464.603665904713</v>
      </c>
    </row>
    <row r="38" spans="1:7" ht="12.75">
      <c r="A38" s="24">
        <f t="shared" si="4"/>
        <v>19</v>
      </c>
      <c r="B38" s="25">
        <f t="shared" si="0"/>
        <v>41821</v>
      </c>
      <c r="C38" s="26">
        <f t="shared" si="5"/>
        <v>101912.7059453536</v>
      </c>
      <c r="D38" s="26">
        <f t="shared" si="1"/>
        <v>297.24539234061467</v>
      </c>
      <c r="E38" s="26">
        <f t="shared" si="2"/>
        <v>233.41559213444782</v>
      </c>
      <c r="F38" s="26">
        <f t="shared" si="3"/>
        <v>101679.29035321916</v>
      </c>
      <c r="G38" s="26">
        <f t="shared" si="6"/>
        <v>5761.849058245328</v>
      </c>
    </row>
    <row r="39" spans="1:7" ht="12.75">
      <c r="A39" s="24">
        <f t="shared" si="4"/>
        <v>20</v>
      </c>
      <c r="B39" s="25">
        <f t="shared" si="0"/>
        <v>41852</v>
      </c>
      <c r="C39" s="26">
        <f t="shared" si="5"/>
        <v>101679.29035321916</v>
      </c>
      <c r="D39" s="26">
        <f t="shared" si="1"/>
        <v>296.5645968635559</v>
      </c>
      <c r="E39" s="26">
        <f t="shared" si="2"/>
        <v>234.0963876115066</v>
      </c>
      <c r="F39" s="26">
        <f t="shared" si="3"/>
        <v>101445.19396560764</v>
      </c>
      <c r="G39" s="26">
        <f t="shared" si="6"/>
        <v>6058.413655108884</v>
      </c>
    </row>
    <row r="40" spans="1:7" ht="12.75">
      <c r="A40" s="24">
        <f t="shared" si="4"/>
        <v>21</v>
      </c>
      <c r="B40" s="25">
        <f t="shared" si="0"/>
        <v>41883</v>
      </c>
      <c r="C40" s="26">
        <f t="shared" si="5"/>
        <v>101445.19396560764</v>
      </c>
      <c r="D40" s="26">
        <f t="shared" si="1"/>
        <v>295.8818157330223</v>
      </c>
      <c r="E40" s="26">
        <f t="shared" si="2"/>
        <v>234.7791687420402</v>
      </c>
      <c r="F40" s="26">
        <f t="shared" si="3"/>
        <v>101210.4147968656</v>
      </c>
      <c r="G40" s="26">
        <f t="shared" si="6"/>
        <v>6354.2954708419065</v>
      </c>
    </row>
    <row r="41" spans="1:7" ht="12.75">
      <c r="A41" s="24">
        <f t="shared" si="4"/>
        <v>22</v>
      </c>
      <c r="B41" s="25">
        <f t="shared" si="0"/>
        <v>41913</v>
      </c>
      <c r="C41" s="26">
        <f t="shared" si="5"/>
        <v>101210.4147968656</v>
      </c>
      <c r="D41" s="26">
        <f t="shared" si="1"/>
        <v>295.1970431575247</v>
      </c>
      <c r="E41" s="26">
        <f t="shared" si="2"/>
        <v>235.46394131753777</v>
      </c>
      <c r="F41" s="26">
        <f t="shared" si="3"/>
        <v>100974.95085554807</v>
      </c>
      <c r="G41" s="26">
        <f t="shared" si="6"/>
        <v>6649.492513999431</v>
      </c>
    </row>
    <row r="42" spans="1:7" ht="12.75">
      <c r="A42" s="24">
        <f t="shared" si="4"/>
        <v>23</v>
      </c>
      <c r="B42" s="25">
        <f t="shared" si="0"/>
        <v>41944</v>
      </c>
      <c r="C42" s="26">
        <f t="shared" si="5"/>
        <v>100974.95085554807</v>
      </c>
      <c r="D42" s="26">
        <f t="shared" si="1"/>
        <v>294.5102733286819</v>
      </c>
      <c r="E42" s="26">
        <f t="shared" si="2"/>
        <v>236.15071114638062</v>
      </c>
      <c r="F42" s="26">
        <f t="shared" si="3"/>
        <v>100738.80014440168</v>
      </c>
      <c r="G42" s="26">
        <f t="shared" si="6"/>
        <v>6944.002787328113</v>
      </c>
    </row>
    <row r="43" spans="1:7" ht="12.75">
      <c r="A43" s="24">
        <f t="shared" si="4"/>
        <v>24</v>
      </c>
      <c r="B43" s="25">
        <f t="shared" si="0"/>
        <v>41974</v>
      </c>
      <c r="C43" s="26">
        <f t="shared" si="5"/>
        <v>100738.80014440168</v>
      </c>
      <c r="D43" s="26">
        <f t="shared" si="1"/>
        <v>293.8215004211716</v>
      </c>
      <c r="E43" s="26">
        <f t="shared" si="2"/>
        <v>236.83948405389089</v>
      </c>
      <c r="F43" s="26">
        <f t="shared" si="3"/>
        <v>100501.96066034779</v>
      </c>
      <c r="G43" s="26">
        <f t="shared" si="6"/>
        <v>7237.824287749285</v>
      </c>
    </row>
    <row r="44" spans="1:7" ht="12.75">
      <c r="A44" s="24">
        <f t="shared" si="4"/>
        <v>25</v>
      </c>
      <c r="B44" s="25">
        <f t="shared" si="0"/>
        <v>42005</v>
      </c>
      <c r="C44" s="26">
        <f t="shared" si="5"/>
        <v>100501.96066034779</v>
      </c>
      <c r="D44" s="26">
        <f t="shared" si="1"/>
        <v>293.13071859268103</v>
      </c>
      <c r="E44" s="26">
        <f t="shared" si="2"/>
        <v>237.53026588238146</v>
      </c>
      <c r="F44" s="26">
        <f t="shared" si="3"/>
        <v>100264.43039446541</v>
      </c>
      <c r="G44" s="26">
        <f t="shared" si="6"/>
        <v>7530.955006341966</v>
      </c>
    </row>
    <row r="45" spans="1:7" ht="12.75">
      <c r="A45" s="24">
        <f t="shared" si="4"/>
        <v>26</v>
      </c>
      <c r="B45" s="25">
        <f t="shared" si="0"/>
        <v>42036</v>
      </c>
      <c r="C45" s="26">
        <f t="shared" si="5"/>
        <v>100264.43039446541</v>
      </c>
      <c r="D45" s="26">
        <f t="shared" si="1"/>
        <v>292.43792198385745</v>
      </c>
      <c r="E45" s="26">
        <f t="shared" si="2"/>
        <v>238.22306249120504</v>
      </c>
      <c r="F45" s="26">
        <f t="shared" si="3"/>
        <v>100026.2073319742</v>
      </c>
      <c r="G45" s="26">
        <f t="shared" si="6"/>
        <v>7823.392928325823</v>
      </c>
    </row>
    <row r="46" spans="1:7" ht="12.75">
      <c r="A46" s="24">
        <f t="shared" si="4"/>
        <v>27</v>
      </c>
      <c r="B46" s="25">
        <f t="shared" si="0"/>
        <v>42064</v>
      </c>
      <c r="C46" s="26">
        <f t="shared" si="5"/>
        <v>100026.2073319742</v>
      </c>
      <c r="D46" s="26">
        <f t="shared" si="1"/>
        <v>291.7431047182581</v>
      </c>
      <c r="E46" s="26">
        <f t="shared" si="2"/>
        <v>238.91787975680438</v>
      </c>
      <c r="F46" s="26">
        <f t="shared" si="3"/>
        <v>99787.2894522174</v>
      </c>
      <c r="G46" s="26">
        <f t="shared" si="6"/>
        <v>8115.136033044081</v>
      </c>
    </row>
    <row r="47" spans="1:7" ht="12.75">
      <c r="A47" s="24">
        <f t="shared" si="4"/>
        <v>28</v>
      </c>
      <c r="B47" s="25">
        <f t="shared" si="0"/>
        <v>42095</v>
      </c>
      <c r="C47" s="26">
        <f t="shared" si="5"/>
        <v>99787.2894522174</v>
      </c>
      <c r="D47" s="26">
        <f t="shared" si="1"/>
        <v>291.0462609023008</v>
      </c>
      <c r="E47" s="26">
        <f t="shared" si="2"/>
        <v>239.6147235727617</v>
      </c>
      <c r="F47" s="26">
        <f t="shared" si="3"/>
        <v>99547.67472864465</v>
      </c>
      <c r="G47" s="26">
        <f t="shared" si="6"/>
        <v>8406.182293946382</v>
      </c>
    </row>
    <row r="48" spans="1:7" ht="12.75">
      <c r="A48" s="24">
        <f t="shared" si="4"/>
        <v>29</v>
      </c>
      <c r="B48" s="25">
        <f t="shared" si="0"/>
        <v>42125</v>
      </c>
      <c r="C48" s="26">
        <f t="shared" si="5"/>
        <v>99547.67472864465</v>
      </c>
      <c r="D48" s="26">
        <f t="shared" si="1"/>
        <v>290.3473846252136</v>
      </c>
      <c r="E48" s="26">
        <f t="shared" si="2"/>
        <v>240.3135998498489</v>
      </c>
      <c r="F48" s="26">
        <f t="shared" si="3"/>
        <v>99307.3611287948</v>
      </c>
      <c r="G48" s="26">
        <f t="shared" si="6"/>
        <v>8696.529678571595</v>
      </c>
    </row>
    <row r="49" spans="1:7" ht="12.75">
      <c r="A49" s="24">
        <f t="shared" si="4"/>
        <v>30</v>
      </c>
      <c r="B49" s="25">
        <f t="shared" si="0"/>
        <v>42156</v>
      </c>
      <c r="C49" s="26">
        <f t="shared" si="5"/>
        <v>99307.3611287948</v>
      </c>
      <c r="D49" s="26">
        <f t="shared" si="1"/>
        <v>289.6464699589848</v>
      </c>
      <c r="E49" s="26">
        <f t="shared" si="2"/>
        <v>241.01451451607767</v>
      </c>
      <c r="F49" s="26">
        <f t="shared" si="3"/>
        <v>99066.34661427872</v>
      </c>
      <c r="G49" s="26">
        <f t="shared" si="6"/>
        <v>8986.17614853058</v>
      </c>
    </row>
    <row r="50" spans="1:7" ht="12.75">
      <c r="A50" s="24">
        <f t="shared" si="4"/>
        <v>31</v>
      </c>
      <c r="B50" s="25">
        <f t="shared" si="0"/>
        <v>42186</v>
      </c>
      <c r="C50" s="26">
        <f t="shared" si="5"/>
        <v>99066.34661427872</v>
      </c>
      <c r="D50" s="26">
        <f t="shared" si="1"/>
        <v>288.94351095831297</v>
      </c>
      <c r="E50" s="26">
        <f t="shared" si="2"/>
        <v>241.71747351674952</v>
      </c>
      <c r="F50" s="26">
        <f t="shared" si="3"/>
        <v>98824.62914076197</v>
      </c>
      <c r="G50" s="26">
        <f t="shared" si="6"/>
        <v>9275.119659488893</v>
      </c>
    </row>
    <row r="51" spans="1:7" ht="12.75">
      <c r="A51" s="24">
        <f t="shared" si="4"/>
        <v>32</v>
      </c>
      <c r="B51" s="25">
        <f t="shared" si="0"/>
        <v>42217</v>
      </c>
      <c r="C51" s="26">
        <f t="shared" si="5"/>
        <v>98824.62914076197</v>
      </c>
      <c r="D51" s="26">
        <f t="shared" si="1"/>
        <v>288.23850166055576</v>
      </c>
      <c r="E51" s="26">
        <f t="shared" si="2"/>
        <v>242.42248281450674</v>
      </c>
      <c r="F51" s="26">
        <f t="shared" si="3"/>
        <v>98582.20665794746</v>
      </c>
      <c r="G51" s="26">
        <f t="shared" si="6"/>
        <v>9563.358161149448</v>
      </c>
    </row>
    <row r="52" spans="1:7" ht="12.75">
      <c r="A52" s="24">
        <f t="shared" si="4"/>
        <v>33</v>
      </c>
      <c r="B52" s="25">
        <f t="shared" si="0"/>
        <v>42248</v>
      </c>
      <c r="C52" s="26">
        <f t="shared" si="5"/>
        <v>98582.20665794746</v>
      </c>
      <c r="D52" s="26">
        <f t="shared" si="1"/>
        <v>287.5314360856801</v>
      </c>
      <c r="E52" s="26">
        <f t="shared" si="2"/>
        <v>243.12954838938236</v>
      </c>
      <c r="F52" s="26">
        <f t="shared" si="3"/>
        <v>98339.07710955809</v>
      </c>
      <c r="G52" s="26">
        <f t="shared" si="6"/>
        <v>9850.88959723513</v>
      </c>
    </row>
    <row r="53" spans="1:7" ht="12.75">
      <c r="A53" s="24">
        <f t="shared" si="4"/>
        <v>34</v>
      </c>
      <c r="B53" s="25">
        <f t="shared" si="0"/>
        <v>42278</v>
      </c>
      <c r="C53" s="26">
        <f t="shared" si="5"/>
        <v>98339.07710955809</v>
      </c>
      <c r="D53" s="26">
        <f t="shared" si="1"/>
        <v>286.8223082362111</v>
      </c>
      <c r="E53" s="26">
        <f t="shared" si="2"/>
        <v>243.8386762388514</v>
      </c>
      <c r="F53" s="26">
        <f t="shared" si="3"/>
        <v>98095.23843331923</v>
      </c>
      <c r="G53" s="26">
        <f t="shared" si="6"/>
        <v>10137.71190547134</v>
      </c>
    </row>
    <row r="54" spans="1:7" ht="12.75">
      <c r="A54" s="24">
        <f t="shared" si="4"/>
        <v>35</v>
      </c>
      <c r="B54" s="25">
        <f t="shared" si="0"/>
        <v>42309</v>
      </c>
      <c r="C54" s="26">
        <f t="shared" si="5"/>
        <v>98095.23843331923</v>
      </c>
      <c r="D54" s="26">
        <f t="shared" si="1"/>
        <v>286.1111120971811</v>
      </c>
      <c r="E54" s="26">
        <f t="shared" si="2"/>
        <v>244.5498723778814</v>
      </c>
      <c r="F54" s="26">
        <f t="shared" si="3"/>
        <v>97850.68856094134</v>
      </c>
      <c r="G54" s="26">
        <f t="shared" si="6"/>
        <v>10423.823017568522</v>
      </c>
    </row>
    <row r="55" spans="1:7" ht="12.75">
      <c r="A55" s="24">
        <f t="shared" si="4"/>
        <v>36</v>
      </c>
      <c r="B55" s="25">
        <f t="shared" si="0"/>
        <v>42339</v>
      </c>
      <c r="C55" s="26">
        <f t="shared" si="5"/>
        <v>97850.68856094134</v>
      </c>
      <c r="D55" s="26">
        <f t="shared" si="1"/>
        <v>285.3978416360789</v>
      </c>
      <c r="E55" s="26">
        <f t="shared" si="2"/>
        <v>245.26314283898358</v>
      </c>
      <c r="F55" s="26">
        <f t="shared" si="3"/>
        <v>97605.42541810236</v>
      </c>
      <c r="G55" s="26">
        <f t="shared" si="6"/>
        <v>10709.2208592046</v>
      </c>
    </row>
    <row r="56" spans="1:7" ht="12.75">
      <c r="A56" s="24">
        <f t="shared" si="4"/>
        <v>37</v>
      </c>
      <c r="B56" s="25">
        <f t="shared" si="0"/>
        <v>42370</v>
      </c>
      <c r="C56" s="26">
        <f t="shared" si="5"/>
        <v>97605.42541810236</v>
      </c>
      <c r="D56" s="26">
        <f t="shared" si="1"/>
        <v>284.68249080279855</v>
      </c>
      <c r="E56" s="26">
        <f t="shared" si="2"/>
        <v>245.97849367226394</v>
      </c>
      <c r="F56" s="26">
        <f t="shared" si="3"/>
        <v>97359.4469244301</v>
      </c>
      <c r="G56" s="26">
        <f t="shared" si="6"/>
        <v>10993.9033500074</v>
      </c>
    </row>
    <row r="57" spans="1:7" s="1" customFormat="1" ht="12.75">
      <c r="A57" s="24">
        <f t="shared" si="4"/>
        <v>38</v>
      </c>
      <c r="B57" s="25">
        <f t="shared" si="0"/>
        <v>42401</v>
      </c>
      <c r="C57" s="26">
        <f t="shared" si="5"/>
        <v>97359.4469244301</v>
      </c>
      <c r="D57" s="26">
        <f t="shared" si="1"/>
        <v>283.9650535295878</v>
      </c>
      <c r="E57" s="26">
        <f t="shared" si="2"/>
        <v>246.6959309454747</v>
      </c>
      <c r="F57" s="26">
        <f t="shared" si="3"/>
        <v>97112.75099348463</v>
      </c>
      <c r="G57" s="26">
        <f t="shared" si="6"/>
        <v>11277.868403536988</v>
      </c>
    </row>
    <row r="58" spans="1:7" s="1" customFormat="1" ht="12.75">
      <c r="A58" s="26">
        <f t="shared" si="4"/>
        <v>39</v>
      </c>
      <c r="B58" s="25">
        <f t="shared" si="0"/>
        <v>42430</v>
      </c>
      <c r="C58" s="26">
        <f t="shared" si="5"/>
        <v>97112.75099348463</v>
      </c>
      <c r="D58" s="26">
        <f t="shared" si="1"/>
        <v>283.24552373099687</v>
      </c>
      <c r="E58" s="26">
        <f t="shared" si="2"/>
        <v>247.41546074406563</v>
      </c>
      <c r="F58" s="26">
        <f t="shared" si="3"/>
        <v>96865.33553274056</v>
      </c>
      <c r="G58" s="26">
        <f t="shared" si="6"/>
        <v>11561.113927267985</v>
      </c>
    </row>
    <row r="59" spans="1:7" s="1" customFormat="1" ht="12.75">
      <c r="A59" s="26">
        <f t="shared" si="4"/>
        <v>40</v>
      </c>
      <c r="B59" s="25">
        <f t="shared" si="0"/>
        <v>42461</v>
      </c>
      <c r="C59" s="26">
        <f t="shared" si="5"/>
        <v>96865.33553274056</v>
      </c>
      <c r="D59" s="26">
        <f t="shared" si="1"/>
        <v>282.52389530382663</v>
      </c>
      <c r="E59" s="26">
        <f t="shared" si="2"/>
        <v>248.13708917123586</v>
      </c>
      <c r="F59" s="26">
        <f t="shared" si="3"/>
        <v>96617.19844356933</v>
      </c>
      <c r="G59" s="26">
        <f t="shared" si="6"/>
        <v>11843.63782257181</v>
      </c>
    </row>
    <row r="60" spans="1:7" s="1" customFormat="1" ht="12.75">
      <c r="A60" s="26">
        <f t="shared" si="4"/>
        <v>41</v>
      </c>
      <c r="B60" s="25">
        <f t="shared" si="0"/>
        <v>42491</v>
      </c>
      <c r="C60" s="26">
        <f t="shared" si="5"/>
        <v>96617.19844356933</v>
      </c>
      <c r="D60" s="26">
        <f t="shared" si="1"/>
        <v>281.8001621270772</v>
      </c>
      <c r="E60" s="26">
        <f t="shared" si="2"/>
        <v>248.86082234798528</v>
      </c>
      <c r="F60" s="26">
        <f t="shared" si="3"/>
        <v>96368.33762122135</v>
      </c>
      <c r="G60" s="26">
        <f t="shared" si="6"/>
        <v>12125.437984698889</v>
      </c>
    </row>
    <row r="61" spans="1:7" s="1" customFormat="1" ht="12.75">
      <c r="A61" s="26">
        <f t="shared" si="4"/>
        <v>42</v>
      </c>
      <c r="B61" s="25">
        <f t="shared" si="0"/>
        <v>42522</v>
      </c>
      <c r="C61" s="26">
        <f t="shared" si="5"/>
        <v>96368.33762122135</v>
      </c>
      <c r="D61" s="26">
        <f t="shared" si="1"/>
        <v>281.0743180618956</v>
      </c>
      <c r="E61" s="26">
        <f t="shared" si="2"/>
        <v>249.58666641316688</v>
      </c>
      <c r="F61" s="26">
        <f t="shared" si="3"/>
        <v>96118.75095480819</v>
      </c>
      <c r="G61" s="26">
        <f t="shared" si="6"/>
        <v>12406.512302760784</v>
      </c>
    </row>
    <row r="62" spans="1:7" s="1" customFormat="1" ht="12.75">
      <c r="A62" s="26">
        <f t="shared" si="4"/>
        <v>43</v>
      </c>
      <c r="B62" s="25">
        <f t="shared" si="0"/>
        <v>42552</v>
      </c>
      <c r="C62" s="26">
        <f t="shared" si="5"/>
        <v>96118.75095480819</v>
      </c>
      <c r="D62" s="26">
        <f t="shared" si="1"/>
        <v>280.3463569515239</v>
      </c>
      <c r="E62" s="26">
        <f t="shared" si="2"/>
        <v>250.3146275235386</v>
      </c>
      <c r="F62" s="26">
        <f t="shared" si="3"/>
        <v>95868.43632728465</v>
      </c>
      <c r="G62" s="26">
        <f t="shared" si="6"/>
        <v>12686.858659712309</v>
      </c>
    </row>
    <row r="63" spans="1:7" s="1" customFormat="1" ht="12.75">
      <c r="A63" s="26">
        <f t="shared" si="4"/>
        <v>44</v>
      </c>
      <c r="B63" s="25">
        <f t="shared" si="0"/>
        <v>42583</v>
      </c>
      <c r="C63" s="26">
        <f t="shared" si="5"/>
        <v>95868.43632728465</v>
      </c>
      <c r="D63" s="26">
        <f t="shared" si="1"/>
        <v>279.61627262124694</v>
      </c>
      <c r="E63" s="26">
        <f t="shared" si="2"/>
        <v>251.04471185381556</v>
      </c>
      <c r="F63" s="26">
        <f t="shared" si="3"/>
        <v>95617.39161543084</v>
      </c>
      <c r="G63" s="26">
        <f t="shared" si="6"/>
        <v>12966.474932333556</v>
      </c>
    </row>
    <row r="64" spans="1:7" s="1" customFormat="1" ht="12.75">
      <c r="A64" s="26">
        <f t="shared" si="4"/>
        <v>45</v>
      </c>
      <c r="B64" s="25">
        <f t="shared" si="0"/>
        <v>42614</v>
      </c>
      <c r="C64" s="26">
        <f t="shared" si="5"/>
        <v>95617.39161543084</v>
      </c>
      <c r="D64" s="26">
        <f t="shared" si="1"/>
        <v>278.88405887833994</v>
      </c>
      <c r="E64" s="26">
        <f t="shared" si="2"/>
        <v>251.77692559672255</v>
      </c>
      <c r="F64" s="26">
        <f t="shared" si="3"/>
        <v>95365.61468983411</v>
      </c>
      <c r="G64" s="26">
        <f t="shared" si="6"/>
        <v>13245.358991211897</v>
      </c>
    </row>
    <row r="65" spans="1:7" s="1" customFormat="1" ht="12.75">
      <c r="A65" s="26">
        <f t="shared" si="4"/>
        <v>46</v>
      </c>
      <c r="B65" s="25">
        <f t="shared" si="0"/>
        <v>42644</v>
      </c>
      <c r="C65" s="26">
        <f t="shared" si="5"/>
        <v>95365.61468983411</v>
      </c>
      <c r="D65" s="26">
        <f t="shared" si="1"/>
        <v>278.14970951201616</v>
      </c>
      <c r="E65" s="26">
        <f t="shared" si="2"/>
        <v>252.51127496304633</v>
      </c>
      <c r="F65" s="26">
        <f t="shared" si="3"/>
        <v>95113.10341487106</v>
      </c>
      <c r="G65" s="26">
        <f t="shared" si="6"/>
        <v>13523.508700723913</v>
      </c>
    </row>
    <row r="66" spans="1:7" s="1" customFormat="1" ht="12.75">
      <c r="A66" s="26">
        <f t="shared" si="4"/>
        <v>47</v>
      </c>
      <c r="B66" s="25">
        <f t="shared" si="0"/>
        <v>42675</v>
      </c>
      <c r="C66" s="26">
        <f t="shared" si="5"/>
        <v>95113.10341487106</v>
      </c>
      <c r="D66" s="26">
        <f t="shared" si="1"/>
        <v>277.4132182933739</v>
      </c>
      <c r="E66" s="26">
        <f t="shared" si="2"/>
        <v>253.24776618168858</v>
      </c>
      <c r="F66" s="26">
        <f t="shared" si="3"/>
        <v>94859.85564868936</v>
      </c>
      <c r="G66" s="26">
        <f t="shared" si="6"/>
        <v>13800.921919017286</v>
      </c>
    </row>
    <row r="67" spans="1:7" s="1" customFormat="1" ht="12.75">
      <c r="A67" s="26">
        <f t="shared" si="4"/>
        <v>48</v>
      </c>
      <c r="B67" s="25">
        <f t="shared" si="0"/>
        <v>42705</v>
      </c>
      <c r="C67" s="26">
        <f t="shared" si="5"/>
        <v>94859.85564868936</v>
      </c>
      <c r="D67" s="26">
        <f t="shared" si="1"/>
        <v>276.674578975344</v>
      </c>
      <c r="E67" s="26">
        <f t="shared" si="2"/>
        <v>253.9864054997185</v>
      </c>
      <c r="F67" s="26">
        <f t="shared" si="3"/>
        <v>94605.86924318965</v>
      </c>
      <c r="G67" s="26">
        <f t="shared" si="6"/>
        <v>14077.59649799263</v>
      </c>
    </row>
    <row r="68" spans="1:7" s="1" customFormat="1" ht="12.75">
      <c r="A68" s="26">
        <f t="shared" si="4"/>
        <v>49</v>
      </c>
      <c r="B68" s="25">
        <f t="shared" si="0"/>
        <v>42736</v>
      </c>
      <c r="C68" s="26">
        <f t="shared" si="5"/>
        <v>94605.86924318965</v>
      </c>
      <c r="D68" s="26">
        <f t="shared" si="1"/>
        <v>275.9337852926365</v>
      </c>
      <c r="E68" s="26">
        <f t="shared" si="2"/>
        <v>254.72719918242598</v>
      </c>
      <c r="F68" s="26">
        <f t="shared" si="3"/>
        <v>94351.14204400723</v>
      </c>
      <c r="G68" s="26">
        <f t="shared" si="6"/>
        <v>14353.530283285267</v>
      </c>
    </row>
    <row r="69" spans="1:7" s="1" customFormat="1" ht="12.75">
      <c r="A69" s="26">
        <f t="shared" si="4"/>
        <v>50</v>
      </c>
      <c r="B69" s="25">
        <f t="shared" si="0"/>
        <v>42767</v>
      </c>
      <c r="C69" s="26">
        <f t="shared" si="5"/>
        <v>94351.14204400723</v>
      </c>
      <c r="D69" s="26">
        <f t="shared" si="1"/>
        <v>275.19083096168777</v>
      </c>
      <c r="E69" s="26">
        <f t="shared" si="2"/>
        <v>255.47015351337473</v>
      </c>
      <c r="F69" s="26">
        <f t="shared" si="3"/>
        <v>94095.67189049385</v>
      </c>
      <c r="G69" s="26">
        <f t="shared" si="6"/>
        <v>14628.721114246955</v>
      </c>
    </row>
    <row r="70" spans="1:7" s="1" customFormat="1" ht="12.75">
      <c r="A70" s="26">
        <f t="shared" si="4"/>
        <v>51</v>
      </c>
      <c r="B70" s="25">
        <f t="shared" si="0"/>
        <v>42795</v>
      </c>
      <c r="C70" s="26">
        <f t="shared" si="5"/>
        <v>94095.67189049385</v>
      </c>
      <c r="D70" s="26">
        <f t="shared" si="1"/>
        <v>274.4457096806071</v>
      </c>
      <c r="E70" s="26">
        <f t="shared" si="2"/>
        <v>256.2152747944554</v>
      </c>
      <c r="F70" s="26">
        <f t="shared" si="3"/>
        <v>93839.4566156994</v>
      </c>
      <c r="G70" s="26">
        <f t="shared" si="6"/>
        <v>14903.166823927562</v>
      </c>
    </row>
    <row r="71" spans="1:7" s="1" customFormat="1" ht="12.75">
      <c r="A71" s="26">
        <f t="shared" si="4"/>
        <v>52</v>
      </c>
      <c r="B71" s="25">
        <f t="shared" si="0"/>
        <v>42826</v>
      </c>
      <c r="C71" s="26">
        <f t="shared" si="5"/>
        <v>93839.4566156994</v>
      </c>
      <c r="D71" s="26">
        <f t="shared" si="1"/>
        <v>273.69841512912325</v>
      </c>
      <c r="E71" s="26">
        <f t="shared" si="2"/>
        <v>256.96256934593924</v>
      </c>
      <c r="F71" s="26">
        <f t="shared" si="3"/>
        <v>93582.49404635346</v>
      </c>
      <c r="G71" s="26">
        <f t="shared" si="6"/>
        <v>15176.865239056686</v>
      </c>
    </row>
    <row r="72" spans="1:7" s="1" customFormat="1" ht="12.75">
      <c r="A72" s="24">
        <f t="shared" si="4"/>
        <v>53</v>
      </c>
      <c r="B72" s="25">
        <f t="shared" si="0"/>
        <v>42856</v>
      </c>
      <c r="C72" s="26">
        <f t="shared" si="5"/>
        <v>93582.49404635346</v>
      </c>
      <c r="D72" s="26">
        <f t="shared" si="1"/>
        <v>272.9489409685309</v>
      </c>
      <c r="E72" s="26">
        <f t="shared" si="2"/>
        <v>257.7120435065316</v>
      </c>
      <c r="F72" s="26">
        <f t="shared" si="3"/>
        <v>93324.78200284693</v>
      </c>
      <c r="G72" s="26">
        <f t="shared" si="6"/>
        <v>15449.814180025216</v>
      </c>
    </row>
    <row r="73" spans="1:7" s="1" customFormat="1" ht="12.75">
      <c r="A73" s="24">
        <f t="shared" si="4"/>
        <v>54</v>
      </c>
      <c r="B73" s="25">
        <f t="shared" si="0"/>
        <v>42887</v>
      </c>
      <c r="C73" s="26">
        <f t="shared" si="5"/>
        <v>93324.78200284693</v>
      </c>
      <c r="D73" s="26">
        <f t="shared" si="1"/>
        <v>272.1972808416369</v>
      </c>
      <c r="E73" s="26">
        <f t="shared" si="2"/>
        <v>258.4637036334256</v>
      </c>
      <c r="F73" s="26">
        <f t="shared" si="3"/>
        <v>93066.3182992135</v>
      </c>
      <c r="G73" s="26">
        <f t="shared" si="6"/>
        <v>15722.011460866854</v>
      </c>
    </row>
    <row r="74" spans="1:7" s="1" customFormat="1" ht="12.75">
      <c r="A74" s="24">
        <f t="shared" si="4"/>
        <v>55</v>
      </c>
      <c r="B74" s="25">
        <f t="shared" si="0"/>
        <v>42917</v>
      </c>
      <c r="C74" s="26">
        <f t="shared" si="5"/>
        <v>93066.3182992135</v>
      </c>
      <c r="D74" s="26">
        <f t="shared" si="1"/>
        <v>271.443428372706</v>
      </c>
      <c r="E74" s="26">
        <f t="shared" si="2"/>
        <v>259.21755610235647</v>
      </c>
      <c r="F74" s="26">
        <f t="shared" si="3"/>
        <v>92807.10074311114</v>
      </c>
      <c r="G74" s="26">
        <f t="shared" si="6"/>
        <v>15993.45488923956</v>
      </c>
    </row>
    <row r="75" spans="1:7" s="1" customFormat="1" ht="12.75">
      <c r="A75" s="24">
        <f t="shared" si="4"/>
        <v>56</v>
      </c>
      <c r="B75" s="25">
        <f t="shared" si="0"/>
        <v>42948</v>
      </c>
      <c r="C75" s="26">
        <f t="shared" si="5"/>
        <v>92807.10074311114</v>
      </c>
      <c r="D75" s="26">
        <f t="shared" si="1"/>
        <v>270.6873771674075</v>
      </c>
      <c r="E75" s="26">
        <f t="shared" si="2"/>
        <v>259.973607307655</v>
      </c>
      <c r="F75" s="26">
        <f t="shared" si="3"/>
        <v>92547.12713580349</v>
      </c>
      <c r="G75" s="26">
        <f t="shared" si="6"/>
        <v>16264.142266406967</v>
      </c>
    </row>
    <row r="76" spans="1:7" s="1" customFormat="1" ht="12.75">
      <c r="A76" s="24">
        <f t="shared" si="4"/>
        <v>57</v>
      </c>
      <c r="B76" s="25">
        <f t="shared" si="0"/>
        <v>42979</v>
      </c>
      <c r="C76" s="26">
        <f t="shared" si="5"/>
        <v>92547.12713580349</v>
      </c>
      <c r="D76" s="26">
        <f t="shared" si="1"/>
        <v>269.9291208127602</v>
      </c>
      <c r="E76" s="26">
        <f t="shared" si="2"/>
        <v>260.7318636623023</v>
      </c>
      <c r="F76" s="26">
        <f t="shared" si="3"/>
        <v>92286.39527214118</v>
      </c>
      <c r="G76" s="26">
        <f t="shared" si="6"/>
        <v>16534.071387219727</v>
      </c>
    </row>
    <row r="77" spans="1:7" s="1" customFormat="1" ht="12.75">
      <c r="A77" s="24">
        <f t="shared" si="4"/>
        <v>58</v>
      </c>
      <c r="B77" s="25">
        <f t="shared" si="0"/>
        <v>43009</v>
      </c>
      <c r="C77" s="26">
        <f t="shared" si="5"/>
        <v>92286.39527214118</v>
      </c>
      <c r="D77" s="26">
        <f t="shared" si="1"/>
        <v>269.16865287707844</v>
      </c>
      <c r="E77" s="26">
        <f t="shared" si="2"/>
        <v>261.49233159798405</v>
      </c>
      <c r="F77" s="26">
        <f t="shared" si="3"/>
        <v>92024.9029405432</v>
      </c>
      <c r="G77" s="26">
        <f t="shared" si="6"/>
        <v>16803.240040096804</v>
      </c>
    </row>
    <row r="78" spans="1:7" s="1" customFormat="1" ht="12.75">
      <c r="A78" s="24">
        <f t="shared" si="4"/>
        <v>59</v>
      </c>
      <c r="B78" s="25">
        <f t="shared" si="0"/>
        <v>43040</v>
      </c>
      <c r="C78" s="26">
        <f t="shared" si="5"/>
        <v>92024.9029405432</v>
      </c>
      <c r="D78" s="26">
        <f t="shared" si="1"/>
        <v>268.40596690991765</v>
      </c>
      <c r="E78" s="26">
        <f t="shared" si="2"/>
        <v>262.25501756514484</v>
      </c>
      <c r="F78" s="26">
        <f t="shared" si="3"/>
        <v>91762.64792297805</v>
      </c>
      <c r="G78" s="26">
        <f t="shared" si="6"/>
        <v>17071.646007006722</v>
      </c>
    </row>
    <row r="79" spans="1:7" s="1" customFormat="1" ht="12.75">
      <c r="A79" s="24">
        <f t="shared" si="4"/>
        <v>60</v>
      </c>
      <c r="B79" s="25">
        <f t="shared" si="0"/>
        <v>43070</v>
      </c>
      <c r="C79" s="26">
        <f t="shared" si="5"/>
        <v>91762.64792297805</v>
      </c>
      <c r="D79" s="26">
        <f t="shared" si="1"/>
        <v>267.6410564420193</v>
      </c>
      <c r="E79" s="26">
        <f t="shared" si="2"/>
        <v>263.0199280330432</v>
      </c>
      <c r="F79" s="26">
        <f t="shared" si="3"/>
        <v>91499.62799494501</v>
      </c>
      <c r="G79" s="26">
        <f t="shared" si="6"/>
        <v>17339.28706344874</v>
      </c>
    </row>
    <row r="80" spans="1:7" s="1" customFormat="1" ht="12.75">
      <c r="A80" s="24">
        <f t="shared" si="4"/>
        <v>61</v>
      </c>
      <c r="B80" s="25">
        <f t="shared" si="0"/>
        <v>43101</v>
      </c>
      <c r="C80" s="26">
        <f t="shared" si="5"/>
        <v>91499.62799494501</v>
      </c>
      <c r="D80" s="26">
        <f t="shared" si="1"/>
        <v>266.8739149852563</v>
      </c>
      <c r="E80" s="26">
        <f t="shared" si="2"/>
        <v>263.7870694898062</v>
      </c>
      <c r="F80" s="26">
        <f t="shared" si="3"/>
        <v>91235.84092545521</v>
      </c>
      <c r="G80" s="26">
        <f t="shared" si="6"/>
        <v>17606.160978433996</v>
      </c>
    </row>
    <row r="81" spans="1:7" s="1" customFormat="1" ht="12.75">
      <c r="A81" s="24">
        <f t="shared" si="4"/>
        <v>62</v>
      </c>
      <c r="B81" s="25">
        <f t="shared" si="0"/>
        <v>43132</v>
      </c>
      <c r="C81" s="26">
        <f t="shared" si="5"/>
        <v>91235.84092545521</v>
      </c>
      <c r="D81" s="26">
        <f t="shared" si="1"/>
        <v>266.1045360325777</v>
      </c>
      <c r="E81" s="26">
        <f t="shared" si="2"/>
        <v>264.5564484424848</v>
      </c>
      <c r="F81" s="26">
        <f t="shared" si="3"/>
        <v>90971.28447701273</v>
      </c>
      <c r="G81" s="26">
        <f t="shared" si="6"/>
        <v>17872.265514466573</v>
      </c>
    </row>
    <row r="82" spans="1:7" s="1" customFormat="1" ht="12.75">
      <c r="A82" s="24">
        <f t="shared" si="4"/>
        <v>63</v>
      </c>
      <c r="B82" s="25">
        <f t="shared" si="0"/>
        <v>43160</v>
      </c>
      <c r="C82" s="26">
        <f t="shared" si="5"/>
        <v>90971.28447701273</v>
      </c>
      <c r="D82" s="26">
        <f t="shared" si="1"/>
        <v>265.3329130579538</v>
      </c>
      <c r="E82" s="26">
        <f t="shared" si="2"/>
        <v>265.3280714171087</v>
      </c>
      <c r="F82" s="26">
        <f t="shared" si="3"/>
        <v>90705.95640559561</v>
      </c>
      <c r="G82" s="26">
        <f t="shared" si="6"/>
        <v>18137.59842752453</v>
      </c>
    </row>
    <row r="83" spans="1:7" s="1" customFormat="1" ht="12.75">
      <c r="A83" s="24">
        <f t="shared" si="4"/>
        <v>64</v>
      </c>
      <c r="B83" s="25">
        <f t="shared" si="0"/>
        <v>43191</v>
      </c>
      <c r="C83" s="26">
        <f t="shared" si="5"/>
        <v>90705.95640559561</v>
      </c>
      <c r="D83" s="26">
        <f t="shared" si="1"/>
        <v>264.5590395163206</v>
      </c>
      <c r="E83" s="26">
        <f t="shared" si="2"/>
        <v>266.1019449587419</v>
      </c>
      <c r="F83" s="26">
        <f t="shared" si="3"/>
        <v>90439.85446063687</v>
      </c>
      <c r="G83" s="26">
        <f t="shared" si="6"/>
        <v>18402.157467040848</v>
      </c>
    </row>
    <row r="84" spans="1:7" s="1" customFormat="1" ht="12.75">
      <c r="A84" s="24">
        <f t="shared" si="4"/>
        <v>65</v>
      </c>
      <c r="B84" s="25">
        <f aca="true" t="shared" si="7" ref="B84:B147">Mostrar.fecha</f>
        <v>43221</v>
      </c>
      <c r="C84" s="26">
        <f t="shared" si="5"/>
        <v>90439.85446063687</v>
      </c>
      <c r="D84" s="26">
        <f aca="true" t="shared" si="8" ref="D84:D147">Interés</f>
        <v>263.7829088435242</v>
      </c>
      <c r="E84" s="26">
        <f aca="true" t="shared" si="9" ref="E84:E147">Capital</f>
        <v>266.8780756315383</v>
      </c>
      <c r="F84" s="26">
        <f aca="true" t="shared" si="10" ref="F84:F147">Saldo.final</f>
        <v>90172.97638500533</v>
      </c>
      <c r="G84" s="26">
        <f t="shared" si="6"/>
        <v>18665.940375884373</v>
      </c>
    </row>
    <row r="85" spans="1:7" s="1" customFormat="1" ht="12.75">
      <c r="A85" s="24">
        <f aca="true" t="shared" si="11" ref="A85:A148">Núm.pago</f>
        <v>66</v>
      </c>
      <c r="B85" s="25">
        <f t="shared" si="7"/>
        <v>43252</v>
      </c>
      <c r="C85" s="26">
        <f aca="true" t="shared" si="12" ref="C85:C148">Saldo.inicial</f>
        <v>90172.97638500533</v>
      </c>
      <c r="D85" s="26">
        <f t="shared" si="8"/>
        <v>263.00451445626555</v>
      </c>
      <c r="E85" s="26">
        <f t="shared" si="9"/>
        <v>267.65647001879694</v>
      </c>
      <c r="F85" s="26">
        <f t="shared" si="10"/>
        <v>89905.31991498652</v>
      </c>
      <c r="G85" s="26">
        <f aca="true" t="shared" si="13" ref="G85:G148">Interés.acumulado</f>
        <v>18928.944890340637</v>
      </c>
    </row>
    <row r="86" spans="1:7" s="1" customFormat="1" ht="12.75">
      <c r="A86" s="24">
        <f t="shared" si="11"/>
        <v>67</v>
      </c>
      <c r="B86" s="25">
        <f t="shared" si="7"/>
        <v>43282</v>
      </c>
      <c r="C86" s="26">
        <f t="shared" si="12"/>
        <v>89905.31991498652</v>
      </c>
      <c r="D86" s="26">
        <f t="shared" si="8"/>
        <v>262.22384975204403</v>
      </c>
      <c r="E86" s="26">
        <f t="shared" si="9"/>
        <v>268.43713472301846</v>
      </c>
      <c r="F86" s="26">
        <f t="shared" si="10"/>
        <v>89636.8827802635</v>
      </c>
      <c r="G86" s="26">
        <f t="shared" si="13"/>
        <v>19191.168740092682</v>
      </c>
    </row>
    <row r="87" spans="1:7" s="1" customFormat="1" ht="12.75">
      <c r="A87" s="24">
        <f t="shared" si="11"/>
        <v>68</v>
      </c>
      <c r="B87" s="25">
        <f t="shared" si="7"/>
        <v>43313</v>
      </c>
      <c r="C87" s="26">
        <f t="shared" si="12"/>
        <v>89636.8827802635</v>
      </c>
      <c r="D87" s="26">
        <f t="shared" si="8"/>
        <v>261.4409081091019</v>
      </c>
      <c r="E87" s="26">
        <f t="shared" si="9"/>
        <v>269.2200763659606</v>
      </c>
      <c r="F87" s="26">
        <f t="shared" si="10"/>
        <v>89367.66270389754</v>
      </c>
      <c r="G87" s="26">
        <f t="shared" si="13"/>
        <v>19452.609648201786</v>
      </c>
    </row>
    <row r="88" spans="1:7" s="1" customFormat="1" ht="12.75">
      <c r="A88" s="24">
        <f t="shared" si="11"/>
        <v>69</v>
      </c>
      <c r="B88" s="25">
        <f t="shared" si="7"/>
        <v>43344</v>
      </c>
      <c r="C88" s="26">
        <f t="shared" si="12"/>
        <v>89367.66270389754</v>
      </c>
      <c r="D88" s="26">
        <f t="shared" si="8"/>
        <v>260.65568288636786</v>
      </c>
      <c r="E88" s="26">
        <f t="shared" si="9"/>
        <v>270.00530158869464</v>
      </c>
      <c r="F88" s="26">
        <f t="shared" si="10"/>
        <v>89097.65740230885</v>
      </c>
      <c r="G88" s="26">
        <f t="shared" si="13"/>
        <v>19713.265331088154</v>
      </c>
    </row>
    <row r="89" spans="1:7" s="1" customFormat="1" ht="12.75">
      <c r="A89" s="24">
        <f t="shared" si="11"/>
        <v>70</v>
      </c>
      <c r="B89" s="25">
        <f t="shared" si="7"/>
        <v>43374</v>
      </c>
      <c r="C89" s="26">
        <f t="shared" si="12"/>
        <v>89097.65740230885</v>
      </c>
      <c r="D89" s="26">
        <f t="shared" si="8"/>
        <v>259.8681674234008</v>
      </c>
      <c r="E89" s="26">
        <f t="shared" si="9"/>
        <v>270.7928170516617</v>
      </c>
      <c r="F89" s="26">
        <f t="shared" si="10"/>
        <v>88826.86458525718</v>
      </c>
      <c r="G89" s="26">
        <f t="shared" si="13"/>
        <v>19973.133498511554</v>
      </c>
    </row>
    <row r="90" spans="1:7" s="1" customFormat="1" ht="12.75">
      <c r="A90" s="24">
        <f t="shared" si="11"/>
        <v>71</v>
      </c>
      <c r="B90" s="25">
        <f t="shared" si="7"/>
        <v>43405</v>
      </c>
      <c r="C90" s="26">
        <f t="shared" si="12"/>
        <v>88826.86458525718</v>
      </c>
      <c r="D90" s="26">
        <f t="shared" si="8"/>
        <v>259.07835504033346</v>
      </c>
      <c r="E90" s="26">
        <f t="shared" si="9"/>
        <v>271.58262943472903</v>
      </c>
      <c r="F90" s="26">
        <f t="shared" si="10"/>
        <v>88555.28195582244</v>
      </c>
      <c r="G90" s="26">
        <f t="shared" si="13"/>
        <v>20232.211853551886</v>
      </c>
    </row>
    <row r="91" spans="1:7" s="1" customFormat="1" ht="12.75">
      <c r="A91" s="24">
        <f t="shared" si="11"/>
        <v>72</v>
      </c>
      <c r="B91" s="25">
        <f t="shared" si="7"/>
        <v>43435</v>
      </c>
      <c r="C91" s="26">
        <f t="shared" si="12"/>
        <v>88555.28195582244</v>
      </c>
      <c r="D91" s="26">
        <f t="shared" si="8"/>
        <v>258.28623903781545</v>
      </c>
      <c r="E91" s="26">
        <f t="shared" si="9"/>
        <v>272.37474543724704</v>
      </c>
      <c r="F91" s="26">
        <f t="shared" si="10"/>
        <v>88282.9072103852</v>
      </c>
      <c r="G91" s="26">
        <f t="shared" si="13"/>
        <v>20490.4980925897</v>
      </c>
    </row>
    <row r="92" spans="1:7" s="1" customFormat="1" ht="12.75">
      <c r="A92" s="24">
        <f t="shared" si="11"/>
        <v>73</v>
      </c>
      <c r="B92" s="25">
        <f t="shared" si="7"/>
        <v>43466</v>
      </c>
      <c r="C92" s="26">
        <f t="shared" si="12"/>
        <v>88282.9072103852</v>
      </c>
      <c r="D92" s="26">
        <f t="shared" si="8"/>
        <v>257.4918126969568</v>
      </c>
      <c r="E92" s="26">
        <f t="shared" si="9"/>
        <v>273.1691717781057</v>
      </c>
      <c r="F92" s="26">
        <f t="shared" si="10"/>
        <v>88009.73803860709</v>
      </c>
      <c r="G92" s="26">
        <f t="shared" si="13"/>
        <v>20747.989905286657</v>
      </c>
    </row>
    <row r="93" spans="1:7" s="1" customFormat="1" ht="12.75">
      <c r="A93" s="24">
        <f t="shared" si="11"/>
        <v>74</v>
      </c>
      <c r="B93" s="25">
        <f t="shared" si="7"/>
        <v>43497</v>
      </c>
      <c r="C93" s="26">
        <f t="shared" si="12"/>
        <v>88009.73803860709</v>
      </c>
      <c r="D93" s="26">
        <f t="shared" si="8"/>
        <v>256.6950692792707</v>
      </c>
      <c r="E93" s="26">
        <f t="shared" si="9"/>
        <v>273.9659151957918</v>
      </c>
      <c r="F93" s="26">
        <f t="shared" si="10"/>
        <v>87735.7721234113</v>
      </c>
      <c r="G93" s="26">
        <f t="shared" si="13"/>
        <v>21004.684974565927</v>
      </c>
    </row>
    <row r="94" spans="1:7" s="1" customFormat="1" ht="12.75">
      <c r="A94" s="24">
        <f t="shared" si="11"/>
        <v>75</v>
      </c>
      <c r="B94" s="25">
        <f t="shared" si="7"/>
        <v>43525</v>
      </c>
      <c r="C94" s="26">
        <f t="shared" si="12"/>
        <v>87735.7721234113</v>
      </c>
      <c r="D94" s="26">
        <f t="shared" si="8"/>
        <v>255.8960020266163</v>
      </c>
      <c r="E94" s="26">
        <f t="shared" si="9"/>
        <v>274.7649824484462</v>
      </c>
      <c r="F94" s="26">
        <f t="shared" si="10"/>
        <v>87461.00714096286</v>
      </c>
      <c r="G94" s="26">
        <f t="shared" si="13"/>
        <v>21260.580976592544</v>
      </c>
    </row>
    <row r="95" spans="1:7" s="1" customFormat="1" ht="12.75">
      <c r="A95" s="24">
        <f t="shared" si="11"/>
        <v>76</v>
      </c>
      <c r="B95" s="25">
        <f t="shared" si="7"/>
        <v>43556</v>
      </c>
      <c r="C95" s="26">
        <f t="shared" si="12"/>
        <v>87461.00714096286</v>
      </c>
      <c r="D95" s="26">
        <f t="shared" si="8"/>
        <v>255.0946041611417</v>
      </c>
      <c r="E95" s="26">
        <f t="shared" si="9"/>
        <v>275.56638031392083</v>
      </c>
      <c r="F95" s="26">
        <f t="shared" si="10"/>
        <v>87185.44076064894</v>
      </c>
      <c r="G95" s="26">
        <f t="shared" si="13"/>
        <v>21515.675580753687</v>
      </c>
    </row>
    <row r="96" spans="1:7" s="1" customFormat="1" ht="12.75">
      <c r="A96" s="24">
        <f t="shared" si="11"/>
        <v>77</v>
      </c>
      <c r="B96" s="25">
        <f t="shared" si="7"/>
        <v>43586</v>
      </c>
      <c r="C96" s="26">
        <f t="shared" si="12"/>
        <v>87185.44076064894</v>
      </c>
      <c r="D96" s="26">
        <f t="shared" si="8"/>
        <v>254.29086888522608</v>
      </c>
      <c r="E96" s="26">
        <f t="shared" si="9"/>
        <v>276.3701155898364</v>
      </c>
      <c r="F96" s="26">
        <f t="shared" si="10"/>
        <v>86909.07064505911</v>
      </c>
      <c r="G96" s="26">
        <f t="shared" si="13"/>
        <v>21769.966449638912</v>
      </c>
    </row>
    <row r="97" spans="1:7" s="1" customFormat="1" ht="12.75">
      <c r="A97" s="24">
        <f t="shared" si="11"/>
        <v>78</v>
      </c>
      <c r="B97" s="25">
        <f t="shared" si="7"/>
        <v>43617</v>
      </c>
      <c r="C97" s="26">
        <f t="shared" si="12"/>
        <v>86909.07064505911</v>
      </c>
      <c r="D97" s="26">
        <f t="shared" si="8"/>
        <v>253.48478938142242</v>
      </c>
      <c r="E97" s="26">
        <f t="shared" si="9"/>
        <v>277.1761950936401</v>
      </c>
      <c r="F97" s="26">
        <f t="shared" si="10"/>
        <v>86631.89444996548</v>
      </c>
      <c r="G97" s="26">
        <f t="shared" si="13"/>
        <v>22023.451239020334</v>
      </c>
    </row>
    <row r="98" spans="1:7" s="1" customFormat="1" ht="12.75">
      <c r="A98" s="24">
        <f t="shared" si="11"/>
        <v>79</v>
      </c>
      <c r="B98" s="25">
        <f t="shared" si="7"/>
        <v>43647</v>
      </c>
      <c r="C98" s="26">
        <f t="shared" si="12"/>
        <v>86631.89444996548</v>
      </c>
      <c r="D98" s="26">
        <f t="shared" si="8"/>
        <v>252.67635881239931</v>
      </c>
      <c r="E98" s="26">
        <f t="shared" si="9"/>
        <v>277.9846256626632</v>
      </c>
      <c r="F98" s="26">
        <f t="shared" si="10"/>
        <v>86353.90982430281</v>
      </c>
      <c r="G98" s="26">
        <f t="shared" si="13"/>
        <v>22276.127597832732</v>
      </c>
    </row>
    <row r="99" spans="1:7" s="1" customFormat="1" ht="12.75">
      <c r="A99" s="24">
        <f t="shared" si="11"/>
        <v>80</v>
      </c>
      <c r="B99" s="25">
        <f t="shared" si="7"/>
        <v>43678</v>
      </c>
      <c r="C99" s="26">
        <f t="shared" si="12"/>
        <v>86353.90982430281</v>
      </c>
      <c r="D99" s="26">
        <f t="shared" si="8"/>
        <v>251.86557032088322</v>
      </c>
      <c r="E99" s="26">
        <f t="shared" si="9"/>
        <v>278.7954141541793</v>
      </c>
      <c r="F99" s="26">
        <f t="shared" si="10"/>
        <v>86075.11441014863</v>
      </c>
      <c r="G99" s="26">
        <f t="shared" si="13"/>
        <v>22527.993168153615</v>
      </c>
    </row>
    <row r="100" spans="1:7" s="1" customFormat="1" ht="12.75">
      <c r="A100" s="24">
        <f t="shared" si="11"/>
        <v>81</v>
      </c>
      <c r="B100" s="25">
        <f t="shared" si="7"/>
        <v>43709</v>
      </c>
      <c r="C100" s="26">
        <f t="shared" si="12"/>
        <v>86075.11441014863</v>
      </c>
      <c r="D100" s="26">
        <f t="shared" si="8"/>
        <v>251.05241702960018</v>
      </c>
      <c r="E100" s="26">
        <f t="shared" si="9"/>
        <v>279.6085674454623</v>
      </c>
      <c r="F100" s="26">
        <f t="shared" si="10"/>
        <v>85795.50584270316</v>
      </c>
      <c r="G100" s="26">
        <f t="shared" si="13"/>
        <v>22779.045585183216</v>
      </c>
    </row>
    <row r="101" spans="1:7" s="1" customFormat="1" ht="12.75">
      <c r="A101" s="24">
        <f t="shared" si="11"/>
        <v>82</v>
      </c>
      <c r="B101" s="25">
        <f t="shared" si="7"/>
        <v>43739</v>
      </c>
      <c r="C101" s="26">
        <f t="shared" si="12"/>
        <v>85795.50584270316</v>
      </c>
      <c r="D101" s="26">
        <f t="shared" si="8"/>
        <v>250.23689204121757</v>
      </c>
      <c r="E101" s="26">
        <f t="shared" si="9"/>
        <v>280.4240924338449</v>
      </c>
      <c r="F101" s="26">
        <f t="shared" si="10"/>
        <v>85515.08175026931</v>
      </c>
      <c r="G101" s="26">
        <f t="shared" si="13"/>
        <v>23029.282477224435</v>
      </c>
    </row>
    <row r="102" spans="1:7" s="1" customFormat="1" ht="12.75">
      <c r="A102" s="24">
        <f t="shared" si="11"/>
        <v>83</v>
      </c>
      <c r="B102" s="25">
        <f t="shared" si="7"/>
        <v>43770</v>
      </c>
      <c r="C102" s="26">
        <f t="shared" si="12"/>
        <v>85515.08175026931</v>
      </c>
      <c r="D102" s="26">
        <f t="shared" si="8"/>
        <v>249.4189884382855</v>
      </c>
      <c r="E102" s="26">
        <f t="shared" si="9"/>
        <v>281.241996036777</v>
      </c>
      <c r="F102" s="26">
        <f t="shared" si="10"/>
        <v>85233.83975423253</v>
      </c>
      <c r="G102" s="26">
        <f t="shared" si="13"/>
        <v>23278.70146566272</v>
      </c>
    </row>
    <row r="103" spans="1:7" s="1" customFormat="1" ht="12.75">
      <c r="A103" s="24">
        <f t="shared" si="11"/>
        <v>84</v>
      </c>
      <c r="B103" s="25">
        <f t="shared" si="7"/>
        <v>43800</v>
      </c>
      <c r="C103" s="26">
        <f t="shared" si="12"/>
        <v>85233.83975423253</v>
      </c>
      <c r="D103" s="26">
        <f t="shared" si="8"/>
        <v>248.5986992831782</v>
      </c>
      <c r="E103" s="26">
        <f t="shared" si="9"/>
        <v>282.06228519188426</v>
      </c>
      <c r="F103" s="26">
        <f t="shared" si="10"/>
        <v>84951.77746904064</v>
      </c>
      <c r="G103" s="26">
        <f t="shared" si="13"/>
        <v>23527.3001649459</v>
      </c>
    </row>
    <row r="104" spans="1:7" s="1" customFormat="1" ht="12.75">
      <c r="A104" s="24">
        <f t="shared" si="11"/>
        <v>85</v>
      </c>
      <c r="B104" s="25">
        <f t="shared" si="7"/>
        <v>43831</v>
      </c>
      <c r="C104" s="26">
        <f t="shared" si="12"/>
        <v>84951.77746904064</v>
      </c>
      <c r="D104" s="26">
        <f t="shared" si="8"/>
        <v>247.7760176180352</v>
      </c>
      <c r="E104" s="26">
        <f t="shared" si="9"/>
        <v>282.8849668570273</v>
      </c>
      <c r="F104" s="26">
        <f t="shared" si="10"/>
        <v>84668.8925021836</v>
      </c>
      <c r="G104" s="26">
        <f t="shared" si="13"/>
        <v>23775.076182563935</v>
      </c>
    </row>
    <row r="105" spans="1:7" s="1" customFormat="1" ht="12.75">
      <c r="A105" s="24">
        <f t="shared" si="11"/>
        <v>86</v>
      </c>
      <c r="B105" s="25">
        <f t="shared" si="7"/>
        <v>43862</v>
      </c>
      <c r="C105" s="26">
        <f t="shared" si="12"/>
        <v>84668.8925021836</v>
      </c>
      <c r="D105" s="26">
        <f t="shared" si="8"/>
        <v>246.95093646470218</v>
      </c>
      <c r="E105" s="26">
        <f t="shared" si="9"/>
        <v>283.7100480103603</v>
      </c>
      <c r="F105" s="26">
        <f t="shared" si="10"/>
        <v>84385.18245417325</v>
      </c>
      <c r="G105" s="26">
        <f t="shared" si="13"/>
        <v>24022.027119028637</v>
      </c>
    </row>
    <row r="106" spans="1:7" s="1" customFormat="1" ht="12.75">
      <c r="A106" s="24">
        <f t="shared" si="11"/>
        <v>87</v>
      </c>
      <c r="B106" s="25">
        <f t="shared" si="7"/>
        <v>43891</v>
      </c>
      <c r="C106" s="26">
        <f t="shared" si="12"/>
        <v>84385.18245417325</v>
      </c>
      <c r="D106" s="26">
        <f t="shared" si="8"/>
        <v>246.12344882467198</v>
      </c>
      <c r="E106" s="26">
        <f t="shared" si="9"/>
        <v>284.5375356503905</v>
      </c>
      <c r="F106" s="26">
        <f t="shared" si="10"/>
        <v>84100.64491852286</v>
      </c>
      <c r="G106" s="26">
        <f t="shared" si="13"/>
        <v>24268.15056785331</v>
      </c>
    </row>
    <row r="107" spans="1:7" s="1" customFormat="1" ht="12.75">
      <c r="A107" s="24">
        <f t="shared" si="11"/>
        <v>88</v>
      </c>
      <c r="B107" s="25">
        <f t="shared" si="7"/>
        <v>43922</v>
      </c>
      <c r="C107" s="26">
        <f t="shared" si="12"/>
        <v>84100.64491852286</v>
      </c>
      <c r="D107" s="26">
        <f t="shared" si="8"/>
        <v>245.293547679025</v>
      </c>
      <c r="E107" s="26">
        <f t="shared" si="9"/>
        <v>285.3674367960375</v>
      </c>
      <c r="F107" s="26">
        <f t="shared" si="10"/>
        <v>83815.27748172682</v>
      </c>
      <c r="G107" s="26">
        <f t="shared" si="13"/>
        <v>24513.444115532337</v>
      </c>
    </row>
    <row r="108" spans="1:7" s="1" customFormat="1" ht="12.75">
      <c r="A108" s="24">
        <f t="shared" si="11"/>
        <v>89</v>
      </c>
      <c r="B108" s="25">
        <f t="shared" si="7"/>
        <v>43952</v>
      </c>
      <c r="C108" s="26">
        <f t="shared" si="12"/>
        <v>83815.27748172682</v>
      </c>
      <c r="D108" s="26">
        <f t="shared" si="8"/>
        <v>244.4612259883699</v>
      </c>
      <c r="E108" s="26">
        <f t="shared" si="9"/>
        <v>286.1997584866926</v>
      </c>
      <c r="F108" s="26">
        <f t="shared" si="10"/>
        <v>83529.07772324013</v>
      </c>
      <c r="G108" s="26">
        <f t="shared" si="13"/>
        <v>24757.905341520705</v>
      </c>
    </row>
    <row r="109" spans="1:7" s="1" customFormat="1" ht="12.75">
      <c r="A109" s="24">
        <f t="shared" si="11"/>
        <v>90</v>
      </c>
      <c r="B109" s="25">
        <f t="shared" si="7"/>
        <v>43983</v>
      </c>
      <c r="C109" s="26">
        <f t="shared" si="12"/>
        <v>83529.07772324013</v>
      </c>
      <c r="D109" s="26">
        <f t="shared" si="8"/>
        <v>243.6264766927837</v>
      </c>
      <c r="E109" s="26">
        <f t="shared" si="9"/>
        <v>287.03450778227875</v>
      </c>
      <c r="F109" s="26">
        <f t="shared" si="10"/>
        <v>83242.04321545784</v>
      </c>
      <c r="G109" s="26">
        <f t="shared" si="13"/>
        <v>25001.53181821349</v>
      </c>
    </row>
    <row r="110" spans="1:7" s="1" customFormat="1" ht="12.75">
      <c r="A110" s="24">
        <f t="shared" si="11"/>
        <v>91</v>
      </c>
      <c r="B110" s="25">
        <f t="shared" si="7"/>
        <v>44013</v>
      </c>
      <c r="C110" s="26">
        <f t="shared" si="12"/>
        <v>83242.04321545784</v>
      </c>
      <c r="D110" s="26">
        <f t="shared" si="8"/>
        <v>242.78929271175207</v>
      </c>
      <c r="E110" s="26">
        <f t="shared" si="9"/>
        <v>287.8716917633104</v>
      </c>
      <c r="F110" s="26">
        <f t="shared" si="10"/>
        <v>82954.17152369453</v>
      </c>
      <c r="G110" s="26">
        <f t="shared" si="13"/>
        <v>25244.321110925244</v>
      </c>
    </row>
    <row r="111" spans="1:7" s="1" customFormat="1" ht="12.75">
      <c r="A111" s="24">
        <f t="shared" si="11"/>
        <v>92</v>
      </c>
      <c r="B111" s="25">
        <f t="shared" si="7"/>
        <v>44044</v>
      </c>
      <c r="C111" s="26">
        <f t="shared" si="12"/>
        <v>82954.17152369453</v>
      </c>
      <c r="D111" s="26">
        <f t="shared" si="8"/>
        <v>241.94966694410905</v>
      </c>
      <c r="E111" s="26">
        <f t="shared" si="9"/>
        <v>288.71131753095347</v>
      </c>
      <c r="F111" s="26">
        <f t="shared" si="10"/>
        <v>82665.46020616358</v>
      </c>
      <c r="G111" s="26">
        <f t="shared" si="13"/>
        <v>25486.270777869355</v>
      </c>
    </row>
    <row r="112" spans="1:7" s="1" customFormat="1" ht="12.75">
      <c r="A112" s="24">
        <f t="shared" si="11"/>
        <v>93</v>
      </c>
      <c r="B112" s="25">
        <f t="shared" si="7"/>
        <v>44075</v>
      </c>
      <c r="C112" s="26">
        <f t="shared" si="12"/>
        <v>82665.46020616358</v>
      </c>
      <c r="D112" s="26">
        <f t="shared" si="8"/>
        <v>241.1075922679771</v>
      </c>
      <c r="E112" s="26">
        <f t="shared" si="9"/>
        <v>289.5533922070854</v>
      </c>
      <c r="F112" s="26">
        <f t="shared" si="10"/>
        <v>82375.90681395649</v>
      </c>
      <c r="G112" s="26">
        <f t="shared" si="13"/>
        <v>25727.378370137332</v>
      </c>
    </row>
    <row r="113" spans="1:7" s="1" customFormat="1" ht="12.75">
      <c r="A113" s="24">
        <f t="shared" si="11"/>
        <v>94</v>
      </c>
      <c r="B113" s="25">
        <f t="shared" si="7"/>
        <v>44105</v>
      </c>
      <c r="C113" s="26">
        <f t="shared" si="12"/>
        <v>82375.90681395649</v>
      </c>
      <c r="D113" s="26">
        <f t="shared" si="8"/>
        <v>240.26306154070645</v>
      </c>
      <c r="E113" s="26">
        <f t="shared" si="9"/>
        <v>290.3979229343561</v>
      </c>
      <c r="F113" s="26">
        <f t="shared" si="10"/>
        <v>82085.50889102214</v>
      </c>
      <c r="G113" s="26">
        <f t="shared" si="13"/>
        <v>25967.64143167804</v>
      </c>
    </row>
    <row r="114" spans="1:7" s="1" customFormat="1" ht="12.75">
      <c r="A114" s="24">
        <f t="shared" si="11"/>
        <v>95</v>
      </c>
      <c r="B114" s="25">
        <f t="shared" si="7"/>
        <v>44136</v>
      </c>
      <c r="C114" s="26">
        <f t="shared" si="12"/>
        <v>82085.50889102214</v>
      </c>
      <c r="D114" s="26">
        <f t="shared" si="8"/>
        <v>239.41606759881458</v>
      </c>
      <c r="E114" s="26">
        <f t="shared" si="9"/>
        <v>291.2449168762479</v>
      </c>
      <c r="F114" s="26">
        <f t="shared" si="10"/>
        <v>81794.26397414588</v>
      </c>
      <c r="G114" s="26">
        <f t="shared" si="13"/>
        <v>26207.057499276852</v>
      </c>
    </row>
    <row r="115" spans="1:7" s="1" customFormat="1" ht="12.75">
      <c r="A115" s="24">
        <f t="shared" si="11"/>
        <v>96</v>
      </c>
      <c r="B115" s="25">
        <f t="shared" si="7"/>
        <v>44166</v>
      </c>
      <c r="C115" s="26">
        <f t="shared" si="12"/>
        <v>81794.26397414588</v>
      </c>
      <c r="D115" s="26">
        <f t="shared" si="8"/>
        <v>238.5666032579255</v>
      </c>
      <c r="E115" s="26">
        <f t="shared" si="9"/>
        <v>292.09438121713697</v>
      </c>
      <c r="F115" s="26">
        <f t="shared" si="10"/>
        <v>81502.16959292875</v>
      </c>
      <c r="G115" s="26">
        <f t="shared" si="13"/>
        <v>26445.624102534777</v>
      </c>
    </row>
    <row r="116" spans="1:7" s="1" customFormat="1" ht="12.75">
      <c r="A116" s="24">
        <f t="shared" si="11"/>
        <v>97</v>
      </c>
      <c r="B116" s="25">
        <f t="shared" si="7"/>
        <v>44197</v>
      </c>
      <c r="C116" s="26">
        <f t="shared" si="12"/>
        <v>81502.16959292875</v>
      </c>
      <c r="D116" s="26">
        <f t="shared" si="8"/>
        <v>237.71466131270887</v>
      </c>
      <c r="E116" s="26">
        <f t="shared" si="9"/>
        <v>292.9463231623536</v>
      </c>
      <c r="F116" s="26">
        <f t="shared" si="10"/>
        <v>81209.2232697664</v>
      </c>
      <c r="G116" s="26">
        <f t="shared" si="13"/>
        <v>26683.338763847485</v>
      </c>
    </row>
    <row r="117" spans="1:7" s="1" customFormat="1" ht="12.75">
      <c r="A117" s="24">
        <f t="shared" si="11"/>
        <v>98</v>
      </c>
      <c r="B117" s="25">
        <f t="shared" si="7"/>
        <v>44228</v>
      </c>
      <c r="C117" s="26">
        <f t="shared" si="12"/>
        <v>81209.2232697664</v>
      </c>
      <c r="D117" s="26">
        <f t="shared" si="8"/>
        <v>236.86023453681867</v>
      </c>
      <c r="E117" s="26">
        <f t="shared" si="9"/>
        <v>293.8007499382438</v>
      </c>
      <c r="F117" s="26">
        <f t="shared" si="10"/>
        <v>80915.42251982816</v>
      </c>
      <c r="G117" s="26">
        <f t="shared" si="13"/>
        <v>26920.198998384305</v>
      </c>
    </row>
    <row r="118" spans="1:7" s="1" customFormat="1" ht="12.75">
      <c r="A118" s="24">
        <f t="shared" si="11"/>
        <v>99</v>
      </c>
      <c r="B118" s="25">
        <f t="shared" si="7"/>
        <v>44256</v>
      </c>
      <c r="C118" s="26">
        <f t="shared" si="12"/>
        <v>80915.42251982816</v>
      </c>
      <c r="D118" s="26">
        <f t="shared" si="8"/>
        <v>236.00331568283215</v>
      </c>
      <c r="E118" s="26">
        <f t="shared" si="9"/>
        <v>294.6576687922303</v>
      </c>
      <c r="F118" s="26">
        <f t="shared" si="10"/>
        <v>80620.76485103593</v>
      </c>
      <c r="G118" s="26">
        <f t="shared" si="13"/>
        <v>27156.202314067137</v>
      </c>
    </row>
    <row r="119" spans="1:7" s="1" customFormat="1" ht="12.75">
      <c r="A119" s="24">
        <f t="shared" si="11"/>
        <v>100</v>
      </c>
      <c r="B119" s="25">
        <f t="shared" si="7"/>
        <v>44287</v>
      </c>
      <c r="C119" s="26">
        <f t="shared" si="12"/>
        <v>80620.76485103593</v>
      </c>
      <c r="D119" s="26">
        <f t="shared" si="8"/>
        <v>235.14389748218812</v>
      </c>
      <c r="E119" s="26">
        <f t="shared" si="9"/>
        <v>295.5170869928744</v>
      </c>
      <c r="F119" s="26">
        <f t="shared" si="10"/>
        <v>80325.24776404306</v>
      </c>
      <c r="G119" s="26">
        <f t="shared" si="13"/>
        <v>27391.346211549324</v>
      </c>
    </row>
    <row r="120" spans="1:7" s="1" customFormat="1" ht="12.75">
      <c r="A120" s="24">
        <f t="shared" si="11"/>
        <v>101</v>
      </c>
      <c r="B120" s="25">
        <f t="shared" si="7"/>
        <v>44317</v>
      </c>
      <c r="C120" s="26">
        <f t="shared" si="12"/>
        <v>80325.24776404306</v>
      </c>
      <c r="D120" s="26">
        <f t="shared" si="8"/>
        <v>234.2819726451256</v>
      </c>
      <c r="E120" s="26">
        <f t="shared" si="9"/>
        <v>296.37901182993687</v>
      </c>
      <c r="F120" s="26">
        <f t="shared" si="10"/>
        <v>80028.86875221312</v>
      </c>
      <c r="G120" s="26">
        <f t="shared" si="13"/>
        <v>27625.62818419445</v>
      </c>
    </row>
    <row r="121" spans="1:7" s="1" customFormat="1" ht="12.75">
      <c r="A121" s="24">
        <f t="shared" si="11"/>
        <v>102</v>
      </c>
      <c r="B121" s="25">
        <f t="shared" si="7"/>
        <v>44348</v>
      </c>
      <c r="C121" s="26">
        <f t="shared" si="12"/>
        <v>80028.86875221312</v>
      </c>
      <c r="D121" s="26">
        <f t="shared" si="8"/>
        <v>233.4175338606216</v>
      </c>
      <c r="E121" s="26">
        <f t="shared" si="9"/>
        <v>297.2434506144409</v>
      </c>
      <c r="F121" s="26">
        <f t="shared" si="10"/>
        <v>79731.62530159869</v>
      </c>
      <c r="G121" s="26">
        <f t="shared" si="13"/>
        <v>27859.045718055073</v>
      </c>
    </row>
    <row r="122" spans="1:7" s="1" customFormat="1" ht="12.75">
      <c r="A122" s="24">
        <f t="shared" si="11"/>
        <v>103</v>
      </c>
      <c r="B122" s="25">
        <f t="shared" si="7"/>
        <v>44378</v>
      </c>
      <c r="C122" s="26">
        <f t="shared" si="12"/>
        <v>79731.62530159869</v>
      </c>
      <c r="D122" s="26">
        <f t="shared" si="8"/>
        <v>232.55057379632953</v>
      </c>
      <c r="E122" s="26">
        <f t="shared" si="9"/>
        <v>298.11041067873293</v>
      </c>
      <c r="F122" s="26">
        <f t="shared" si="10"/>
        <v>79433.51489091995</v>
      </c>
      <c r="G122" s="26">
        <f t="shared" si="13"/>
        <v>28091.5962918514</v>
      </c>
    </row>
    <row r="123" spans="1:7" s="1" customFormat="1" ht="12.75">
      <c r="A123" s="24">
        <f t="shared" si="11"/>
        <v>104</v>
      </c>
      <c r="B123" s="25">
        <f t="shared" si="7"/>
        <v>44409</v>
      </c>
      <c r="C123" s="26">
        <f t="shared" si="12"/>
        <v>79433.51489091995</v>
      </c>
      <c r="D123" s="26">
        <f t="shared" si="8"/>
        <v>231.68108509851652</v>
      </c>
      <c r="E123" s="26">
        <f t="shared" si="9"/>
        <v>298.979899376546</v>
      </c>
      <c r="F123" s="26">
        <f t="shared" si="10"/>
        <v>79134.5349915434</v>
      </c>
      <c r="G123" s="26">
        <f t="shared" si="13"/>
        <v>28323.277376949918</v>
      </c>
    </row>
    <row r="124" spans="1:7" s="1" customFormat="1" ht="12.75">
      <c r="A124" s="24">
        <f t="shared" si="11"/>
        <v>105</v>
      </c>
      <c r="B124" s="25">
        <f t="shared" si="7"/>
        <v>44440</v>
      </c>
      <c r="C124" s="26">
        <f t="shared" si="12"/>
        <v>79134.5349915434</v>
      </c>
      <c r="D124" s="26">
        <f t="shared" si="8"/>
        <v>230.8090603920016</v>
      </c>
      <c r="E124" s="26">
        <f t="shared" si="9"/>
        <v>299.8519240830609</v>
      </c>
      <c r="F124" s="26">
        <f t="shared" si="10"/>
        <v>78834.68306746034</v>
      </c>
      <c r="G124" s="26">
        <f t="shared" si="13"/>
        <v>28554.08643734192</v>
      </c>
    </row>
    <row r="125" spans="1:7" s="1" customFormat="1" ht="12.75">
      <c r="A125" s="24">
        <f t="shared" si="11"/>
        <v>106</v>
      </c>
      <c r="B125" s="25">
        <f t="shared" si="7"/>
        <v>44470</v>
      </c>
      <c r="C125" s="26">
        <f t="shared" si="12"/>
        <v>78834.68306746034</v>
      </c>
      <c r="D125" s="26">
        <f t="shared" si="8"/>
        <v>229.93449228009268</v>
      </c>
      <c r="E125" s="26">
        <f t="shared" si="9"/>
        <v>300.7264921949698</v>
      </c>
      <c r="F125" s="26">
        <f t="shared" si="10"/>
        <v>78533.95657526537</v>
      </c>
      <c r="G125" s="26">
        <f t="shared" si="13"/>
        <v>28784.020929622013</v>
      </c>
    </row>
    <row r="126" spans="1:7" s="1" customFormat="1" ht="12.75">
      <c r="A126" s="24">
        <f t="shared" si="11"/>
        <v>107</v>
      </c>
      <c r="B126" s="25">
        <f t="shared" si="7"/>
        <v>44501</v>
      </c>
      <c r="C126" s="26">
        <f t="shared" si="12"/>
        <v>78533.95657526537</v>
      </c>
      <c r="D126" s="26">
        <f t="shared" si="8"/>
        <v>229.05737334452402</v>
      </c>
      <c r="E126" s="26">
        <f t="shared" si="9"/>
        <v>301.60361113053847</v>
      </c>
      <c r="F126" s="26">
        <f t="shared" si="10"/>
        <v>78232.35296413483</v>
      </c>
      <c r="G126" s="26">
        <f t="shared" si="13"/>
        <v>29013.078302966536</v>
      </c>
    </row>
    <row r="127" spans="1:7" s="1" customFormat="1" ht="12.75">
      <c r="A127" s="24">
        <f t="shared" si="11"/>
        <v>108</v>
      </c>
      <c r="B127" s="25">
        <f t="shared" si="7"/>
        <v>44531</v>
      </c>
      <c r="C127" s="26">
        <f t="shared" si="12"/>
        <v>78232.35296413483</v>
      </c>
      <c r="D127" s="26">
        <f t="shared" si="8"/>
        <v>228.17769614539327</v>
      </c>
      <c r="E127" s="26">
        <f t="shared" si="9"/>
        <v>302.4832883296692</v>
      </c>
      <c r="F127" s="26">
        <f t="shared" si="10"/>
        <v>77929.86967580517</v>
      </c>
      <c r="G127" s="26">
        <f t="shared" si="13"/>
        <v>29241.25599911193</v>
      </c>
    </row>
    <row r="128" spans="1:7" ht="12.75">
      <c r="A128" s="24">
        <f t="shared" si="11"/>
        <v>109</v>
      </c>
      <c r="B128" s="25">
        <f t="shared" si="7"/>
        <v>44562</v>
      </c>
      <c r="C128" s="26">
        <f t="shared" si="12"/>
        <v>77929.86967580517</v>
      </c>
      <c r="D128" s="26">
        <f t="shared" si="8"/>
        <v>227.2954532210984</v>
      </c>
      <c r="E128" s="26">
        <f t="shared" si="9"/>
        <v>303.3655312539641</v>
      </c>
      <c r="F128" s="26">
        <f t="shared" si="10"/>
        <v>77626.5041445512</v>
      </c>
      <c r="G128" s="26">
        <f t="shared" si="13"/>
        <v>29468.551452333028</v>
      </c>
    </row>
    <row r="129" spans="1:7" ht="12.75">
      <c r="A129" s="24">
        <f t="shared" si="11"/>
        <v>110</v>
      </c>
      <c r="B129" s="25">
        <f t="shared" si="7"/>
        <v>44593</v>
      </c>
      <c r="C129" s="26">
        <f t="shared" si="12"/>
        <v>77626.5041445512</v>
      </c>
      <c r="D129" s="26">
        <f t="shared" si="8"/>
        <v>226.41063708827434</v>
      </c>
      <c r="E129" s="26">
        <f t="shared" si="9"/>
        <v>304.2503473867881</v>
      </c>
      <c r="F129" s="26">
        <f t="shared" si="10"/>
        <v>77322.25379716442</v>
      </c>
      <c r="G129" s="26">
        <f t="shared" si="13"/>
        <v>29694.9620894213</v>
      </c>
    </row>
    <row r="130" spans="1:7" ht="12.75">
      <c r="A130" s="24">
        <f t="shared" si="11"/>
        <v>111</v>
      </c>
      <c r="B130" s="25">
        <f t="shared" si="7"/>
        <v>44621</v>
      </c>
      <c r="C130" s="26">
        <f t="shared" si="12"/>
        <v>77322.25379716442</v>
      </c>
      <c r="D130" s="26">
        <f t="shared" si="8"/>
        <v>225.52324024172958</v>
      </c>
      <c r="E130" s="26">
        <f t="shared" si="9"/>
        <v>305.1377442333329</v>
      </c>
      <c r="F130" s="26">
        <f t="shared" si="10"/>
        <v>77017.11605293109</v>
      </c>
      <c r="G130" s="26">
        <f t="shared" si="13"/>
        <v>29920.48532966303</v>
      </c>
    </row>
    <row r="131" spans="1:7" ht="12.75">
      <c r="A131" s="24">
        <f t="shared" si="11"/>
        <v>112</v>
      </c>
      <c r="B131" s="25">
        <f t="shared" si="7"/>
        <v>44652</v>
      </c>
      <c r="C131" s="26">
        <f t="shared" si="12"/>
        <v>77017.11605293109</v>
      </c>
      <c r="D131" s="26">
        <f t="shared" si="8"/>
        <v>224.63325515438234</v>
      </c>
      <c r="E131" s="26">
        <f t="shared" si="9"/>
        <v>306.0277293206801</v>
      </c>
      <c r="F131" s="26">
        <f t="shared" si="10"/>
        <v>76711.08832361041</v>
      </c>
      <c r="G131" s="26">
        <f t="shared" si="13"/>
        <v>30145.118584817414</v>
      </c>
    </row>
    <row r="132" spans="1:7" ht="12.75">
      <c r="A132" s="24">
        <f t="shared" si="11"/>
        <v>113</v>
      </c>
      <c r="B132" s="25">
        <f t="shared" si="7"/>
        <v>44682</v>
      </c>
      <c r="C132" s="26">
        <f t="shared" si="12"/>
        <v>76711.08832361041</v>
      </c>
      <c r="D132" s="26">
        <f t="shared" si="8"/>
        <v>223.74067427719706</v>
      </c>
      <c r="E132" s="26">
        <f t="shared" si="9"/>
        <v>306.92031019786543</v>
      </c>
      <c r="F132" s="26">
        <f t="shared" si="10"/>
        <v>76404.16801341255</v>
      </c>
      <c r="G132" s="26">
        <f t="shared" si="13"/>
        <v>30368.85925909461</v>
      </c>
    </row>
    <row r="133" spans="1:7" ht="12.75">
      <c r="A133" s="24">
        <f t="shared" si="11"/>
        <v>114</v>
      </c>
      <c r="B133" s="25">
        <f t="shared" si="7"/>
        <v>44713</v>
      </c>
      <c r="C133" s="26">
        <f t="shared" si="12"/>
        <v>76404.16801341255</v>
      </c>
      <c r="D133" s="26">
        <f t="shared" si="8"/>
        <v>222.84549003911994</v>
      </c>
      <c r="E133" s="26">
        <f t="shared" si="9"/>
        <v>307.8154944359426</v>
      </c>
      <c r="F133" s="26">
        <f t="shared" si="10"/>
        <v>76096.35251897661</v>
      </c>
      <c r="G133" s="26">
        <f t="shared" si="13"/>
        <v>30591.70474913373</v>
      </c>
    </row>
    <row r="134" spans="1:7" ht="12.75">
      <c r="A134" s="24">
        <f t="shared" si="11"/>
        <v>115</v>
      </c>
      <c r="B134" s="25">
        <f t="shared" si="7"/>
        <v>44743</v>
      </c>
      <c r="C134" s="26">
        <f t="shared" si="12"/>
        <v>76096.35251897661</v>
      </c>
      <c r="D134" s="26">
        <f t="shared" si="8"/>
        <v>221.94769484701513</v>
      </c>
      <c r="E134" s="26">
        <f t="shared" si="9"/>
        <v>308.7132896280474</v>
      </c>
      <c r="F134" s="26">
        <f t="shared" si="10"/>
        <v>75787.63922934856</v>
      </c>
      <c r="G134" s="26">
        <f t="shared" si="13"/>
        <v>30813.652443980744</v>
      </c>
    </row>
    <row r="135" spans="1:7" ht="12.75">
      <c r="A135" s="24">
        <f t="shared" si="11"/>
        <v>116</v>
      </c>
      <c r="B135" s="25">
        <f t="shared" si="7"/>
        <v>44774</v>
      </c>
      <c r="C135" s="26">
        <f t="shared" si="12"/>
        <v>75787.63922934856</v>
      </c>
      <c r="D135" s="26">
        <f t="shared" si="8"/>
        <v>221.04728108559996</v>
      </c>
      <c r="E135" s="26">
        <f t="shared" si="9"/>
        <v>309.61370338946256</v>
      </c>
      <c r="F135" s="26">
        <f t="shared" si="10"/>
        <v>75478.02552595909</v>
      </c>
      <c r="G135" s="26">
        <f t="shared" si="13"/>
        <v>31034.699725066344</v>
      </c>
    </row>
    <row r="136" spans="1:7" ht="12.75">
      <c r="A136" s="24">
        <f t="shared" si="11"/>
        <v>117</v>
      </c>
      <c r="B136" s="25">
        <f t="shared" si="7"/>
        <v>44805</v>
      </c>
      <c r="C136" s="26">
        <f t="shared" si="12"/>
        <v>75478.02552595909</v>
      </c>
      <c r="D136" s="26">
        <f t="shared" si="8"/>
        <v>220.1442411173807</v>
      </c>
      <c r="E136" s="26">
        <f t="shared" si="9"/>
        <v>310.5167433576818</v>
      </c>
      <c r="F136" s="26">
        <f t="shared" si="10"/>
        <v>75167.5087826014</v>
      </c>
      <c r="G136" s="26">
        <f t="shared" si="13"/>
        <v>31254.843966183726</v>
      </c>
    </row>
    <row r="137" spans="1:7" ht="12.75">
      <c r="A137" s="24">
        <f t="shared" si="11"/>
        <v>118</v>
      </c>
      <c r="B137" s="25">
        <f t="shared" si="7"/>
        <v>44835</v>
      </c>
      <c r="C137" s="26">
        <f t="shared" si="12"/>
        <v>75167.5087826014</v>
      </c>
      <c r="D137" s="26">
        <f t="shared" si="8"/>
        <v>219.23856728258744</v>
      </c>
      <c r="E137" s="26">
        <f t="shared" si="9"/>
        <v>311.42241719247505</v>
      </c>
      <c r="F137" s="26">
        <f t="shared" si="10"/>
        <v>74856.08636540893</v>
      </c>
      <c r="G137" s="26">
        <f t="shared" si="13"/>
        <v>31474.082533466313</v>
      </c>
    </row>
    <row r="138" spans="1:7" ht="12.75">
      <c r="A138" s="24">
        <f t="shared" si="11"/>
        <v>119</v>
      </c>
      <c r="B138" s="25">
        <f t="shared" si="7"/>
        <v>44866</v>
      </c>
      <c r="C138" s="26">
        <f t="shared" si="12"/>
        <v>74856.08636540893</v>
      </c>
      <c r="D138" s="26">
        <f t="shared" si="8"/>
        <v>218.3302518991094</v>
      </c>
      <c r="E138" s="26">
        <f t="shared" si="9"/>
        <v>312.3307325759531</v>
      </c>
      <c r="F138" s="26">
        <f t="shared" si="10"/>
        <v>74543.75563283298</v>
      </c>
      <c r="G138" s="26">
        <f t="shared" si="13"/>
        <v>31692.41278536542</v>
      </c>
    </row>
    <row r="139" spans="1:7" ht="12.75">
      <c r="A139" s="24">
        <f t="shared" si="11"/>
        <v>120</v>
      </c>
      <c r="B139" s="25">
        <f t="shared" si="7"/>
        <v>44896</v>
      </c>
      <c r="C139" s="26">
        <f t="shared" si="12"/>
        <v>74543.75563283298</v>
      </c>
      <c r="D139" s="26">
        <f t="shared" si="8"/>
        <v>217.41928726242955</v>
      </c>
      <c r="E139" s="26">
        <f t="shared" si="9"/>
        <v>313.24169721263297</v>
      </c>
      <c r="F139" s="26">
        <f t="shared" si="10"/>
        <v>74230.51393562034</v>
      </c>
      <c r="G139" s="26">
        <f t="shared" si="13"/>
        <v>31909.83207262785</v>
      </c>
    </row>
    <row r="140" spans="1:7" ht="12.75">
      <c r="A140" s="24">
        <f t="shared" si="11"/>
        <v>121</v>
      </c>
      <c r="B140" s="25">
        <f t="shared" si="7"/>
        <v>44927</v>
      </c>
      <c r="C140" s="26">
        <f t="shared" si="12"/>
        <v>74230.51393562034</v>
      </c>
      <c r="D140" s="26">
        <f t="shared" si="8"/>
        <v>216.50566564555933</v>
      </c>
      <c r="E140" s="26">
        <f t="shared" si="9"/>
        <v>314.15531882950313</v>
      </c>
      <c r="F140" s="26">
        <f t="shared" si="10"/>
        <v>73916.35861679084</v>
      </c>
      <c r="G140" s="26">
        <f t="shared" si="13"/>
        <v>32126.33773827341</v>
      </c>
    </row>
    <row r="141" spans="1:7" ht="12.75">
      <c r="A141" s="24">
        <f t="shared" si="11"/>
        <v>122</v>
      </c>
      <c r="B141" s="25">
        <f t="shared" si="7"/>
        <v>44958</v>
      </c>
      <c r="C141" s="26">
        <f t="shared" si="12"/>
        <v>73916.35861679084</v>
      </c>
      <c r="D141" s="26">
        <f t="shared" si="8"/>
        <v>215.58937929897328</v>
      </c>
      <c r="E141" s="26">
        <f t="shared" si="9"/>
        <v>315.0716051760892</v>
      </c>
      <c r="F141" s="26">
        <f t="shared" si="10"/>
        <v>73601.28701161475</v>
      </c>
      <c r="G141" s="26">
        <f t="shared" si="13"/>
        <v>32341.927117572384</v>
      </c>
    </row>
    <row r="142" spans="1:7" ht="12.75">
      <c r="A142" s="24">
        <f t="shared" si="11"/>
        <v>123</v>
      </c>
      <c r="B142" s="25">
        <f t="shared" si="7"/>
        <v>44986</v>
      </c>
      <c r="C142" s="26">
        <f t="shared" si="12"/>
        <v>73601.28701161475</v>
      </c>
      <c r="D142" s="26">
        <f t="shared" si="8"/>
        <v>214.67042045054305</v>
      </c>
      <c r="E142" s="26">
        <f t="shared" si="9"/>
        <v>315.9905640245195</v>
      </c>
      <c r="F142" s="26">
        <f t="shared" si="10"/>
        <v>73285.29644759024</v>
      </c>
      <c r="G142" s="26">
        <f t="shared" si="13"/>
        <v>32556.59753802293</v>
      </c>
    </row>
    <row r="143" spans="1:7" ht="12.75">
      <c r="A143" s="24">
        <f t="shared" si="11"/>
        <v>124</v>
      </c>
      <c r="B143" s="25">
        <f t="shared" si="7"/>
        <v>45017</v>
      </c>
      <c r="C143" s="26">
        <f t="shared" si="12"/>
        <v>73285.29644759024</v>
      </c>
      <c r="D143" s="26">
        <f t="shared" si="8"/>
        <v>213.74878130547154</v>
      </c>
      <c r="E143" s="26">
        <f t="shared" si="9"/>
        <v>316.91220316959095</v>
      </c>
      <c r="F143" s="26">
        <f t="shared" si="10"/>
        <v>72968.38424442065</v>
      </c>
      <c r="G143" s="26">
        <f t="shared" si="13"/>
        <v>32770.3463193284</v>
      </c>
    </row>
    <row r="144" spans="1:7" ht="12.75">
      <c r="A144" s="24">
        <f t="shared" si="11"/>
        <v>125</v>
      </c>
      <c r="B144" s="25">
        <f t="shared" si="7"/>
        <v>45047</v>
      </c>
      <c r="C144" s="26">
        <f t="shared" si="12"/>
        <v>72968.38424442065</v>
      </c>
      <c r="D144" s="26">
        <f t="shared" si="8"/>
        <v>212.82445404622692</v>
      </c>
      <c r="E144" s="26">
        <f t="shared" si="9"/>
        <v>317.83653042883554</v>
      </c>
      <c r="F144" s="26">
        <f t="shared" si="10"/>
        <v>72650.54771399182</v>
      </c>
      <c r="G144" s="26">
        <f t="shared" si="13"/>
        <v>32983.17077337462</v>
      </c>
    </row>
    <row r="145" spans="1:7" ht="12.75">
      <c r="A145" s="24">
        <f t="shared" si="11"/>
        <v>126</v>
      </c>
      <c r="B145" s="25">
        <f t="shared" si="7"/>
        <v>45078</v>
      </c>
      <c r="C145" s="26">
        <f t="shared" si="12"/>
        <v>72650.54771399182</v>
      </c>
      <c r="D145" s="26">
        <f t="shared" si="8"/>
        <v>211.89743083247615</v>
      </c>
      <c r="E145" s="26">
        <f t="shared" si="9"/>
        <v>318.7635536425863</v>
      </c>
      <c r="F145" s="26">
        <f t="shared" si="10"/>
        <v>72331.78416034924</v>
      </c>
      <c r="G145" s="26">
        <f t="shared" si="13"/>
        <v>33195.0682042071</v>
      </c>
    </row>
    <row r="146" spans="1:7" ht="12.75">
      <c r="A146" s="24">
        <f t="shared" si="11"/>
        <v>127</v>
      </c>
      <c r="B146" s="25">
        <f t="shared" si="7"/>
        <v>45108</v>
      </c>
      <c r="C146" s="26">
        <f t="shared" si="12"/>
        <v>72331.78416034924</v>
      </c>
      <c r="D146" s="26">
        <f t="shared" si="8"/>
        <v>210.96770380101864</v>
      </c>
      <c r="E146" s="26">
        <f t="shared" si="9"/>
        <v>319.6932806740439</v>
      </c>
      <c r="F146" s="26">
        <f t="shared" si="10"/>
        <v>72012.0908796752</v>
      </c>
      <c r="G146" s="26">
        <f t="shared" si="13"/>
        <v>33406.03590800812</v>
      </c>
    </row>
    <row r="147" spans="1:7" ht="12.75">
      <c r="A147" s="24">
        <f t="shared" si="11"/>
        <v>128</v>
      </c>
      <c r="B147" s="25">
        <f t="shared" si="7"/>
        <v>45139</v>
      </c>
      <c r="C147" s="26">
        <f t="shared" si="12"/>
        <v>72012.0908796752</v>
      </c>
      <c r="D147" s="26">
        <f t="shared" si="8"/>
        <v>210.03526506571936</v>
      </c>
      <c r="E147" s="26">
        <f t="shared" si="9"/>
        <v>320.6257194093431</v>
      </c>
      <c r="F147" s="26">
        <f t="shared" si="10"/>
        <v>71691.46516026586</v>
      </c>
      <c r="G147" s="26">
        <f t="shared" si="13"/>
        <v>33616.07117307384</v>
      </c>
    </row>
    <row r="148" spans="1:7" ht="12.75">
      <c r="A148" s="24">
        <f t="shared" si="11"/>
        <v>129</v>
      </c>
      <c r="B148" s="25">
        <f aca="true" t="shared" si="14" ref="B148:B211">Mostrar.fecha</f>
        <v>45170</v>
      </c>
      <c r="C148" s="26">
        <f t="shared" si="12"/>
        <v>71691.46516026586</v>
      </c>
      <c r="D148" s="26">
        <f aca="true" t="shared" si="15" ref="D148:D211">Interés</f>
        <v>209.1001067174421</v>
      </c>
      <c r="E148" s="26">
        <f aca="true" t="shared" si="16" ref="E148:E211">Capital</f>
        <v>321.5608777576204</v>
      </c>
      <c r="F148" s="26">
        <f aca="true" t="shared" si="17" ref="F148:F211">Saldo.final</f>
        <v>71369.90428250823</v>
      </c>
      <c r="G148" s="26">
        <f t="shared" si="13"/>
        <v>33825.171279791284</v>
      </c>
    </row>
    <row r="149" spans="1:7" ht="12.75">
      <c r="A149" s="24">
        <f aca="true" t="shared" si="18" ref="A149:A212">Núm.pago</f>
        <v>130</v>
      </c>
      <c r="B149" s="25">
        <f t="shared" si="14"/>
        <v>45200</v>
      </c>
      <c r="C149" s="26">
        <f aca="true" t="shared" si="19" ref="C149:C212">Saldo.inicial</f>
        <v>71369.90428250823</v>
      </c>
      <c r="D149" s="26">
        <f t="shared" si="15"/>
        <v>208.16222082398235</v>
      </c>
      <c r="E149" s="26">
        <f t="shared" si="16"/>
        <v>322.49876365108014</v>
      </c>
      <c r="F149" s="26">
        <f t="shared" si="17"/>
        <v>71047.40551885715</v>
      </c>
      <c r="G149" s="26">
        <f aca="true" t="shared" si="20" ref="G149:G212">Interés.acumulado</f>
        <v>34033.33350061526</v>
      </c>
    </row>
    <row r="150" spans="1:7" ht="12.75">
      <c r="A150" s="24">
        <f t="shared" si="18"/>
        <v>131</v>
      </c>
      <c r="B150" s="25">
        <f t="shared" si="14"/>
        <v>45231</v>
      </c>
      <c r="C150" s="26">
        <f t="shared" si="19"/>
        <v>71047.40551885715</v>
      </c>
      <c r="D150" s="26">
        <f t="shared" si="15"/>
        <v>207.22159943000003</v>
      </c>
      <c r="E150" s="26">
        <f t="shared" si="16"/>
        <v>323.43938504506247</v>
      </c>
      <c r="F150" s="26">
        <f t="shared" si="17"/>
        <v>70723.9661338121</v>
      </c>
      <c r="G150" s="26">
        <f t="shared" si="20"/>
        <v>34240.55510004526</v>
      </c>
    </row>
    <row r="151" spans="1:7" ht="12.75">
      <c r="A151" s="24">
        <f t="shared" si="18"/>
        <v>132</v>
      </c>
      <c r="B151" s="25">
        <f t="shared" si="14"/>
        <v>45261</v>
      </c>
      <c r="C151" s="26">
        <f t="shared" si="19"/>
        <v>70723.9661338121</v>
      </c>
      <c r="D151" s="26">
        <f t="shared" si="15"/>
        <v>206.27823455695196</v>
      </c>
      <c r="E151" s="26">
        <f t="shared" si="16"/>
        <v>324.38274991811056</v>
      </c>
      <c r="F151" s="26">
        <f t="shared" si="17"/>
        <v>70399.58338389399</v>
      </c>
      <c r="G151" s="26">
        <f t="shared" si="20"/>
        <v>34446.83333460221</v>
      </c>
    </row>
    <row r="152" spans="1:7" ht="12.75">
      <c r="A152" s="24">
        <f t="shared" si="18"/>
        <v>133</v>
      </c>
      <c r="B152" s="25">
        <f t="shared" si="14"/>
        <v>45292</v>
      </c>
      <c r="C152" s="26">
        <f t="shared" si="19"/>
        <v>70399.58338389399</v>
      </c>
      <c r="D152" s="26">
        <f t="shared" si="15"/>
        <v>205.33211820302415</v>
      </c>
      <c r="E152" s="26">
        <f t="shared" si="16"/>
        <v>325.32886627203834</v>
      </c>
      <c r="F152" s="26">
        <f t="shared" si="17"/>
        <v>70074.25451762194</v>
      </c>
      <c r="G152" s="26">
        <f t="shared" si="20"/>
        <v>34652.16545280524</v>
      </c>
    </row>
    <row r="153" spans="1:7" ht="12.75">
      <c r="A153" s="24">
        <f t="shared" si="18"/>
        <v>134</v>
      </c>
      <c r="B153" s="25">
        <f t="shared" si="14"/>
        <v>45323</v>
      </c>
      <c r="C153" s="26">
        <f t="shared" si="19"/>
        <v>70074.25451762194</v>
      </c>
      <c r="D153" s="26">
        <f t="shared" si="15"/>
        <v>204.383242343064</v>
      </c>
      <c r="E153" s="26">
        <f t="shared" si="16"/>
        <v>326.2777421319985</v>
      </c>
      <c r="F153" s="26">
        <f t="shared" si="17"/>
        <v>69747.97677548995</v>
      </c>
      <c r="G153" s="26">
        <f t="shared" si="20"/>
        <v>34856.5486951483</v>
      </c>
    </row>
    <row r="154" spans="1:7" ht="12.75">
      <c r="A154" s="24">
        <f t="shared" si="18"/>
        <v>135</v>
      </c>
      <c r="B154" s="25">
        <f t="shared" si="14"/>
        <v>45352</v>
      </c>
      <c r="C154" s="26">
        <f t="shared" si="19"/>
        <v>69747.97677548995</v>
      </c>
      <c r="D154" s="26">
        <f t="shared" si="15"/>
        <v>203.43159892851236</v>
      </c>
      <c r="E154" s="26">
        <f t="shared" si="16"/>
        <v>327.22938554655013</v>
      </c>
      <c r="F154" s="26">
        <f t="shared" si="17"/>
        <v>69420.7473899434</v>
      </c>
      <c r="G154" s="26">
        <f t="shared" si="20"/>
        <v>35059.98029407681</v>
      </c>
    </row>
    <row r="155" spans="1:7" ht="12.75">
      <c r="A155" s="24">
        <f t="shared" si="18"/>
        <v>136</v>
      </c>
      <c r="B155" s="25">
        <f t="shared" si="14"/>
        <v>45383</v>
      </c>
      <c r="C155" s="26">
        <f t="shared" si="19"/>
        <v>69420.7473899434</v>
      </c>
      <c r="D155" s="26">
        <f t="shared" si="15"/>
        <v>202.47717988733493</v>
      </c>
      <c r="E155" s="26">
        <f t="shared" si="16"/>
        <v>328.18380458772754</v>
      </c>
      <c r="F155" s="26">
        <f t="shared" si="17"/>
        <v>69092.56358535567</v>
      </c>
      <c r="G155" s="26">
        <f t="shared" si="20"/>
        <v>35262.45747396415</v>
      </c>
    </row>
    <row r="156" spans="1:7" ht="12.75">
      <c r="A156" s="24">
        <f t="shared" si="18"/>
        <v>137</v>
      </c>
      <c r="B156" s="25">
        <f t="shared" si="14"/>
        <v>45413</v>
      </c>
      <c r="C156" s="26">
        <f t="shared" si="19"/>
        <v>69092.56358535567</v>
      </c>
      <c r="D156" s="26">
        <f t="shared" si="15"/>
        <v>201.51997712395405</v>
      </c>
      <c r="E156" s="26">
        <f t="shared" si="16"/>
        <v>329.14100735110844</v>
      </c>
      <c r="F156" s="26">
        <f t="shared" si="17"/>
        <v>68763.42257800457</v>
      </c>
      <c r="G156" s="26">
        <f t="shared" si="20"/>
        <v>35463.9774510881</v>
      </c>
    </row>
    <row r="157" spans="1:7" ht="12.75">
      <c r="A157" s="24">
        <f t="shared" si="18"/>
        <v>138</v>
      </c>
      <c r="B157" s="25">
        <f t="shared" si="14"/>
        <v>45444</v>
      </c>
      <c r="C157" s="26">
        <f t="shared" si="19"/>
        <v>68763.42257800457</v>
      </c>
      <c r="D157" s="26">
        <f t="shared" si="15"/>
        <v>200.55998251918</v>
      </c>
      <c r="E157" s="26">
        <f t="shared" si="16"/>
        <v>330.10100195588245</v>
      </c>
      <c r="F157" s="26">
        <f t="shared" si="17"/>
        <v>68433.32157604868</v>
      </c>
      <c r="G157" s="26">
        <f t="shared" si="20"/>
        <v>35664.537433607285</v>
      </c>
    </row>
    <row r="158" spans="1:7" ht="12.75">
      <c r="A158" s="24">
        <f t="shared" si="18"/>
        <v>139</v>
      </c>
      <c r="B158" s="25">
        <f t="shared" si="14"/>
        <v>45474</v>
      </c>
      <c r="C158" s="26">
        <f t="shared" si="19"/>
        <v>68433.32157604868</v>
      </c>
      <c r="D158" s="26">
        <f t="shared" si="15"/>
        <v>199.59718793014198</v>
      </c>
      <c r="E158" s="26">
        <f t="shared" si="16"/>
        <v>331.0637965449205</v>
      </c>
      <c r="F158" s="26">
        <f t="shared" si="17"/>
        <v>68102.25777950377</v>
      </c>
      <c r="G158" s="26">
        <f t="shared" si="20"/>
        <v>35864.13462153743</v>
      </c>
    </row>
    <row r="159" spans="1:7" ht="12.75">
      <c r="A159" s="24">
        <f t="shared" si="18"/>
        <v>140</v>
      </c>
      <c r="B159" s="25">
        <f t="shared" si="14"/>
        <v>45505</v>
      </c>
      <c r="C159" s="26">
        <f t="shared" si="19"/>
        <v>68102.25777950377</v>
      </c>
      <c r="D159" s="26">
        <f t="shared" si="15"/>
        <v>198.6315851902193</v>
      </c>
      <c r="E159" s="26">
        <f t="shared" si="16"/>
        <v>332.0293992848432</v>
      </c>
      <c r="F159" s="26">
        <f t="shared" si="17"/>
        <v>67770.22838021892</v>
      </c>
      <c r="G159" s="26">
        <f t="shared" si="20"/>
        <v>36062.76620672765</v>
      </c>
    </row>
    <row r="160" spans="1:7" ht="12.75">
      <c r="A160" s="24">
        <f t="shared" si="18"/>
        <v>141</v>
      </c>
      <c r="B160" s="25">
        <f t="shared" si="14"/>
        <v>45536</v>
      </c>
      <c r="C160" s="26">
        <f t="shared" si="19"/>
        <v>67770.22838021892</v>
      </c>
      <c r="D160" s="26">
        <f t="shared" si="15"/>
        <v>197.66316610897186</v>
      </c>
      <c r="E160" s="26">
        <f t="shared" si="16"/>
        <v>332.99781836609066</v>
      </c>
      <c r="F160" s="26">
        <f t="shared" si="17"/>
        <v>67437.23056185283</v>
      </c>
      <c r="G160" s="26">
        <f t="shared" si="20"/>
        <v>36260.42937283662</v>
      </c>
    </row>
    <row r="161" spans="1:7" ht="12.75">
      <c r="A161" s="24">
        <f t="shared" si="18"/>
        <v>142</v>
      </c>
      <c r="B161" s="25">
        <f t="shared" si="14"/>
        <v>45566</v>
      </c>
      <c r="C161" s="26">
        <f t="shared" si="19"/>
        <v>67437.23056185283</v>
      </c>
      <c r="D161" s="26">
        <f t="shared" si="15"/>
        <v>196.6919224720708</v>
      </c>
      <c r="E161" s="26">
        <f t="shared" si="16"/>
        <v>333.9690620029917</v>
      </c>
      <c r="F161" s="26">
        <f t="shared" si="17"/>
        <v>67103.26149984985</v>
      </c>
      <c r="G161" s="26">
        <f t="shared" si="20"/>
        <v>36457.12129530869</v>
      </c>
    </row>
    <row r="162" spans="1:7" ht="12.75">
      <c r="A162" s="24">
        <f t="shared" si="18"/>
        <v>143</v>
      </c>
      <c r="B162" s="25">
        <f t="shared" si="14"/>
        <v>45597</v>
      </c>
      <c r="C162" s="26">
        <f t="shared" si="19"/>
        <v>67103.26149984985</v>
      </c>
      <c r="D162" s="26">
        <f t="shared" si="15"/>
        <v>195.71784604122874</v>
      </c>
      <c r="E162" s="26">
        <f t="shared" si="16"/>
        <v>334.9431384338337</v>
      </c>
      <c r="F162" s="26">
        <f t="shared" si="17"/>
        <v>66768.31836141601</v>
      </c>
      <c r="G162" s="26">
        <f t="shared" si="20"/>
        <v>36652.83914134991</v>
      </c>
    </row>
    <row r="163" spans="1:7" ht="12.75">
      <c r="A163" s="24">
        <f t="shared" si="18"/>
        <v>144</v>
      </c>
      <c r="B163" s="25">
        <f t="shared" si="14"/>
        <v>45627</v>
      </c>
      <c r="C163" s="26">
        <f t="shared" si="19"/>
        <v>66768.31836141601</v>
      </c>
      <c r="D163" s="26">
        <f t="shared" si="15"/>
        <v>194.74092855413002</v>
      </c>
      <c r="E163" s="26">
        <f t="shared" si="16"/>
        <v>335.92005592093244</v>
      </c>
      <c r="F163" s="26">
        <f t="shared" si="17"/>
        <v>66432.39830549508</v>
      </c>
      <c r="G163" s="26">
        <f t="shared" si="20"/>
        <v>36847.58006990404</v>
      </c>
    </row>
    <row r="164" spans="1:7" ht="12.75">
      <c r="A164" s="24">
        <f t="shared" si="18"/>
        <v>145</v>
      </c>
      <c r="B164" s="25">
        <f t="shared" si="14"/>
        <v>45658</v>
      </c>
      <c r="C164" s="26">
        <f t="shared" si="19"/>
        <v>66432.39830549508</v>
      </c>
      <c r="D164" s="26">
        <f t="shared" si="15"/>
        <v>193.76116172436065</v>
      </c>
      <c r="E164" s="26">
        <f t="shared" si="16"/>
        <v>336.89982275070184</v>
      </c>
      <c r="F164" s="26">
        <f t="shared" si="17"/>
        <v>66095.49848274438</v>
      </c>
      <c r="G164" s="26">
        <f t="shared" si="20"/>
        <v>37041.3412316284</v>
      </c>
    </row>
    <row r="165" spans="1:7" ht="12.75">
      <c r="A165" s="24">
        <f t="shared" si="18"/>
        <v>146</v>
      </c>
      <c r="B165" s="25">
        <f t="shared" si="14"/>
        <v>45689</v>
      </c>
      <c r="C165" s="26">
        <f t="shared" si="19"/>
        <v>66095.49848274438</v>
      </c>
      <c r="D165" s="26">
        <f t="shared" si="15"/>
        <v>192.7785372413378</v>
      </c>
      <c r="E165" s="26">
        <f t="shared" si="16"/>
        <v>337.8824472337247</v>
      </c>
      <c r="F165" s="26">
        <f t="shared" si="17"/>
        <v>65757.61603551065</v>
      </c>
      <c r="G165" s="26">
        <f t="shared" si="20"/>
        <v>37234.119768869736</v>
      </c>
    </row>
    <row r="166" spans="1:7" ht="12.75">
      <c r="A166" s="24">
        <f t="shared" si="18"/>
        <v>147</v>
      </c>
      <c r="B166" s="25">
        <f t="shared" si="14"/>
        <v>45717</v>
      </c>
      <c r="C166" s="26">
        <f t="shared" si="19"/>
        <v>65757.61603551065</v>
      </c>
      <c r="D166" s="26">
        <f t="shared" si="15"/>
        <v>191.7930467702394</v>
      </c>
      <c r="E166" s="26">
        <f t="shared" si="16"/>
        <v>338.8679377048231</v>
      </c>
      <c r="F166" s="26">
        <f t="shared" si="17"/>
        <v>65418.74809780583</v>
      </c>
      <c r="G166" s="26">
        <f t="shared" si="20"/>
        <v>37425.912815639975</v>
      </c>
    </row>
    <row r="167" spans="1:7" ht="12.75">
      <c r="A167" s="24">
        <f t="shared" si="18"/>
        <v>148</v>
      </c>
      <c r="B167" s="25">
        <f t="shared" si="14"/>
        <v>45748</v>
      </c>
      <c r="C167" s="26">
        <f t="shared" si="19"/>
        <v>65418.74809780583</v>
      </c>
      <c r="D167" s="26">
        <f t="shared" si="15"/>
        <v>190.80468195193367</v>
      </c>
      <c r="E167" s="26">
        <f t="shared" si="16"/>
        <v>339.8563025231288</v>
      </c>
      <c r="F167" s="26">
        <f t="shared" si="17"/>
        <v>65078.8917952827</v>
      </c>
      <c r="G167" s="26">
        <f t="shared" si="20"/>
        <v>37616.71749759191</v>
      </c>
    </row>
    <row r="168" spans="1:7" ht="12.75">
      <c r="A168" s="24">
        <f t="shared" si="18"/>
        <v>149</v>
      </c>
      <c r="B168" s="25">
        <f t="shared" si="14"/>
        <v>45778</v>
      </c>
      <c r="C168" s="26">
        <f t="shared" si="19"/>
        <v>65078.8917952827</v>
      </c>
      <c r="D168" s="26">
        <f t="shared" si="15"/>
        <v>189.8134344029079</v>
      </c>
      <c r="E168" s="26">
        <f t="shared" si="16"/>
        <v>340.8475500721546</v>
      </c>
      <c r="F168" s="26">
        <f t="shared" si="17"/>
        <v>64738.04424521055</v>
      </c>
      <c r="G168" s="26">
        <f t="shared" si="20"/>
        <v>37806.53093199482</v>
      </c>
    </row>
    <row r="169" spans="1:7" ht="12.75">
      <c r="A169" s="24">
        <f t="shared" si="18"/>
        <v>150</v>
      </c>
      <c r="B169" s="25">
        <f t="shared" si="14"/>
        <v>45809</v>
      </c>
      <c r="C169" s="26">
        <f t="shared" si="19"/>
        <v>64738.04424521055</v>
      </c>
      <c r="D169" s="26">
        <f t="shared" si="15"/>
        <v>188.81929571519746</v>
      </c>
      <c r="E169" s="26">
        <f t="shared" si="16"/>
        <v>341.84168875986506</v>
      </c>
      <c r="F169" s="26">
        <f t="shared" si="17"/>
        <v>64396.202556450684</v>
      </c>
      <c r="G169" s="26">
        <f t="shared" si="20"/>
        <v>37995.35022771002</v>
      </c>
    </row>
    <row r="170" spans="1:7" ht="12.75">
      <c r="A170" s="24">
        <f t="shared" si="18"/>
        <v>151</v>
      </c>
      <c r="B170" s="25">
        <f t="shared" si="14"/>
        <v>45839</v>
      </c>
      <c r="C170" s="26">
        <f t="shared" si="19"/>
        <v>64396.202556450684</v>
      </c>
      <c r="D170" s="26">
        <f t="shared" si="15"/>
        <v>187.8222574563145</v>
      </c>
      <c r="E170" s="26">
        <f t="shared" si="16"/>
        <v>342.838727018748</v>
      </c>
      <c r="F170" s="26">
        <f t="shared" si="17"/>
        <v>64053.36382943194</v>
      </c>
      <c r="G170" s="26">
        <f t="shared" si="20"/>
        <v>38183.17248516633</v>
      </c>
    </row>
    <row r="171" spans="1:7" ht="12.75">
      <c r="A171" s="24">
        <f t="shared" si="18"/>
        <v>152</v>
      </c>
      <c r="B171" s="25">
        <f t="shared" si="14"/>
        <v>45870</v>
      </c>
      <c r="C171" s="26">
        <f t="shared" si="19"/>
        <v>64053.36382943194</v>
      </c>
      <c r="D171" s="26">
        <f t="shared" si="15"/>
        <v>186.8223111691765</v>
      </c>
      <c r="E171" s="26">
        <f t="shared" si="16"/>
        <v>343.838673305886</v>
      </c>
      <c r="F171" s="26">
        <f t="shared" si="17"/>
        <v>63709.52515612605</v>
      </c>
      <c r="G171" s="26">
        <f t="shared" si="20"/>
        <v>38369.99479633551</v>
      </c>
    </row>
    <row r="172" spans="1:7" ht="12.75">
      <c r="A172" s="24">
        <f t="shared" si="18"/>
        <v>153</v>
      </c>
      <c r="B172" s="25">
        <f t="shared" si="14"/>
        <v>45901</v>
      </c>
      <c r="C172" s="26">
        <f t="shared" si="19"/>
        <v>63709.52515612605</v>
      </c>
      <c r="D172" s="26">
        <f t="shared" si="15"/>
        <v>185.81944837203432</v>
      </c>
      <c r="E172" s="26">
        <f t="shared" si="16"/>
        <v>344.84153610302815</v>
      </c>
      <c r="F172" s="26">
        <f t="shared" si="17"/>
        <v>63364.683620023025</v>
      </c>
      <c r="G172" s="26">
        <f t="shared" si="20"/>
        <v>38555.814244707544</v>
      </c>
    </row>
    <row r="173" spans="1:7" ht="12.75">
      <c r="A173" s="24">
        <f t="shared" si="18"/>
        <v>154</v>
      </c>
      <c r="B173" s="25">
        <f t="shared" si="14"/>
        <v>45931</v>
      </c>
      <c r="C173" s="26">
        <f t="shared" si="19"/>
        <v>63364.683620023025</v>
      </c>
      <c r="D173" s="26">
        <f t="shared" si="15"/>
        <v>184.8136605584005</v>
      </c>
      <c r="E173" s="26">
        <f t="shared" si="16"/>
        <v>345.847323916662</v>
      </c>
      <c r="F173" s="26">
        <f t="shared" si="17"/>
        <v>63018.83629610636</v>
      </c>
      <c r="G173" s="26">
        <f t="shared" si="20"/>
        <v>38740.627905265945</v>
      </c>
    </row>
    <row r="174" spans="1:7" ht="12.75">
      <c r="A174" s="24">
        <f t="shared" si="18"/>
        <v>155</v>
      </c>
      <c r="B174" s="25">
        <f t="shared" si="14"/>
        <v>45962</v>
      </c>
      <c r="C174" s="26">
        <f t="shared" si="19"/>
        <v>63018.83629610636</v>
      </c>
      <c r="D174" s="26">
        <f t="shared" si="15"/>
        <v>183.8049391969769</v>
      </c>
      <c r="E174" s="26">
        <f t="shared" si="16"/>
        <v>346.8560452780856</v>
      </c>
      <c r="F174" s="26">
        <f t="shared" si="17"/>
        <v>62671.980250828274</v>
      </c>
      <c r="G174" s="26">
        <f t="shared" si="20"/>
        <v>38924.43284446292</v>
      </c>
    </row>
    <row r="175" spans="1:7" ht="12.75">
      <c r="A175" s="24">
        <f t="shared" si="18"/>
        <v>156</v>
      </c>
      <c r="B175" s="25">
        <f t="shared" si="14"/>
        <v>45992</v>
      </c>
      <c r="C175" s="26">
        <f t="shared" si="19"/>
        <v>62671.980250828274</v>
      </c>
      <c r="D175" s="26">
        <f t="shared" si="15"/>
        <v>182.79327573158247</v>
      </c>
      <c r="E175" s="26">
        <f t="shared" si="16"/>
        <v>347.86770874348</v>
      </c>
      <c r="F175" s="26">
        <f t="shared" si="17"/>
        <v>62324.1125420848</v>
      </c>
      <c r="G175" s="26">
        <f t="shared" si="20"/>
        <v>39107.2261201945</v>
      </c>
    </row>
    <row r="176" spans="1:7" ht="12.75">
      <c r="A176" s="24">
        <f t="shared" si="18"/>
        <v>157</v>
      </c>
      <c r="B176" s="25">
        <f t="shared" si="14"/>
        <v>46023</v>
      </c>
      <c r="C176" s="26">
        <f t="shared" si="19"/>
        <v>62324.1125420848</v>
      </c>
      <c r="D176" s="26">
        <f t="shared" si="15"/>
        <v>181.77866158108066</v>
      </c>
      <c r="E176" s="26">
        <f t="shared" si="16"/>
        <v>348.88232289398184</v>
      </c>
      <c r="F176" s="26">
        <f t="shared" si="17"/>
        <v>61975.23021919082</v>
      </c>
      <c r="G176" s="26">
        <f t="shared" si="20"/>
        <v>39289.004781775584</v>
      </c>
    </row>
    <row r="177" spans="1:7" ht="12.75">
      <c r="A177" s="24">
        <f t="shared" si="18"/>
        <v>158</v>
      </c>
      <c r="B177" s="25">
        <f t="shared" si="14"/>
        <v>46054</v>
      </c>
      <c r="C177" s="26">
        <f t="shared" si="19"/>
        <v>61975.23021919082</v>
      </c>
      <c r="D177" s="26">
        <f t="shared" si="15"/>
        <v>180.76108813930657</v>
      </c>
      <c r="E177" s="26">
        <f t="shared" si="16"/>
        <v>349.8998963357559</v>
      </c>
      <c r="F177" s="26">
        <f t="shared" si="17"/>
        <v>61625.33032285506</v>
      </c>
      <c r="G177" s="26">
        <f t="shared" si="20"/>
        <v>39469.76586991489</v>
      </c>
    </row>
    <row r="178" spans="1:7" ht="12.75">
      <c r="A178" s="24">
        <f t="shared" si="18"/>
        <v>159</v>
      </c>
      <c r="B178" s="25">
        <f t="shared" si="14"/>
        <v>46082</v>
      </c>
      <c r="C178" s="26">
        <f t="shared" si="19"/>
        <v>61625.33032285506</v>
      </c>
      <c r="D178" s="26">
        <f t="shared" si="15"/>
        <v>179.74054677499393</v>
      </c>
      <c r="E178" s="26">
        <f t="shared" si="16"/>
        <v>350.92043770006853</v>
      </c>
      <c r="F178" s="26">
        <f t="shared" si="17"/>
        <v>61274.409885154986</v>
      </c>
      <c r="G178" s="26">
        <f t="shared" si="20"/>
        <v>39649.50641668988</v>
      </c>
    </row>
    <row r="179" spans="1:7" ht="12.75">
      <c r="A179" s="24">
        <f t="shared" si="18"/>
        <v>160</v>
      </c>
      <c r="B179" s="25">
        <f t="shared" si="14"/>
        <v>46113</v>
      </c>
      <c r="C179" s="26">
        <f t="shared" si="19"/>
        <v>61274.409885154986</v>
      </c>
      <c r="D179" s="26">
        <f t="shared" si="15"/>
        <v>178.71702883170204</v>
      </c>
      <c r="E179" s="26">
        <f t="shared" si="16"/>
        <v>351.9439556433605</v>
      </c>
      <c r="F179" s="26">
        <f t="shared" si="17"/>
        <v>60922.46592951163</v>
      </c>
      <c r="G179" s="26">
        <f t="shared" si="20"/>
        <v>39828.22344552158</v>
      </c>
    </row>
    <row r="180" spans="1:7" ht="12.75">
      <c r="A180" s="24">
        <f t="shared" si="18"/>
        <v>161</v>
      </c>
      <c r="B180" s="25">
        <f t="shared" si="14"/>
        <v>46143</v>
      </c>
      <c r="C180" s="26">
        <f t="shared" si="19"/>
        <v>60922.46592951163</v>
      </c>
      <c r="D180" s="26">
        <f t="shared" si="15"/>
        <v>177.69052562774226</v>
      </c>
      <c r="E180" s="26">
        <f t="shared" si="16"/>
        <v>352.97045884732023</v>
      </c>
      <c r="F180" s="26">
        <f t="shared" si="17"/>
        <v>60569.49547066431</v>
      </c>
      <c r="G180" s="26">
        <f t="shared" si="20"/>
        <v>40005.91397114932</v>
      </c>
    </row>
    <row r="181" spans="1:7" ht="12.75">
      <c r="A181" s="24">
        <f t="shared" si="18"/>
        <v>162</v>
      </c>
      <c r="B181" s="25">
        <f t="shared" si="14"/>
        <v>46174</v>
      </c>
      <c r="C181" s="26">
        <f t="shared" si="19"/>
        <v>60569.49547066431</v>
      </c>
      <c r="D181" s="26">
        <f t="shared" si="15"/>
        <v>176.66102845610425</v>
      </c>
      <c r="E181" s="26">
        <f t="shared" si="16"/>
        <v>353.99995601895824</v>
      </c>
      <c r="F181" s="26">
        <f t="shared" si="17"/>
        <v>60215.49551464535</v>
      </c>
      <c r="G181" s="26">
        <f t="shared" si="20"/>
        <v>40182.57499960542</v>
      </c>
    </row>
    <row r="182" spans="1:7" ht="12.75">
      <c r="A182" s="24">
        <f t="shared" si="18"/>
        <v>163</v>
      </c>
      <c r="B182" s="25">
        <f t="shared" si="14"/>
        <v>46204</v>
      </c>
      <c r="C182" s="26">
        <f t="shared" si="19"/>
        <v>60215.49551464535</v>
      </c>
      <c r="D182" s="26">
        <f t="shared" si="15"/>
        <v>175.62852858438228</v>
      </c>
      <c r="E182" s="26">
        <f t="shared" si="16"/>
        <v>355.03245589068024</v>
      </c>
      <c r="F182" s="26">
        <f t="shared" si="17"/>
        <v>59860.46305875467</v>
      </c>
      <c r="G182" s="26">
        <f t="shared" si="20"/>
        <v>40358.203528189806</v>
      </c>
    </row>
    <row r="183" spans="1:7" ht="12.75">
      <c r="A183" s="24">
        <f t="shared" si="18"/>
        <v>164</v>
      </c>
      <c r="B183" s="25">
        <f t="shared" si="14"/>
        <v>46235</v>
      </c>
      <c r="C183" s="26">
        <f t="shared" si="19"/>
        <v>59860.46305875467</v>
      </c>
      <c r="D183" s="26">
        <f t="shared" si="15"/>
        <v>174.59301725470112</v>
      </c>
      <c r="E183" s="26">
        <f t="shared" si="16"/>
        <v>356.06796722036137</v>
      </c>
      <c r="F183" s="26">
        <f t="shared" si="17"/>
        <v>59504.39509153431</v>
      </c>
      <c r="G183" s="26">
        <f t="shared" si="20"/>
        <v>40532.79654544451</v>
      </c>
    </row>
    <row r="184" spans="1:7" ht="12.75">
      <c r="A184" s="24">
        <f t="shared" si="18"/>
        <v>165</v>
      </c>
      <c r="B184" s="25">
        <f t="shared" si="14"/>
        <v>46266</v>
      </c>
      <c r="C184" s="26">
        <f t="shared" si="19"/>
        <v>59504.39509153431</v>
      </c>
      <c r="D184" s="26">
        <f t="shared" si="15"/>
        <v>173.55448568364173</v>
      </c>
      <c r="E184" s="26">
        <f t="shared" si="16"/>
        <v>357.1064987914208</v>
      </c>
      <c r="F184" s="26">
        <f t="shared" si="17"/>
        <v>59147.28859274289</v>
      </c>
      <c r="G184" s="26">
        <f t="shared" si="20"/>
        <v>40706.35103112815</v>
      </c>
    </row>
    <row r="185" spans="1:7" ht="12.75">
      <c r="A185" s="24">
        <f t="shared" si="18"/>
        <v>166</v>
      </c>
      <c r="B185" s="25">
        <f t="shared" si="14"/>
        <v>46296</v>
      </c>
      <c r="C185" s="26">
        <f t="shared" si="19"/>
        <v>59147.28859274289</v>
      </c>
      <c r="D185" s="26">
        <f t="shared" si="15"/>
        <v>172.51292506216677</v>
      </c>
      <c r="E185" s="26">
        <f t="shared" si="16"/>
        <v>358.1480594128957</v>
      </c>
      <c r="F185" s="26">
        <f t="shared" si="17"/>
        <v>58789.14053332999</v>
      </c>
      <c r="G185" s="26">
        <f t="shared" si="20"/>
        <v>40878.86395619032</v>
      </c>
    </row>
    <row r="186" spans="1:7" ht="12.75">
      <c r="A186" s="24">
        <f t="shared" si="18"/>
        <v>167</v>
      </c>
      <c r="B186" s="25">
        <f t="shared" si="14"/>
        <v>46327</v>
      </c>
      <c r="C186" s="26">
        <f t="shared" si="19"/>
        <v>58789.14053332999</v>
      </c>
      <c r="D186" s="26">
        <f t="shared" si="15"/>
        <v>171.46832655554581</v>
      </c>
      <c r="E186" s="26">
        <f t="shared" si="16"/>
        <v>359.1926579195167</v>
      </c>
      <c r="F186" s="26">
        <f t="shared" si="17"/>
        <v>58429.94787541048</v>
      </c>
      <c r="G186" s="26">
        <f t="shared" si="20"/>
        <v>41050.33228274586</v>
      </c>
    </row>
    <row r="187" spans="1:7" ht="12.75">
      <c r="A187" s="24">
        <f t="shared" si="18"/>
        <v>168</v>
      </c>
      <c r="B187" s="25">
        <f t="shared" si="14"/>
        <v>46357</v>
      </c>
      <c r="C187" s="26">
        <f t="shared" si="19"/>
        <v>58429.94787541048</v>
      </c>
      <c r="D187" s="26">
        <f t="shared" si="15"/>
        <v>170.42068130328056</v>
      </c>
      <c r="E187" s="26">
        <f t="shared" si="16"/>
        <v>360.24030317178193</v>
      </c>
      <c r="F187" s="26">
        <f t="shared" si="17"/>
        <v>58069.707572238694</v>
      </c>
      <c r="G187" s="26">
        <f t="shared" si="20"/>
        <v>41220.75296404914</v>
      </c>
    </row>
    <row r="188" spans="1:7" ht="12.75">
      <c r="A188" s="24">
        <f t="shared" si="18"/>
        <v>169</v>
      </c>
      <c r="B188" s="25">
        <f t="shared" si="14"/>
        <v>46388</v>
      </c>
      <c r="C188" s="26">
        <f t="shared" si="19"/>
        <v>58069.707572238694</v>
      </c>
      <c r="D188" s="26">
        <f t="shared" si="15"/>
        <v>169.36998041902953</v>
      </c>
      <c r="E188" s="26">
        <f t="shared" si="16"/>
        <v>361.291004056033</v>
      </c>
      <c r="F188" s="26">
        <f t="shared" si="17"/>
        <v>57708.41656818266</v>
      </c>
      <c r="G188" s="26">
        <f t="shared" si="20"/>
        <v>41390.122944468174</v>
      </c>
    </row>
    <row r="189" spans="1:7" ht="12.75">
      <c r="A189" s="24">
        <f t="shared" si="18"/>
        <v>170</v>
      </c>
      <c r="B189" s="25">
        <f t="shared" si="14"/>
        <v>46419</v>
      </c>
      <c r="C189" s="26">
        <f t="shared" si="19"/>
        <v>57708.41656818266</v>
      </c>
      <c r="D189" s="26">
        <f t="shared" si="15"/>
        <v>168.31621499053279</v>
      </c>
      <c r="E189" s="26">
        <f t="shared" si="16"/>
        <v>362.3447694845297</v>
      </c>
      <c r="F189" s="26">
        <f t="shared" si="17"/>
        <v>57346.07179869813</v>
      </c>
      <c r="G189" s="26">
        <f t="shared" si="20"/>
        <v>41558.43915945871</v>
      </c>
    </row>
    <row r="190" spans="1:7" ht="12.75">
      <c r="A190" s="24">
        <f t="shared" si="18"/>
        <v>171</v>
      </c>
      <c r="B190" s="25">
        <f t="shared" si="14"/>
        <v>46447</v>
      </c>
      <c r="C190" s="26">
        <f t="shared" si="19"/>
        <v>57346.07179869813</v>
      </c>
      <c r="D190" s="26">
        <f t="shared" si="15"/>
        <v>167.25937607953622</v>
      </c>
      <c r="E190" s="26">
        <f t="shared" si="16"/>
        <v>363.4016083955263</v>
      </c>
      <c r="F190" s="26">
        <f t="shared" si="17"/>
        <v>56982.670190302604</v>
      </c>
      <c r="G190" s="26">
        <f t="shared" si="20"/>
        <v>41725.69853553824</v>
      </c>
    </row>
    <row r="191" spans="1:7" ht="12.75">
      <c r="A191" s="24">
        <f t="shared" si="18"/>
        <v>172</v>
      </c>
      <c r="B191" s="25">
        <f t="shared" si="14"/>
        <v>46478</v>
      </c>
      <c r="C191" s="26">
        <f t="shared" si="19"/>
        <v>56982.670190302604</v>
      </c>
      <c r="D191" s="26">
        <f t="shared" si="15"/>
        <v>166.19945472171594</v>
      </c>
      <c r="E191" s="26">
        <f t="shared" si="16"/>
        <v>364.46152975334655</v>
      </c>
      <c r="F191" s="26">
        <f t="shared" si="17"/>
        <v>56618.20866054926</v>
      </c>
      <c r="G191" s="26">
        <f t="shared" si="20"/>
        <v>41891.89799025996</v>
      </c>
    </row>
    <row r="192" spans="1:7" ht="12.75">
      <c r="A192" s="24">
        <f t="shared" si="18"/>
        <v>173</v>
      </c>
      <c r="B192" s="25">
        <f t="shared" si="14"/>
        <v>46508</v>
      </c>
      <c r="C192" s="26">
        <f t="shared" si="19"/>
        <v>56618.20866054926</v>
      </c>
      <c r="D192" s="26">
        <f t="shared" si="15"/>
        <v>165.136441926602</v>
      </c>
      <c r="E192" s="26">
        <f t="shared" si="16"/>
        <v>365.5245425484605</v>
      </c>
      <c r="F192" s="26">
        <f t="shared" si="17"/>
        <v>56252.6841180008</v>
      </c>
      <c r="G192" s="26">
        <f t="shared" si="20"/>
        <v>42057.03443218656</v>
      </c>
    </row>
    <row r="193" spans="1:7" ht="12.75">
      <c r="A193" s="24">
        <f t="shared" si="18"/>
        <v>174</v>
      </c>
      <c r="B193" s="25">
        <f t="shared" si="14"/>
        <v>46539</v>
      </c>
      <c r="C193" s="26">
        <f t="shared" si="19"/>
        <v>56252.6841180008</v>
      </c>
      <c r="D193" s="26">
        <f t="shared" si="15"/>
        <v>164.07032867750235</v>
      </c>
      <c r="E193" s="26">
        <f t="shared" si="16"/>
        <v>366.59065579756015</v>
      </c>
      <c r="F193" s="26">
        <f t="shared" si="17"/>
        <v>55886.09346220324</v>
      </c>
      <c r="G193" s="26">
        <f t="shared" si="20"/>
        <v>42221.104760864066</v>
      </c>
    </row>
    <row r="194" spans="1:7" ht="12.75">
      <c r="A194" s="24">
        <f t="shared" si="18"/>
        <v>175</v>
      </c>
      <c r="B194" s="25">
        <f t="shared" si="14"/>
        <v>46569</v>
      </c>
      <c r="C194" s="26">
        <f t="shared" si="19"/>
        <v>55886.09346220324</v>
      </c>
      <c r="D194" s="26">
        <f t="shared" si="15"/>
        <v>163.0011059314261</v>
      </c>
      <c r="E194" s="26">
        <f t="shared" si="16"/>
        <v>367.6598785436364</v>
      </c>
      <c r="F194" s="26">
        <f t="shared" si="17"/>
        <v>55518.4335836596</v>
      </c>
      <c r="G194" s="26">
        <f t="shared" si="20"/>
        <v>42384.10586679549</v>
      </c>
    </row>
    <row r="195" spans="1:7" ht="12.75">
      <c r="A195" s="24">
        <f t="shared" si="18"/>
        <v>176</v>
      </c>
      <c r="B195" s="25">
        <f t="shared" si="14"/>
        <v>46600</v>
      </c>
      <c r="C195" s="26">
        <f t="shared" si="19"/>
        <v>55518.4335836596</v>
      </c>
      <c r="D195" s="26">
        <f t="shared" si="15"/>
        <v>161.92876461900718</v>
      </c>
      <c r="E195" s="26">
        <f t="shared" si="16"/>
        <v>368.7322198560553</v>
      </c>
      <c r="F195" s="26">
        <f t="shared" si="17"/>
        <v>55149.70136380354</v>
      </c>
      <c r="G195" s="26">
        <f t="shared" si="20"/>
        <v>42546.0346314145</v>
      </c>
    </row>
    <row r="196" spans="1:7" ht="12.75">
      <c r="A196" s="24">
        <f t="shared" si="18"/>
        <v>177</v>
      </c>
      <c r="B196" s="25">
        <f t="shared" si="14"/>
        <v>46631</v>
      </c>
      <c r="C196" s="26">
        <f t="shared" si="19"/>
        <v>55149.70136380354</v>
      </c>
      <c r="D196" s="26">
        <f t="shared" si="15"/>
        <v>160.853295644427</v>
      </c>
      <c r="E196" s="26">
        <f t="shared" si="16"/>
        <v>369.80768883063547</v>
      </c>
      <c r="F196" s="26">
        <f t="shared" si="17"/>
        <v>54779.893674972904</v>
      </c>
      <c r="G196" s="26">
        <f t="shared" si="20"/>
        <v>42706.887927058924</v>
      </c>
    </row>
    <row r="197" spans="1:7" ht="12.75">
      <c r="A197" s="24">
        <f t="shared" si="18"/>
        <v>178</v>
      </c>
      <c r="B197" s="25">
        <f t="shared" si="14"/>
        <v>46661</v>
      </c>
      <c r="C197" s="26">
        <f t="shared" si="19"/>
        <v>54779.893674972904</v>
      </c>
      <c r="D197" s="26">
        <f t="shared" si="15"/>
        <v>159.77468988533764</v>
      </c>
      <c r="E197" s="26">
        <f t="shared" si="16"/>
        <v>370.88629458972486</v>
      </c>
      <c r="F197" s="26">
        <f t="shared" si="17"/>
        <v>54409.00738038318</v>
      </c>
      <c r="G197" s="26">
        <f t="shared" si="20"/>
        <v>42866.66261694426</v>
      </c>
    </row>
    <row r="198" spans="1:7" ht="12.75">
      <c r="A198" s="24">
        <f t="shared" si="18"/>
        <v>179</v>
      </c>
      <c r="B198" s="25">
        <f t="shared" si="14"/>
        <v>46692</v>
      </c>
      <c r="C198" s="26">
        <f t="shared" si="19"/>
        <v>54409.00738038318</v>
      </c>
      <c r="D198" s="26">
        <f t="shared" si="15"/>
        <v>158.69293819278428</v>
      </c>
      <c r="E198" s="26">
        <f t="shared" si="16"/>
        <v>371.96804628227824</v>
      </c>
      <c r="F198" s="26">
        <f t="shared" si="17"/>
        <v>54037.0393341009</v>
      </c>
      <c r="G198" s="26">
        <f t="shared" si="20"/>
        <v>43025.355555137045</v>
      </c>
    </row>
    <row r="199" spans="1:7" ht="12.75">
      <c r="A199" s="24">
        <f t="shared" si="18"/>
        <v>180</v>
      </c>
      <c r="B199" s="25">
        <f t="shared" si="14"/>
        <v>46722</v>
      </c>
      <c r="C199" s="26">
        <f t="shared" si="19"/>
        <v>54037.0393341009</v>
      </c>
      <c r="D199" s="26">
        <f t="shared" si="15"/>
        <v>157.6080313911276</v>
      </c>
      <c r="E199" s="26">
        <f t="shared" si="16"/>
        <v>373.0529530839349</v>
      </c>
      <c r="F199" s="26">
        <f t="shared" si="17"/>
        <v>53663.98638101696</v>
      </c>
      <c r="G199" s="26">
        <f t="shared" si="20"/>
        <v>43182.963586528174</v>
      </c>
    </row>
    <row r="200" spans="1:7" ht="12.75">
      <c r="A200" s="24">
        <f t="shared" si="18"/>
        <v>181</v>
      </c>
      <c r="B200" s="25">
        <f t="shared" si="14"/>
        <v>46753</v>
      </c>
      <c r="C200" s="26">
        <f t="shared" si="19"/>
        <v>53663.98638101696</v>
      </c>
      <c r="D200" s="26">
        <f t="shared" si="15"/>
        <v>156.51996027796613</v>
      </c>
      <c r="E200" s="26">
        <f t="shared" si="16"/>
        <v>374.1410241970964</v>
      </c>
      <c r="F200" s="26">
        <f t="shared" si="17"/>
        <v>53289.84535681987</v>
      </c>
      <c r="G200" s="26">
        <f t="shared" si="20"/>
        <v>43339.48354680614</v>
      </c>
    </row>
    <row r="201" spans="1:7" ht="12.75">
      <c r="A201" s="24">
        <f t="shared" si="18"/>
        <v>182</v>
      </c>
      <c r="B201" s="25">
        <f t="shared" si="14"/>
        <v>46784</v>
      </c>
      <c r="C201" s="26">
        <f t="shared" si="19"/>
        <v>53289.84535681987</v>
      </c>
      <c r="D201" s="26">
        <f t="shared" si="15"/>
        <v>155.42871562405796</v>
      </c>
      <c r="E201" s="26">
        <f t="shared" si="16"/>
        <v>375.2322688510045</v>
      </c>
      <c r="F201" s="26">
        <f t="shared" si="17"/>
        <v>52914.613087968864</v>
      </c>
      <c r="G201" s="26">
        <f t="shared" si="20"/>
        <v>43494.9122624302</v>
      </c>
    </row>
    <row r="202" spans="1:7" ht="12.75">
      <c r="A202" s="24">
        <f t="shared" si="18"/>
        <v>183</v>
      </c>
      <c r="B202" s="25">
        <f t="shared" si="14"/>
        <v>46813</v>
      </c>
      <c r="C202" s="26">
        <f t="shared" si="19"/>
        <v>52914.613087968864</v>
      </c>
      <c r="D202" s="26">
        <f t="shared" si="15"/>
        <v>154.33428817324253</v>
      </c>
      <c r="E202" s="26">
        <f t="shared" si="16"/>
        <v>376.32669630182</v>
      </c>
      <c r="F202" s="26">
        <f t="shared" si="17"/>
        <v>52538.28639166705</v>
      </c>
      <c r="G202" s="26">
        <f t="shared" si="20"/>
        <v>43649.24655060345</v>
      </c>
    </row>
    <row r="203" spans="1:7" ht="12.75">
      <c r="A203" s="24">
        <f t="shared" si="18"/>
        <v>184</v>
      </c>
      <c r="B203" s="25">
        <f t="shared" si="14"/>
        <v>46844</v>
      </c>
      <c r="C203" s="26">
        <f t="shared" si="19"/>
        <v>52538.28639166705</v>
      </c>
      <c r="D203" s="26">
        <f t="shared" si="15"/>
        <v>153.23666864236222</v>
      </c>
      <c r="E203" s="26">
        <f t="shared" si="16"/>
        <v>377.42431583270024</v>
      </c>
      <c r="F203" s="26">
        <f t="shared" si="17"/>
        <v>52160.862075834346</v>
      </c>
      <c r="G203" s="26">
        <f t="shared" si="20"/>
        <v>43802.48321924581</v>
      </c>
    </row>
    <row r="204" spans="1:7" ht="12.75">
      <c r="A204" s="24">
        <f t="shared" si="18"/>
        <v>185</v>
      </c>
      <c r="B204" s="25">
        <f t="shared" si="14"/>
        <v>46874</v>
      </c>
      <c r="C204" s="26">
        <f t="shared" si="19"/>
        <v>52160.862075834346</v>
      </c>
      <c r="D204" s="26">
        <f t="shared" si="15"/>
        <v>152.13584772118352</v>
      </c>
      <c r="E204" s="26">
        <f t="shared" si="16"/>
        <v>378.525136753879</v>
      </c>
      <c r="F204" s="26">
        <f t="shared" si="17"/>
        <v>51782.336939080466</v>
      </c>
      <c r="G204" s="26">
        <f t="shared" si="20"/>
        <v>43954.619066966996</v>
      </c>
    </row>
    <row r="205" spans="1:7" ht="12.75">
      <c r="A205" s="24">
        <f t="shared" si="18"/>
        <v>186</v>
      </c>
      <c r="B205" s="25">
        <f t="shared" si="14"/>
        <v>46905</v>
      </c>
      <c r="C205" s="26">
        <f t="shared" si="19"/>
        <v>51782.336939080466</v>
      </c>
      <c r="D205" s="26">
        <f t="shared" si="15"/>
        <v>151.03181607231804</v>
      </c>
      <c r="E205" s="26">
        <f t="shared" si="16"/>
        <v>379.6291684027444</v>
      </c>
      <c r="F205" s="26">
        <f t="shared" si="17"/>
        <v>51402.70777067772</v>
      </c>
      <c r="G205" s="26">
        <f t="shared" si="20"/>
        <v>44105.650883039314</v>
      </c>
    </row>
    <row r="206" spans="1:7" ht="12.75">
      <c r="A206" s="24">
        <f t="shared" si="18"/>
        <v>187</v>
      </c>
      <c r="B206" s="25">
        <f t="shared" si="14"/>
        <v>46935</v>
      </c>
      <c r="C206" s="26">
        <f t="shared" si="19"/>
        <v>51402.70777067772</v>
      </c>
      <c r="D206" s="26">
        <f t="shared" si="15"/>
        <v>149.92456433114336</v>
      </c>
      <c r="E206" s="26">
        <f t="shared" si="16"/>
        <v>380.73642014391913</v>
      </c>
      <c r="F206" s="26">
        <f t="shared" si="17"/>
        <v>51021.9713505338</v>
      </c>
      <c r="G206" s="26">
        <f t="shared" si="20"/>
        <v>44255.57544737046</v>
      </c>
    </row>
    <row r="207" spans="1:7" ht="12.75">
      <c r="A207" s="24">
        <f t="shared" si="18"/>
        <v>188</v>
      </c>
      <c r="B207" s="25">
        <f t="shared" si="14"/>
        <v>46966</v>
      </c>
      <c r="C207" s="26">
        <f t="shared" si="19"/>
        <v>51021.9713505338</v>
      </c>
      <c r="D207" s="26">
        <f t="shared" si="15"/>
        <v>148.8140831057236</v>
      </c>
      <c r="E207" s="26">
        <f t="shared" si="16"/>
        <v>381.84690136933887</v>
      </c>
      <c r="F207" s="26">
        <f t="shared" si="17"/>
        <v>50640.12444916446</v>
      </c>
      <c r="G207" s="26">
        <f t="shared" si="20"/>
        <v>44404.38953047618</v>
      </c>
    </row>
    <row r="208" spans="1:7" ht="12.75">
      <c r="A208" s="24">
        <f t="shared" si="18"/>
        <v>189</v>
      </c>
      <c r="B208" s="25">
        <f t="shared" si="14"/>
        <v>46997</v>
      </c>
      <c r="C208" s="26">
        <f t="shared" si="19"/>
        <v>50640.12444916446</v>
      </c>
      <c r="D208" s="26">
        <f t="shared" si="15"/>
        <v>147.70036297672968</v>
      </c>
      <c r="E208" s="26">
        <f t="shared" si="16"/>
        <v>382.9606214983328</v>
      </c>
      <c r="F208" s="26">
        <f t="shared" si="17"/>
        <v>50257.163827666125</v>
      </c>
      <c r="G208" s="26">
        <f t="shared" si="20"/>
        <v>44552.08989345291</v>
      </c>
    </row>
    <row r="209" spans="1:7" ht="12.75">
      <c r="A209" s="24">
        <f t="shared" si="18"/>
        <v>190</v>
      </c>
      <c r="B209" s="25">
        <f t="shared" si="14"/>
        <v>47027</v>
      </c>
      <c r="C209" s="26">
        <f t="shared" si="19"/>
        <v>50257.163827666125</v>
      </c>
      <c r="D209" s="26">
        <f t="shared" si="15"/>
        <v>146.58339449735954</v>
      </c>
      <c r="E209" s="26">
        <f t="shared" si="16"/>
        <v>384.0775899777029</v>
      </c>
      <c r="F209" s="26">
        <f t="shared" si="17"/>
        <v>49873.086237688425</v>
      </c>
      <c r="G209" s="26">
        <f t="shared" si="20"/>
        <v>44698.67328795027</v>
      </c>
    </row>
    <row r="210" spans="1:7" ht="12.75">
      <c r="A210" s="24">
        <f t="shared" si="18"/>
        <v>191</v>
      </c>
      <c r="B210" s="25">
        <f t="shared" si="14"/>
        <v>47058</v>
      </c>
      <c r="C210" s="26">
        <f t="shared" si="19"/>
        <v>49873.086237688425</v>
      </c>
      <c r="D210" s="26">
        <f t="shared" si="15"/>
        <v>145.4631681932579</v>
      </c>
      <c r="E210" s="26">
        <f t="shared" si="16"/>
        <v>385.1978162818046</v>
      </c>
      <c r="F210" s="26">
        <f t="shared" si="17"/>
        <v>49487.88842140662</v>
      </c>
      <c r="G210" s="26">
        <f t="shared" si="20"/>
        <v>44844.136456143526</v>
      </c>
    </row>
    <row r="211" spans="1:7" ht="12.75">
      <c r="A211" s="24">
        <f t="shared" si="18"/>
        <v>192</v>
      </c>
      <c r="B211" s="25">
        <f t="shared" si="14"/>
        <v>47088</v>
      </c>
      <c r="C211" s="26">
        <f t="shared" si="19"/>
        <v>49487.88842140662</v>
      </c>
      <c r="D211" s="26">
        <f t="shared" si="15"/>
        <v>144.339674562436</v>
      </c>
      <c r="E211" s="26">
        <f t="shared" si="16"/>
        <v>386.3213099126265</v>
      </c>
      <c r="F211" s="26">
        <f t="shared" si="17"/>
        <v>49101.56711149399</v>
      </c>
      <c r="G211" s="26">
        <f t="shared" si="20"/>
        <v>44988.47613070596</v>
      </c>
    </row>
    <row r="212" spans="1:7" ht="12.75">
      <c r="A212" s="24">
        <f t="shared" si="18"/>
        <v>193</v>
      </c>
      <c r="B212" s="25">
        <f aca="true" t="shared" si="21" ref="B212:B275">Mostrar.fecha</f>
        <v>47119</v>
      </c>
      <c r="C212" s="26">
        <f t="shared" si="19"/>
        <v>49101.56711149399</v>
      </c>
      <c r="D212" s="26">
        <f aca="true" t="shared" si="22" ref="D212:D275">Interés</f>
        <v>143.2129040751908</v>
      </c>
      <c r="E212" s="26">
        <f aca="true" t="shared" si="23" ref="E212:E275">Capital</f>
        <v>387.4480803998717</v>
      </c>
      <c r="F212" s="26">
        <f aca="true" t="shared" si="24" ref="F212:F275">Saldo.final</f>
        <v>48714.11903109412</v>
      </c>
      <c r="G212" s="26">
        <f t="shared" si="20"/>
        <v>45131.68903478115</v>
      </c>
    </row>
    <row r="213" spans="1:7" ht="12.75">
      <c r="A213" s="24">
        <f aca="true" t="shared" si="25" ref="A213:A276">Núm.pago</f>
        <v>194</v>
      </c>
      <c r="B213" s="25">
        <f t="shared" si="21"/>
        <v>47150</v>
      </c>
      <c r="C213" s="26">
        <f aca="true" t="shared" si="26" ref="C213:C276">Saldo.inicial</f>
        <v>48714.11903109412</v>
      </c>
      <c r="D213" s="26">
        <f t="shared" si="22"/>
        <v>142.08284717402452</v>
      </c>
      <c r="E213" s="26">
        <f t="shared" si="23"/>
        <v>388.57813730103794</v>
      </c>
      <c r="F213" s="26">
        <f t="shared" si="24"/>
        <v>48325.54089379308</v>
      </c>
      <c r="G213" s="26">
        <f aca="true" t="shared" si="27" ref="G213:G276">Interés.acumulado</f>
        <v>45273.771881955174</v>
      </c>
    </row>
    <row r="214" spans="1:7" ht="12.75">
      <c r="A214" s="24">
        <f t="shared" si="25"/>
        <v>195</v>
      </c>
      <c r="B214" s="25">
        <f t="shared" si="21"/>
        <v>47178</v>
      </c>
      <c r="C214" s="26">
        <f t="shared" si="26"/>
        <v>48325.54089379308</v>
      </c>
      <c r="D214" s="26">
        <f t="shared" si="22"/>
        <v>140.94949427356315</v>
      </c>
      <c r="E214" s="26">
        <f t="shared" si="23"/>
        <v>389.7114902014994</v>
      </c>
      <c r="F214" s="26">
        <f t="shared" si="24"/>
        <v>47935.829403591575</v>
      </c>
      <c r="G214" s="26">
        <f t="shared" si="27"/>
        <v>45414.721376228736</v>
      </c>
    </row>
    <row r="215" spans="1:7" ht="12.75">
      <c r="A215" s="24">
        <f t="shared" si="25"/>
        <v>196</v>
      </c>
      <c r="B215" s="25">
        <f t="shared" si="21"/>
        <v>47209</v>
      </c>
      <c r="C215" s="26">
        <f t="shared" si="26"/>
        <v>47935.829403591575</v>
      </c>
      <c r="D215" s="26">
        <f t="shared" si="22"/>
        <v>139.81283576047542</v>
      </c>
      <c r="E215" s="26">
        <f t="shared" si="23"/>
        <v>390.84814871458707</v>
      </c>
      <c r="F215" s="26">
        <f t="shared" si="24"/>
        <v>47544.98125487699</v>
      </c>
      <c r="G215" s="26">
        <f t="shared" si="27"/>
        <v>45554.53421198921</v>
      </c>
    </row>
    <row r="216" spans="1:7" ht="12.75">
      <c r="A216" s="24">
        <f t="shared" si="25"/>
        <v>197</v>
      </c>
      <c r="B216" s="25">
        <f t="shared" si="21"/>
        <v>47239</v>
      </c>
      <c r="C216" s="26">
        <f t="shared" si="26"/>
        <v>47544.98125487699</v>
      </c>
      <c r="D216" s="26">
        <f t="shared" si="22"/>
        <v>138.67286199339122</v>
      </c>
      <c r="E216" s="26">
        <f t="shared" si="23"/>
        <v>391.98812248167127</v>
      </c>
      <c r="F216" s="26">
        <f t="shared" si="24"/>
        <v>47152.99313239532</v>
      </c>
      <c r="G216" s="26">
        <f t="shared" si="27"/>
        <v>45693.2070739826</v>
      </c>
    </row>
    <row r="217" spans="1:7" ht="12.75">
      <c r="A217" s="24">
        <f t="shared" si="25"/>
        <v>198</v>
      </c>
      <c r="B217" s="25">
        <f t="shared" si="21"/>
        <v>47270</v>
      </c>
      <c r="C217" s="26">
        <f t="shared" si="26"/>
        <v>47152.99313239532</v>
      </c>
      <c r="D217" s="26">
        <f t="shared" si="22"/>
        <v>137.5295633028197</v>
      </c>
      <c r="E217" s="26">
        <f t="shared" si="23"/>
        <v>393.13142117224277</v>
      </c>
      <c r="F217" s="26">
        <f t="shared" si="24"/>
        <v>46759.86171122308</v>
      </c>
      <c r="G217" s="26">
        <f t="shared" si="27"/>
        <v>45830.73663728542</v>
      </c>
    </row>
    <row r="218" spans="1:7" ht="12.75">
      <c r="A218" s="24">
        <f t="shared" si="25"/>
        <v>199</v>
      </c>
      <c r="B218" s="25">
        <f t="shared" si="21"/>
        <v>47300</v>
      </c>
      <c r="C218" s="26">
        <f t="shared" si="26"/>
        <v>46759.86171122308</v>
      </c>
      <c r="D218" s="26">
        <f t="shared" si="22"/>
        <v>136.38292999106733</v>
      </c>
      <c r="E218" s="26">
        <f t="shared" si="23"/>
        <v>394.27805448399516</v>
      </c>
      <c r="F218" s="26">
        <f t="shared" si="24"/>
        <v>46365.58365673909</v>
      </c>
      <c r="G218" s="26">
        <f t="shared" si="27"/>
        <v>45967.11956727649</v>
      </c>
    </row>
    <row r="219" spans="1:7" ht="12.75">
      <c r="A219" s="24">
        <f t="shared" si="25"/>
        <v>200</v>
      </c>
      <c r="B219" s="25">
        <f t="shared" si="21"/>
        <v>47331</v>
      </c>
      <c r="C219" s="26">
        <f t="shared" si="26"/>
        <v>46365.58365673909</v>
      </c>
      <c r="D219" s="26">
        <f t="shared" si="22"/>
        <v>135.2329523321557</v>
      </c>
      <c r="E219" s="26">
        <f t="shared" si="23"/>
        <v>395.4280321429068</v>
      </c>
      <c r="F219" s="26">
        <f t="shared" si="24"/>
        <v>45970.155624596184</v>
      </c>
      <c r="G219" s="26">
        <f t="shared" si="27"/>
        <v>46102.35251960864</v>
      </c>
    </row>
    <row r="220" spans="1:7" ht="12.75">
      <c r="A220" s="24">
        <f t="shared" si="25"/>
        <v>201</v>
      </c>
      <c r="B220" s="25">
        <f t="shared" si="21"/>
        <v>47362</v>
      </c>
      <c r="C220" s="26">
        <f t="shared" si="26"/>
        <v>45970.155624596184</v>
      </c>
      <c r="D220" s="26">
        <f t="shared" si="22"/>
        <v>134.07962057173887</v>
      </c>
      <c r="E220" s="26">
        <f t="shared" si="23"/>
        <v>396.5813639033236</v>
      </c>
      <c r="F220" s="26">
        <f t="shared" si="24"/>
        <v>45573.57426069286</v>
      </c>
      <c r="G220" s="26">
        <f t="shared" si="27"/>
        <v>46236.43214018038</v>
      </c>
    </row>
    <row r="221" spans="1:7" ht="12.75">
      <c r="A221" s="24">
        <f t="shared" si="25"/>
        <v>202</v>
      </c>
      <c r="B221" s="25">
        <f t="shared" si="21"/>
        <v>47392</v>
      </c>
      <c r="C221" s="26">
        <f t="shared" si="26"/>
        <v>45573.57426069286</v>
      </c>
      <c r="D221" s="26">
        <f t="shared" si="22"/>
        <v>132.92292492702086</v>
      </c>
      <c r="E221" s="26">
        <f t="shared" si="23"/>
        <v>397.73805954804163</v>
      </c>
      <c r="F221" s="26">
        <f t="shared" si="24"/>
        <v>45175.83620114482</v>
      </c>
      <c r="G221" s="26">
        <f t="shared" si="27"/>
        <v>46369.355065107404</v>
      </c>
    </row>
    <row r="222" spans="1:7" ht="12.75">
      <c r="A222" s="24">
        <f t="shared" si="25"/>
        <v>203</v>
      </c>
      <c r="B222" s="25">
        <f t="shared" si="21"/>
        <v>47423</v>
      </c>
      <c r="C222" s="26">
        <f t="shared" si="26"/>
        <v>45175.83620114482</v>
      </c>
      <c r="D222" s="26">
        <f t="shared" si="22"/>
        <v>131.7628555866724</v>
      </c>
      <c r="E222" s="26">
        <f t="shared" si="23"/>
        <v>398.8981288883901</v>
      </c>
      <c r="F222" s="26">
        <f t="shared" si="24"/>
        <v>44776.93807225643</v>
      </c>
      <c r="G222" s="26">
        <f t="shared" si="27"/>
        <v>46501.11792069408</v>
      </c>
    </row>
    <row r="223" spans="1:7" ht="12.75">
      <c r="A223" s="24">
        <f t="shared" si="25"/>
        <v>204</v>
      </c>
      <c r="B223" s="25">
        <f t="shared" si="21"/>
        <v>47453</v>
      </c>
      <c r="C223" s="26">
        <f t="shared" si="26"/>
        <v>44776.93807225643</v>
      </c>
      <c r="D223" s="26">
        <f t="shared" si="22"/>
        <v>130.59940271074794</v>
      </c>
      <c r="E223" s="26">
        <f t="shared" si="23"/>
        <v>400.06158176431455</v>
      </c>
      <c r="F223" s="26">
        <f t="shared" si="24"/>
        <v>44376.87649049212</v>
      </c>
      <c r="G223" s="26">
        <f t="shared" si="27"/>
        <v>46631.717323404824</v>
      </c>
    </row>
    <row r="224" spans="1:7" ht="12.75">
      <c r="A224" s="24">
        <f t="shared" si="25"/>
        <v>205</v>
      </c>
      <c r="B224" s="25">
        <f t="shared" si="21"/>
        <v>47484</v>
      </c>
      <c r="C224" s="26">
        <f t="shared" si="26"/>
        <v>44376.87649049212</v>
      </c>
      <c r="D224" s="26">
        <f t="shared" si="22"/>
        <v>129.43255643060203</v>
      </c>
      <c r="E224" s="26">
        <f t="shared" si="23"/>
        <v>401.22842804446043</v>
      </c>
      <c r="F224" s="26">
        <f t="shared" si="24"/>
        <v>43975.64806244766</v>
      </c>
      <c r="G224" s="26">
        <f t="shared" si="27"/>
        <v>46761.14987983543</v>
      </c>
    </row>
    <row r="225" spans="1:7" ht="12.75">
      <c r="A225" s="24">
        <f t="shared" si="25"/>
        <v>206</v>
      </c>
      <c r="B225" s="25">
        <f t="shared" si="21"/>
        <v>47515</v>
      </c>
      <c r="C225" s="26">
        <f t="shared" si="26"/>
        <v>43975.64806244766</v>
      </c>
      <c r="D225" s="26">
        <f t="shared" si="22"/>
        <v>128.26230684880568</v>
      </c>
      <c r="E225" s="26">
        <f t="shared" si="23"/>
        <v>402.3986776262568</v>
      </c>
      <c r="F225" s="26">
        <f t="shared" si="24"/>
        <v>43573.24938482141</v>
      </c>
      <c r="G225" s="26">
        <f t="shared" si="27"/>
        <v>46889.41218668423</v>
      </c>
    </row>
    <row r="226" spans="1:7" ht="12.75">
      <c r="A226" s="24">
        <f t="shared" si="25"/>
        <v>207</v>
      </c>
      <c r="B226" s="25">
        <f t="shared" si="21"/>
        <v>47543</v>
      </c>
      <c r="C226" s="26">
        <f t="shared" si="26"/>
        <v>43573.24938482141</v>
      </c>
      <c r="D226" s="26">
        <f t="shared" si="22"/>
        <v>127.08864403906244</v>
      </c>
      <c r="E226" s="26">
        <f t="shared" si="23"/>
        <v>403.57234043600005</v>
      </c>
      <c r="F226" s="26">
        <f t="shared" si="24"/>
        <v>43169.677044385404</v>
      </c>
      <c r="G226" s="26">
        <f t="shared" si="27"/>
        <v>47016.50083072329</v>
      </c>
    </row>
    <row r="227" spans="1:7" ht="12.75">
      <c r="A227" s="24">
        <f t="shared" si="25"/>
        <v>208</v>
      </c>
      <c r="B227" s="25">
        <f t="shared" si="21"/>
        <v>47574</v>
      </c>
      <c r="C227" s="26">
        <f t="shared" si="26"/>
        <v>43169.677044385404</v>
      </c>
      <c r="D227" s="26">
        <f t="shared" si="22"/>
        <v>125.9115580461241</v>
      </c>
      <c r="E227" s="26">
        <f t="shared" si="23"/>
        <v>404.74942642893836</v>
      </c>
      <c r="F227" s="26">
        <f t="shared" si="24"/>
        <v>42764.92761795646</v>
      </c>
      <c r="G227" s="26">
        <f t="shared" si="27"/>
        <v>47142.412388769415</v>
      </c>
    </row>
    <row r="228" spans="1:7" ht="12.75">
      <c r="A228" s="24">
        <f t="shared" si="25"/>
        <v>209</v>
      </c>
      <c r="B228" s="25">
        <f t="shared" si="21"/>
        <v>47604</v>
      </c>
      <c r="C228" s="26">
        <f t="shared" si="26"/>
        <v>42764.92761795646</v>
      </c>
      <c r="D228" s="26">
        <f t="shared" si="22"/>
        <v>124.73103888570635</v>
      </c>
      <c r="E228" s="26">
        <f t="shared" si="23"/>
        <v>405.9299455893561</v>
      </c>
      <c r="F228" s="26">
        <f t="shared" si="24"/>
        <v>42358.997672367106</v>
      </c>
      <c r="G228" s="26">
        <f t="shared" si="27"/>
        <v>47267.14342765512</v>
      </c>
    </row>
    <row r="229" spans="1:7" ht="12.75">
      <c r="A229" s="24">
        <f t="shared" si="25"/>
        <v>210</v>
      </c>
      <c r="B229" s="25">
        <f t="shared" si="21"/>
        <v>47635</v>
      </c>
      <c r="C229" s="26">
        <f t="shared" si="26"/>
        <v>42358.997672367106</v>
      </c>
      <c r="D229" s="26">
        <f t="shared" si="22"/>
        <v>123.54707654440406</v>
      </c>
      <c r="E229" s="26">
        <f t="shared" si="23"/>
        <v>407.11390793065846</v>
      </c>
      <c r="F229" s="26">
        <f t="shared" si="24"/>
        <v>41951.88376443645</v>
      </c>
      <c r="G229" s="26">
        <f t="shared" si="27"/>
        <v>47390.69050419953</v>
      </c>
    </row>
    <row r="230" spans="1:7" ht="12.75">
      <c r="A230" s="24">
        <f t="shared" si="25"/>
        <v>211</v>
      </c>
      <c r="B230" s="25">
        <f t="shared" si="21"/>
        <v>47665</v>
      </c>
      <c r="C230" s="26">
        <f t="shared" si="26"/>
        <v>41951.88376443645</v>
      </c>
      <c r="D230" s="26">
        <f t="shared" si="22"/>
        <v>122.3596609796063</v>
      </c>
      <c r="E230" s="26">
        <f t="shared" si="23"/>
        <v>408.3013234954562</v>
      </c>
      <c r="F230" s="26">
        <f t="shared" si="24"/>
        <v>41543.58244094099</v>
      </c>
      <c r="G230" s="26">
        <f t="shared" si="27"/>
        <v>47513.050165179135</v>
      </c>
    </row>
    <row r="231" spans="1:7" ht="12.75">
      <c r="A231" s="24">
        <f t="shared" si="25"/>
        <v>212</v>
      </c>
      <c r="B231" s="25">
        <f t="shared" si="21"/>
        <v>47696</v>
      </c>
      <c r="C231" s="26">
        <f t="shared" si="26"/>
        <v>41543.58244094099</v>
      </c>
      <c r="D231" s="26">
        <f t="shared" si="22"/>
        <v>121.16878211941123</v>
      </c>
      <c r="E231" s="26">
        <f t="shared" si="23"/>
        <v>409.4922023556513</v>
      </c>
      <c r="F231" s="26">
        <f t="shared" si="24"/>
        <v>41134.09023858534</v>
      </c>
      <c r="G231" s="26">
        <f t="shared" si="27"/>
        <v>47634.21894729855</v>
      </c>
    </row>
    <row r="232" spans="1:7" ht="12.75">
      <c r="A232" s="24">
        <f t="shared" si="25"/>
        <v>213</v>
      </c>
      <c r="B232" s="25">
        <f t="shared" si="21"/>
        <v>47727</v>
      </c>
      <c r="C232" s="26">
        <f t="shared" si="26"/>
        <v>41134.09023858534</v>
      </c>
      <c r="D232" s="26">
        <f t="shared" si="22"/>
        <v>119.97442986254059</v>
      </c>
      <c r="E232" s="26">
        <f t="shared" si="23"/>
        <v>410.6865546125219</v>
      </c>
      <c r="F232" s="26">
        <f t="shared" si="24"/>
        <v>40723.40368397282</v>
      </c>
      <c r="G232" s="26">
        <f t="shared" si="27"/>
        <v>47754.193377161086</v>
      </c>
    </row>
    <row r="233" spans="1:7" ht="12.75">
      <c r="A233" s="24">
        <f t="shared" si="25"/>
        <v>214</v>
      </c>
      <c r="B233" s="25">
        <f t="shared" si="21"/>
        <v>47757</v>
      </c>
      <c r="C233" s="26">
        <f t="shared" si="26"/>
        <v>40723.40368397282</v>
      </c>
      <c r="D233" s="26">
        <f t="shared" si="22"/>
        <v>118.77659407825406</v>
      </c>
      <c r="E233" s="26">
        <f t="shared" si="23"/>
        <v>411.88439039680844</v>
      </c>
      <c r="F233" s="26">
        <f t="shared" si="24"/>
        <v>40311.51929357601</v>
      </c>
      <c r="G233" s="26">
        <f t="shared" si="27"/>
        <v>47872.96997123934</v>
      </c>
    </row>
    <row r="234" spans="1:7" ht="12.75">
      <c r="A234" s="24">
        <f t="shared" si="25"/>
        <v>215</v>
      </c>
      <c r="B234" s="25">
        <f t="shared" si="21"/>
        <v>47788</v>
      </c>
      <c r="C234" s="26">
        <f t="shared" si="26"/>
        <v>40311.51929357601</v>
      </c>
      <c r="D234" s="26">
        <f t="shared" si="22"/>
        <v>117.57526460626337</v>
      </c>
      <c r="E234" s="26">
        <f t="shared" si="23"/>
        <v>413.0857198687991</v>
      </c>
      <c r="F234" s="26">
        <f t="shared" si="24"/>
        <v>39898.43357370721</v>
      </c>
      <c r="G234" s="26">
        <f t="shared" si="27"/>
        <v>47990.5452358456</v>
      </c>
    </row>
    <row r="235" spans="1:7" ht="12.75">
      <c r="A235" s="24">
        <f t="shared" si="25"/>
        <v>216</v>
      </c>
      <c r="B235" s="25">
        <f t="shared" si="21"/>
        <v>47818</v>
      </c>
      <c r="C235" s="26">
        <f t="shared" si="26"/>
        <v>39898.43357370721</v>
      </c>
      <c r="D235" s="26">
        <f t="shared" si="22"/>
        <v>116.37043125664604</v>
      </c>
      <c r="E235" s="26">
        <f t="shared" si="23"/>
        <v>414.29055321841645</v>
      </c>
      <c r="F235" s="26">
        <f t="shared" si="24"/>
        <v>39484.143020488795</v>
      </c>
      <c r="G235" s="26">
        <f t="shared" si="27"/>
        <v>48106.91566710225</v>
      </c>
    </row>
    <row r="236" spans="1:7" ht="12.75">
      <c r="A236" s="24">
        <f t="shared" si="25"/>
        <v>217</v>
      </c>
      <c r="B236" s="25">
        <f t="shared" si="21"/>
        <v>47849</v>
      </c>
      <c r="C236" s="26">
        <f t="shared" si="26"/>
        <v>39484.143020488795</v>
      </c>
      <c r="D236" s="26">
        <f t="shared" si="22"/>
        <v>115.162083809759</v>
      </c>
      <c r="E236" s="26">
        <f t="shared" si="23"/>
        <v>415.4989006653035</v>
      </c>
      <c r="F236" s="26">
        <f t="shared" si="24"/>
        <v>39068.64411982349</v>
      </c>
      <c r="G236" s="26">
        <f t="shared" si="27"/>
        <v>48222.07775091201</v>
      </c>
    </row>
    <row r="237" spans="1:7" ht="12.75">
      <c r="A237" s="24">
        <f t="shared" si="25"/>
        <v>218</v>
      </c>
      <c r="B237" s="25">
        <f t="shared" si="21"/>
        <v>47880</v>
      </c>
      <c r="C237" s="26">
        <f t="shared" si="26"/>
        <v>39068.64411982349</v>
      </c>
      <c r="D237" s="26">
        <f t="shared" si="22"/>
        <v>113.95021201615185</v>
      </c>
      <c r="E237" s="26">
        <f t="shared" si="23"/>
        <v>416.71077245891064</v>
      </c>
      <c r="F237" s="26">
        <f t="shared" si="24"/>
        <v>38651.93334736458</v>
      </c>
      <c r="G237" s="26">
        <f t="shared" si="27"/>
        <v>48336.02796292816</v>
      </c>
    </row>
    <row r="238" spans="1:7" ht="12.75">
      <c r="A238" s="24">
        <f t="shared" si="25"/>
        <v>219</v>
      </c>
      <c r="B238" s="25">
        <f t="shared" si="21"/>
        <v>47908</v>
      </c>
      <c r="C238" s="26">
        <f t="shared" si="26"/>
        <v>38651.93334736458</v>
      </c>
      <c r="D238" s="26">
        <f t="shared" si="22"/>
        <v>112.73480559648003</v>
      </c>
      <c r="E238" s="26">
        <f t="shared" si="23"/>
        <v>417.92617887858245</v>
      </c>
      <c r="F238" s="26">
        <f t="shared" si="24"/>
        <v>38234.007168486</v>
      </c>
      <c r="G238" s="26">
        <f t="shared" si="27"/>
        <v>48448.76276852464</v>
      </c>
    </row>
    <row r="239" spans="1:7" ht="12.75">
      <c r="A239" s="24">
        <f t="shared" si="25"/>
        <v>220</v>
      </c>
      <c r="B239" s="25">
        <f t="shared" si="21"/>
        <v>47939</v>
      </c>
      <c r="C239" s="26">
        <f t="shared" si="26"/>
        <v>38234.007168486</v>
      </c>
      <c r="D239" s="26">
        <f t="shared" si="22"/>
        <v>111.51585424141751</v>
      </c>
      <c r="E239" s="26">
        <f t="shared" si="23"/>
        <v>419.145130233645</v>
      </c>
      <c r="F239" s="26">
        <f t="shared" si="24"/>
        <v>37814.86203825236</v>
      </c>
      <c r="G239" s="26">
        <f t="shared" si="27"/>
        <v>48560.27862276606</v>
      </c>
    </row>
    <row r="240" spans="1:7" ht="12.75">
      <c r="A240" s="24">
        <f t="shared" si="25"/>
        <v>221</v>
      </c>
      <c r="B240" s="25">
        <f t="shared" si="21"/>
        <v>47969</v>
      </c>
      <c r="C240" s="26">
        <f t="shared" si="26"/>
        <v>37814.86203825236</v>
      </c>
      <c r="D240" s="26">
        <f t="shared" si="22"/>
        <v>110.29334761156939</v>
      </c>
      <c r="E240" s="26">
        <f t="shared" si="23"/>
        <v>420.3676368634931</v>
      </c>
      <c r="F240" s="26">
        <f t="shared" si="24"/>
        <v>37394.49440138887</v>
      </c>
      <c r="G240" s="26">
        <f t="shared" si="27"/>
        <v>48670.571970377634</v>
      </c>
    </row>
    <row r="241" spans="1:7" ht="12.75">
      <c r="A241" s="24">
        <f t="shared" si="25"/>
        <v>222</v>
      </c>
      <c r="B241" s="25">
        <f t="shared" si="21"/>
        <v>48000</v>
      </c>
      <c r="C241" s="26">
        <f t="shared" si="26"/>
        <v>37394.49440138887</v>
      </c>
      <c r="D241" s="26">
        <f t="shared" si="22"/>
        <v>109.0672753373842</v>
      </c>
      <c r="E241" s="26">
        <f t="shared" si="23"/>
        <v>421.5937091376783</v>
      </c>
      <c r="F241" s="26">
        <f t="shared" si="24"/>
        <v>36972.90069225119</v>
      </c>
      <c r="G241" s="26">
        <f t="shared" si="27"/>
        <v>48779.63924571502</v>
      </c>
    </row>
    <row r="242" spans="1:7" ht="12.75">
      <c r="A242" s="24">
        <f t="shared" si="25"/>
        <v>223</v>
      </c>
      <c r="B242" s="25">
        <f t="shared" si="21"/>
        <v>48030</v>
      </c>
      <c r="C242" s="26">
        <f t="shared" si="26"/>
        <v>36972.90069225119</v>
      </c>
      <c r="D242" s="26">
        <f t="shared" si="22"/>
        <v>107.83762701906598</v>
      </c>
      <c r="E242" s="26">
        <f t="shared" si="23"/>
        <v>422.82335745599653</v>
      </c>
      <c r="F242" s="26">
        <f t="shared" si="24"/>
        <v>36550.07733479519</v>
      </c>
      <c r="G242" s="26">
        <f t="shared" si="27"/>
        <v>48887.476872734085</v>
      </c>
    </row>
    <row r="243" spans="1:7" ht="12.75">
      <c r="A243" s="24">
        <f t="shared" si="25"/>
        <v>224</v>
      </c>
      <c r="B243" s="25">
        <f t="shared" si="21"/>
        <v>48061</v>
      </c>
      <c r="C243" s="26">
        <f t="shared" si="26"/>
        <v>36550.07733479519</v>
      </c>
      <c r="D243" s="26">
        <f t="shared" si="22"/>
        <v>106.60439222648598</v>
      </c>
      <c r="E243" s="26">
        <f t="shared" si="23"/>
        <v>424.0565922485765</v>
      </c>
      <c r="F243" s="26">
        <f t="shared" si="24"/>
        <v>36126.020742546614</v>
      </c>
      <c r="G243" s="26">
        <f t="shared" si="27"/>
        <v>48994.08126496057</v>
      </c>
    </row>
    <row r="244" spans="1:7" ht="12.75">
      <c r="A244" s="24">
        <f t="shared" si="25"/>
        <v>225</v>
      </c>
      <c r="B244" s="25">
        <f t="shared" si="21"/>
        <v>48092</v>
      </c>
      <c r="C244" s="26">
        <f t="shared" si="26"/>
        <v>36126.020742546614</v>
      </c>
      <c r="D244" s="26">
        <f t="shared" si="22"/>
        <v>105.3675604990943</v>
      </c>
      <c r="E244" s="26">
        <f t="shared" si="23"/>
        <v>425.2934239759682</v>
      </c>
      <c r="F244" s="26">
        <f t="shared" si="24"/>
        <v>35700.72731857064</v>
      </c>
      <c r="G244" s="26">
        <f t="shared" si="27"/>
        <v>49099.448825459665</v>
      </c>
    </row>
    <row r="245" spans="1:7" ht="12.75">
      <c r="A245" s="24">
        <f t="shared" si="25"/>
        <v>226</v>
      </c>
      <c r="B245" s="25">
        <f t="shared" si="21"/>
        <v>48122</v>
      </c>
      <c r="C245" s="26">
        <f t="shared" si="26"/>
        <v>35700.72731857064</v>
      </c>
      <c r="D245" s="26">
        <f t="shared" si="22"/>
        <v>104.12712134583104</v>
      </c>
      <c r="E245" s="26">
        <f t="shared" si="23"/>
        <v>426.53386312923146</v>
      </c>
      <c r="F245" s="26">
        <f t="shared" si="24"/>
        <v>35274.19345544141</v>
      </c>
      <c r="G245" s="26">
        <f t="shared" si="27"/>
        <v>49203.5759468055</v>
      </c>
    </row>
    <row r="246" spans="1:7" ht="12.75">
      <c r="A246" s="24">
        <f t="shared" si="25"/>
        <v>227</v>
      </c>
      <c r="B246" s="25">
        <f t="shared" si="21"/>
        <v>48153</v>
      </c>
      <c r="C246" s="26">
        <f t="shared" si="26"/>
        <v>35274.19345544141</v>
      </c>
      <c r="D246" s="26">
        <f t="shared" si="22"/>
        <v>102.88306424503746</v>
      </c>
      <c r="E246" s="26">
        <f t="shared" si="23"/>
        <v>427.777920230025</v>
      </c>
      <c r="F246" s="26">
        <f t="shared" si="24"/>
        <v>34846.41553521139</v>
      </c>
      <c r="G246" s="26">
        <f t="shared" si="27"/>
        <v>49306.45901105053</v>
      </c>
    </row>
    <row r="247" spans="1:7" ht="12.75">
      <c r="A247" s="24">
        <f t="shared" si="25"/>
        <v>228</v>
      </c>
      <c r="B247" s="25">
        <f t="shared" si="21"/>
        <v>48183</v>
      </c>
      <c r="C247" s="26">
        <f t="shared" si="26"/>
        <v>34846.41553521139</v>
      </c>
      <c r="D247" s="26">
        <f t="shared" si="22"/>
        <v>101.63537864436655</v>
      </c>
      <c r="E247" s="26">
        <f t="shared" si="23"/>
        <v>429.02560583069595</v>
      </c>
      <c r="F247" s="26">
        <f t="shared" si="24"/>
        <v>34417.38992938069</v>
      </c>
      <c r="G247" s="26">
        <f t="shared" si="27"/>
        <v>49408.094389694896</v>
      </c>
    </row>
    <row r="248" spans="1:7" ht="12.75">
      <c r="A248" s="24">
        <f t="shared" si="25"/>
        <v>229</v>
      </c>
      <c r="B248" s="25">
        <f t="shared" si="21"/>
        <v>48214</v>
      </c>
      <c r="C248" s="26">
        <f t="shared" si="26"/>
        <v>34417.38992938069</v>
      </c>
      <c r="D248" s="26">
        <f t="shared" si="22"/>
        <v>100.38405396069368</v>
      </c>
      <c r="E248" s="26">
        <f t="shared" si="23"/>
        <v>430.2769305143688</v>
      </c>
      <c r="F248" s="26">
        <f t="shared" si="24"/>
        <v>33987.11299886632</v>
      </c>
      <c r="G248" s="26">
        <f t="shared" si="27"/>
        <v>49508.47844365559</v>
      </c>
    </row>
    <row r="249" spans="1:7" ht="12.75">
      <c r="A249" s="24">
        <f t="shared" si="25"/>
        <v>230</v>
      </c>
      <c r="B249" s="25">
        <f t="shared" si="21"/>
        <v>48245</v>
      </c>
      <c r="C249" s="26">
        <f t="shared" si="26"/>
        <v>33987.11299886632</v>
      </c>
      <c r="D249" s="26">
        <f t="shared" si="22"/>
        <v>99.12907958002678</v>
      </c>
      <c r="E249" s="26">
        <f t="shared" si="23"/>
        <v>431.5319048950357</v>
      </c>
      <c r="F249" s="26">
        <f t="shared" si="24"/>
        <v>33555.58109397129</v>
      </c>
      <c r="G249" s="26">
        <f t="shared" si="27"/>
        <v>49607.607523235616</v>
      </c>
    </row>
    <row r="250" spans="1:7" ht="12.75">
      <c r="A250" s="24">
        <f t="shared" si="25"/>
        <v>231</v>
      </c>
      <c r="B250" s="25">
        <f t="shared" si="21"/>
        <v>48274</v>
      </c>
      <c r="C250" s="26">
        <f t="shared" si="26"/>
        <v>33555.58109397129</v>
      </c>
      <c r="D250" s="26">
        <f t="shared" si="22"/>
        <v>97.87044485741627</v>
      </c>
      <c r="E250" s="26">
        <f t="shared" si="23"/>
        <v>432.79053961764623</v>
      </c>
      <c r="F250" s="26">
        <f t="shared" si="24"/>
        <v>33122.79055435365</v>
      </c>
      <c r="G250" s="26">
        <f t="shared" si="27"/>
        <v>49705.47796809303</v>
      </c>
    </row>
    <row r="251" spans="1:7" ht="12.75">
      <c r="A251" s="24">
        <f t="shared" si="25"/>
        <v>232</v>
      </c>
      <c r="B251" s="25">
        <f t="shared" si="21"/>
        <v>48305</v>
      </c>
      <c r="C251" s="26">
        <f t="shared" si="26"/>
        <v>33122.79055435365</v>
      </c>
      <c r="D251" s="26">
        <f t="shared" si="22"/>
        <v>96.6081391168648</v>
      </c>
      <c r="E251" s="26">
        <f t="shared" si="23"/>
        <v>434.0528453581977</v>
      </c>
      <c r="F251" s="26">
        <f t="shared" si="24"/>
        <v>32688.73770899545</v>
      </c>
      <c r="G251" s="26">
        <f t="shared" si="27"/>
        <v>49802.08610720989</v>
      </c>
    </row>
    <row r="252" spans="1:7" ht="12.75">
      <c r="A252" s="24">
        <f t="shared" si="25"/>
        <v>233</v>
      </c>
      <c r="B252" s="25">
        <f t="shared" si="21"/>
        <v>48335</v>
      </c>
      <c r="C252" s="26">
        <f t="shared" si="26"/>
        <v>32688.73770899545</v>
      </c>
      <c r="D252" s="26">
        <f t="shared" si="22"/>
        <v>95.34215165123673</v>
      </c>
      <c r="E252" s="26">
        <f t="shared" si="23"/>
        <v>435.31883282382574</v>
      </c>
      <c r="F252" s="26">
        <f t="shared" si="24"/>
        <v>32253.418876171625</v>
      </c>
      <c r="G252" s="26">
        <f t="shared" si="27"/>
        <v>49897.42825886113</v>
      </c>
    </row>
    <row r="253" spans="1:7" ht="12.75">
      <c r="A253" s="24">
        <f t="shared" si="25"/>
        <v>234</v>
      </c>
      <c r="B253" s="25">
        <f t="shared" si="21"/>
        <v>48366</v>
      </c>
      <c r="C253" s="26">
        <f t="shared" si="26"/>
        <v>32253.418876171625</v>
      </c>
      <c r="D253" s="26">
        <f t="shared" si="22"/>
        <v>94.07247172216725</v>
      </c>
      <c r="E253" s="26">
        <f t="shared" si="23"/>
        <v>436.5885127528952</v>
      </c>
      <c r="F253" s="26">
        <f t="shared" si="24"/>
        <v>31816.83036341873</v>
      </c>
      <c r="G253" s="26">
        <f t="shared" si="27"/>
        <v>49991.5007305833</v>
      </c>
    </row>
    <row r="254" spans="1:7" ht="12.75">
      <c r="A254" s="24">
        <f t="shared" si="25"/>
        <v>235</v>
      </c>
      <c r="B254" s="25">
        <f t="shared" si="21"/>
        <v>48396</v>
      </c>
      <c r="C254" s="26">
        <f t="shared" si="26"/>
        <v>31816.83036341873</v>
      </c>
      <c r="D254" s="26">
        <f t="shared" si="22"/>
        <v>92.7990885599713</v>
      </c>
      <c r="E254" s="26">
        <f t="shared" si="23"/>
        <v>437.86189591509117</v>
      </c>
      <c r="F254" s="26">
        <f t="shared" si="24"/>
        <v>31378.968467503637</v>
      </c>
      <c r="G254" s="26">
        <f t="shared" si="27"/>
        <v>50084.29981914327</v>
      </c>
    </row>
    <row r="255" spans="1:7" ht="12.75">
      <c r="A255" s="24">
        <f t="shared" si="25"/>
        <v>236</v>
      </c>
      <c r="B255" s="25">
        <f t="shared" si="21"/>
        <v>48427</v>
      </c>
      <c r="C255" s="26">
        <f t="shared" si="26"/>
        <v>31378.968467503637</v>
      </c>
      <c r="D255" s="26">
        <f t="shared" si="22"/>
        <v>91.52199136355227</v>
      </c>
      <c r="E255" s="26">
        <f t="shared" si="23"/>
        <v>439.1389931115102</v>
      </c>
      <c r="F255" s="26">
        <f t="shared" si="24"/>
        <v>30939.829474392125</v>
      </c>
      <c r="G255" s="26">
        <f t="shared" si="27"/>
        <v>50175.82181050682</v>
      </c>
    </row>
    <row r="256" spans="1:7" ht="12.75">
      <c r="A256" s="24">
        <f t="shared" si="25"/>
        <v>237</v>
      </c>
      <c r="B256" s="25">
        <f t="shared" si="21"/>
        <v>48458</v>
      </c>
      <c r="C256" s="26">
        <f t="shared" si="26"/>
        <v>30939.829474392125</v>
      </c>
      <c r="D256" s="26">
        <f t="shared" si="22"/>
        <v>90.24116930031037</v>
      </c>
      <c r="E256" s="26">
        <f t="shared" si="23"/>
        <v>440.4198151747521</v>
      </c>
      <c r="F256" s="26">
        <f t="shared" si="24"/>
        <v>30499.409659217374</v>
      </c>
      <c r="G256" s="26">
        <f t="shared" si="27"/>
        <v>50266.06297980713</v>
      </c>
    </row>
    <row r="257" spans="1:7" ht="12.75">
      <c r="A257" s="24">
        <f t="shared" si="25"/>
        <v>238</v>
      </c>
      <c r="B257" s="25">
        <f t="shared" si="21"/>
        <v>48488</v>
      </c>
      <c r="C257" s="26">
        <f t="shared" si="26"/>
        <v>30499.409659217374</v>
      </c>
      <c r="D257" s="26">
        <f t="shared" si="22"/>
        <v>88.95661150605068</v>
      </c>
      <c r="E257" s="26">
        <f t="shared" si="23"/>
        <v>441.70437296901184</v>
      </c>
      <c r="F257" s="26">
        <f t="shared" si="24"/>
        <v>30057.70528624836</v>
      </c>
      <c r="G257" s="26">
        <f t="shared" si="27"/>
        <v>50355.01959131318</v>
      </c>
    </row>
    <row r="258" spans="1:7" ht="12.75">
      <c r="A258" s="24">
        <f t="shared" si="25"/>
        <v>239</v>
      </c>
      <c r="B258" s="25">
        <f t="shared" si="21"/>
        <v>48519</v>
      </c>
      <c r="C258" s="26">
        <f t="shared" si="26"/>
        <v>30057.70528624836</v>
      </c>
      <c r="D258" s="26">
        <f t="shared" si="22"/>
        <v>87.66830708489105</v>
      </c>
      <c r="E258" s="26">
        <f t="shared" si="23"/>
        <v>442.9926773901714</v>
      </c>
      <c r="F258" s="26">
        <f t="shared" si="24"/>
        <v>29614.71260885819</v>
      </c>
      <c r="G258" s="26">
        <f t="shared" si="27"/>
        <v>50442.68789839807</v>
      </c>
    </row>
    <row r="259" spans="1:7" ht="12.75">
      <c r="A259" s="24">
        <f t="shared" si="25"/>
        <v>240</v>
      </c>
      <c r="B259" s="25">
        <f t="shared" si="21"/>
        <v>48549</v>
      </c>
      <c r="C259" s="26">
        <f t="shared" si="26"/>
        <v>29614.71260885819</v>
      </c>
      <c r="D259" s="26">
        <f t="shared" si="22"/>
        <v>86.37624510916973</v>
      </c>
      <c r="E259" s="26">
        <f t="shared" si="23"/>
        <v>444.28473936589273</v>
      </c>
      <c r="F259" s="26">
        <f t="shared" si="24"/>
        <v>29170.427869492298</v>
      </c>
      <c r="G259" s="26">
        <f t="shared" si="27"/>
        <v>50529.06414350724</v>
      </c>
    </row>
    <row r="260" spans="1:7" ht="12.75">
      <c r="A260" s="24">
        <f t="shared" si="25"/>
        <v>241</v>
      </c>
      <c r="B260" s="25">
        <f t="shared" si="21"/>
        <v>48580</v>
      </c>
      <c r="C260" s="26">
        <f t="shared" si="26"/>
        <v>29170.427869492298</v>
      </c>
      <c r="D260" s="26">
        <f t="shared" si="22"/>
        <v>85.08041461935254</v>
      </c>
      <c r="E260" s="26">
        <f t="shared" si="23"/>
        <v>445.58056985570994</v>
      </c>
      <c r="F260" s="26">
        <f t="shared" si="24"/>
        <v>28724.84729963659</v>
      </c>
      <c r="G260" s="26">
        <f t="shared" si="27"/>
        <v>50614.144558126594</v>
      </c>
    </row>
    <row r="261" spans="1:7" ht="12.75">
      <c r="A261" s="24">
        <f t="shared" si="25"/>
        <v>242</v>
      </c>
      <c r="B261" s="25">
        <f t="shared" si="21"/>
        <v>48611</v>
      </c>
      <c r="C261" s="26">
        <f t="shared" si="26"/>
        <v>28724.84729963659</v>
      </c>
      <c r="D261" s="26">
        <f t="shared" si="22"/>
        <v>83.78080462394006</v>
      </c>
      <c r="E261" s="26">
        <f t="shared" si="23"/>
        <v>446.8801798511224</v>
      </c>
      <c r="F261" s="26">
        <f t="shared" si="24"/>
        <v>28277.967119785466</v>
      </c>
      <c r="G261" s="26">
        <f t="shared" si="27"/>
        <v>50697.92536275053</v>
      </c>
    </row>
    <row r="262" spans="1:7" ht="12.75">
      <c r="A262" s="24">
        <f t="shared" si="25"/>
        <v>243</v>
      </c>
      <c r="B262" s="25">
        <f t="shared" si="21"/>
        <v>48639</v>
      </c>
      <c r="C262" s="26">
        <f t="shared" si="26"/>
        <v>28277.967119785466</v>
      </c>
      <c r="D262" s="26">
        <f t="shared" si="22"/>
        <v>82.47740409937428</v>
      </c>
      <c r="E262" s="26">
        <f t="shared" si="23"/>
        <v>448.1835803756882</v>
      </c>
      <c r="F262" s="26">
        <f t="shared" si="24"/>
        <v>27829.78353940978</v>
      </c>
      <c r="G262" s="26">
        <f t="shared" si="27"/>
        <v>50780.402766849904</v>
      </c>
    </row>
    <row r="263" spans="1:7" ht="12.75">
      <c r="A263" s="24">
        <f t="shared" si="25"/>
        <v>244</v>
      </c>
      <c r="B263" s="25">
        <f t="shared" si="21"/>
        <v>48670</v>
      </c>
      <c r="C263" s="26">
        <f t="shared" si="26"/>
        <v>27829.78353940978</v>
      </c>
      <c r="D263" s="26">
        <f t="shared" si="22"/>
        <v>81.17020198994518</v>
      </c>
      <c r="E263" s="26">
        <f t="shared" si="23"/>
        <v>449.4907824851173</v>
      </c>
      <c r="F263" s="26">
        <f t="shared" si="24"/>
        <v>27380.29275692466</v>
      </c>
      <c r="G263" s="26">
        <f t="shared" si="27"/>
        <v>50861.57296883985</v>
      </c>
    </row>
    <row r="264" spans="1:7" ht="12.75">
      <c r="A264" s="24">
        <f t="shared" si="25"/>
        <v>245</v>
      </c>
      <c r="B264" s="25">
        <f t="shared" si="21"/>
        <v>48700</v>
      </c>
      <c r="C264" s="26">
        <f t="shared" si="26"/>
        <v>27380.29275692466</v>
      </c>
      <c r="D264" s="26">
        <f t="shared" si="22"/>
        <v>79.85918720769693</v>
      </c>
      <c r="E264" s="26">
        <f t="shared" si="23"/>
        <v>450.80179726736554</v>
      </c>
      <c r="F264" s="26">
        <f t="shared" si="24"/>
        <v>26929.490959657294</v>
      </c>
      <c r="G264" s="26">
        <f t="shared" si="27"/>
        <v>50941.432156047544</v>
      </c>
    </row>
    <row r="265" spans="1:7" ht="12.75">
      <c r="A265" s="24">
        <f t="shared" si="25"/>
        <v>246</v>
      </c>
      <c r="B265" s="25">
        <f t="shared" si="21"/>
        <v>48731</v>
      </c>
      <c r="C265" s="26">
        <f t="shared" si="26"/>
        <v>26929.490959657294</v>
      </c>
      <c r="D265" s="26">
        <f t="shared" si="22"/>
        <v>78.54434863233378</v>
      </c>
      <c r="E265" s="26">
        <f t="shared" si="23"/>
        <v>452.1166358427287</v>
      </c>
      <c r="F265" s="26">
        <f t="shared" si="24"/>
        <v>26477.374323814565</v>
      </c>
      <c r="G265" s="26">
        <f t="shared" si="27"/>
        <v>51019.97650467988</v>
      </c>
    </row>
    <row r="266" spans="1:7" ht="12.75">
      <c r="A266" s="24">
        <f t="shared" si="25"/>
        <v>247</v>
      </c>
      <c r="B266" s="25">
        <f t="shared" si="21"/>
        <v>48761</v>
      </c>
      <c r="C266" s="26">
        <f t="shared" si="26"/>
        <v>26477.374323814565</v>
      </c>
      <c r="D266" s="26">
        <f t="shared" si="22"/>
        <v>77.22567511112582</v>
      </c>
      <c r="E266" s="26">
        <f t="shared" si="23"/>
        <v>453.43530936393665</v>
      </c>
      <c r="F266" s="26">
        <f t="shared" si="24"/>
        <v>26023.93901445063</v>
      </c>
      <c r="G266" s="26">
        <f t="shared" si="27"/>
        <v>51097.202179791006</v>
      </c>
    </row>
    <row r="267" spans="1:7" ht="12.75">
      <c r="A267" s="24">
        <f t="shared" si="25"/>
        <v>248</v>
      </c>
      <c r="B267" s="25">
        <f t="shared" si="21"/>
        <v>48792</v>
      </c>
      <c r="C267" s="26">
        <f t="shared" si="26"/>
        <v>26023.93901445063</v>
      </c>
      <c r="D267" s="26">
        <f t="shared" si="22"/>
        <v>75.90315545881434</v>
      </c>
      <c r="E267" s="26">
        <f t="shared" si="23"/>
        <v>454.75782901624814</v>
      </c>
      <c r="F267" s="26">
        <f t="shared" si="24"/>
        <v>25569.18118543438</v>
      </c>
      <c r="G267" s="26">
        <f t="shared" si="27"/>
        <v>51173.10533524982</v>
      </c>
    </row>
    <row r="268" spans="1:7" ht="12.75">
      <c r="A268" s="24">
        <f t="shared" si="25"/>
        <v>249</v>
      </c>
      <c r="B268" s="25">
        <f t="shared" si="21"/>
        <v>48823</v>
      </c>
      <c r="C268" s="26">
        <f t="shared" si="26"/>
        <v>25569.18118543438</v>
      </c>
      <c r="D268" s="26">
        <f t="shared" si="22"/>
        <v>74.57677845751694</v>
      </c>
      <c r="E268" s="26">
        <f t="shared" si="23"/>
        <v>456.08420601754557</v>
      </c>
      <c r="F268" s="26">
        <f t="shared" si="24"/>
        <v>25113.096979416834</v>
      </c>
      <c r="G268" s="26">
        <f t="shared" si="27"/>
        <v>51247.682113707335</v>
      </c>
    </row>
    <row r="269" spans="1:7" ht="12.75">
      <c r="A269" s="24">
        <f t="shared" si="25"/>
        <v>250</v>
      </c>
      <c r="B269" s="25">
        <f t="shared" si="21"/>
        <v>48853</v>
      </c>
      <c r="C269" s="26">
        <f t="shared" si="26"/>
        <v>25113.096979416834</v>
      </c>
      <c r="D269" s="26">
        <f t="shared" si="22"/>
        <v>73.24653285663244</v>
      </c>
      <c r="E269" s="26">
        <f t="shared" si="23"/>
        <v>457.41445161843006</v>
      </c>
      <c r="F269" s="26">
        <f t="shared" si="24"/>
        <v>24655.682527798403</v>
      </c>
      <c r="G269" s="26">
        <f t="shared" si="27"/>
        <v>51320.92864656397</v>
      </c>
    </row>
    <row r="270" spans="1:7" ht="12.75">
      <c r="A270" s="24">
        <f t="shared" si="25"/>
        <v>251</v>
      </c>
      <c r="B270" s="25">
        <f t="shared" si="21"/>
        <v>48884</v>
      </c>
      <c r="C270" s="26">
        <f t="shared" si="26"/>
        <v>24655.682527798403</v>
      </c>
      <c r="D270" s="26">
        <f t="shared" si="22"/>
        <v>71.91240737274535</v>
      </c>
      <c r="E270" s="26">
        <f t="shared" si="23"/>
        <v>458.74857710231714</v>
      </c>
      <c r="F270" s="26">
        <f t="shared" si="24"/>
        <v>24196.933950696086</v>
      </c>
      <c r="G270" s="26">
        <f t="shared" si="27"/>
        <v>51392.84105393671</v>
      </c>
    </row>
    <row r="271" spans="1:7" ht="12.75">
      <c r="A271" s="24">
        <f t="shared" si="25"/>
        <v>252</v>
      </c>
      <c r="B271" s="25">
        <f t="shared" si="21"/>
        <v>48914</v>
      </c>
      <c r="C271" s="26">
        <f t="shared" si="26"/>
        <v>24196.933950696086</v>
      </c>
      <c r="D271" s="26">
        <f t="shared" si="22"/>
        <v>70.57439068953025</v>
      </c>
      <c r="E271" s="26">
        <f t="shared" si="23"/>
        <v>460.0865937855323</v>
      </c>
      <c r="F271" s="26">
        <f t="shared" si="24"/>
        <v>23736.847356910555</v>
      </c>
      <c r="G271" s="26">
        <f t="shared" si="27"/>
        <v>51463.41544462624</v>
      </c>
    </row>
    <row r="272" spans="1:7" ht="12.75">
      <c r="A272" s="24">
        <f t="shared" si="25"/>
        <v>253</v>
      </c>
      <c r="B272" s="25">
        <f t="shared" si="21"/>
        <v>48945</v>
      </c>
      <c r="C272" s="26">
        <f t="shared" si="26"/>
        <v>23736.847356910555</v>
      </c>
      <c r="D272" s="26">
        <f t="shared" si="22"/>
        <v>69.23247145765579</v>
      </c>
      <c r="E272" s="26">
        <f t="shared" si="23"/>
        <v>461.4285130174067</v>
      </c>
      <c r="F272" s="26">
        <f t="shared" si="24"/>
        <v>23275.41884389315</v>
      </c>
      <c r="G272" s="26">
        <f t="shared" si="27"/>
        <v>51532.64791608389</v>
      </c>
    </row>
    <row r="273" spans="1:7" ht="12.75">
      <c r="A273" s="24">
        <f t="shared" si="25"/>
        <v>254</v>
      </c>
      <c r="B273" s="25">
        <f t="shared" si="21"/>
        <v>48976</v>
      </c>
      <c r="C273" s="26">
        <f t="shared" si="26"/>
        <v>23275.41884389315</v>
      </c>
      <c r="D273" s="26">
        <f t="shared" si="22"/>
        <v>67.88663829468835</v>
      </c>
      <c r="E273" s="26">
        <f t="shared" si="23"/>
        <v>462.77434618037415</v>
      </c>
      <c r="F273" s="26">
        <f t="shared" si="24"/>
        <v>22812.644497712776</v>
      </c>
      <c r="G273" s="26">
        <f t="shared" si="27"/>
        <v>51600.53455437858</v>
      </c>
    </row>
    <row r="274" spans="1:7" ht="12.75">
      <c r="A274" s="24">
        <f t="shared" si="25"/>
        <v>255</v>
      </c>
      <c r="B274" s="25">
        <f t="shared" si="21"/>
        <v>49004</v>
      </c>
      <c r="C274" s="26">
        <f t="shared" si="26"/>
        <v>22812.644497712776</v>
      </c>
      <c r="D274" s="26">
        <f t="shared" si="22"/>
        <v>66.5368797849956</v>
      </c>
      <c r="E274" s="26">
        <f t="shared" si="23"/>
        <v>464.1241046900669</v>
      </c>
      <c r="F274" s="26">
        <f t="shared" si="24"/>
        <v>22348.520393022707</v>
      </c>
      <c r="G274" s="26">
        <f t="shared" si="27"/>
        <v>51667.071434163576</v>
      </c>
    </row>
    <row r="275" spans="1:7" ht="12.75">
      <c r="A275" s="24">
        <f t="shared" si="25"/>
        <v>256</v>
      </c>
      <c r="B275" s="25">
        <f t="shared" si="21"/>
        <v>49035</v>
      </c>
      <c r="C275" s="26">
        <f t="shared" si="26"/>
        <v>22348.520393022707</v>
      </c>
      <c r="D275" s="26">
        <f t="shared" si="22"/>
        <v>65.18318447964957</v>
      </c>
      <c r="E275" s="26">
        <f t="shared" si="23"/>
        <v>465.4777999954129</v>
      </c>
      <c r="F275" s="26">
        <f t="shared" si="24"/>
        <v>21883.042593027294</v>
      </c>
      <c r="G275" s="26">
        <f t="shared" si="27"/>
        <v>51732.25461864322</v>
      </c>
    </row>
    <row r="276" spans="1:7" ht="12.75">
      <c r="A276" s="24">
        <f t="shared" si="25"/>
        <v>257</v>
      </c>
      <c r="B276" s="25">
        <f aca="true" t="shared" si="28" ref="B276:B319">Mostrar.fecha</f>
        <v>49065</v>
      </c>
      <c r="C276" s="26">
        <f t="shared" si="26"/>
        <v>21883.042593027294</v>
      </c>
      <c r="D276" s="26">
        <f aca="true" t="shared" si="29" ref="D276:D319">Interés</f>
        <v>63.82554089632961</v>
      </c>
      <c r="E276" s="26">
        <f aca="true" t="shared" si="30" ref="E276:E319">Capital</f>
        <v>466.8354435787329</v>
      </c>
      <c r="F276" s="26">
        <f aca="true" t="shared" si="31" ref="F276:F326">Saldo.final</f>
        <v>21416.20714944856</v>
      </c>
      <c r="G276" s="26">
        <f t="shared" si="27"/>
        <v>51796.08015953955</v>
      </c>
    </row>
    <row r="277" spans="1:7" ht="12.75">
      <c r="A277" s="24">
        <f aca="true" t="shared" si="32" ref="A277:A326">Núm.pago</f>
        <v>258</v>
      </c>
      <c r="B277" s="25">
        <f t="shared" si="28"/>
        <v>49096</v>
      </c>
      <c r="C277" s="26">
        <f aca="true" t="shared" si="33" ref="C277:C326">Saldo.inicial</f>
        <v>21416.20714944856</v>
      </c>
      <c r="D277" s="26">
        <f t="shared" si="29"/>
        <v>62.46393751922497</v>
      </c>
      <c r="E277" s="26">
        <f t="shared" si="30"/>
        <v>468.19704695583755</v>
      </c>
      <c r="F277" s="26">
        <f t="shared" si="31"/>
        <v>20948.010102492724</v>
      </c>
      <c r="G277" s="26">
        <f aca="true" t="shared" si="34" ref="G277:G326">Interés.acumulado</f>
        <v>51858.54409705878</v>
      </c>
    </row>
    <row r="278" spans="1:7" ht="12.75">
      <c r="A278" s="24">
        <f t="shared" si="32"/>
        <v>259</v>
      </c>
      <c r="B278" s="25">
        <f t="shared" si="28"/>
        <v>49126</v>
      </c>
      <c r="C278" s="26">
        <f t="shared" si="33"/>
        <v>20948.010102492724</v>
      </c>
      <c r="D278" s="26">
        <f t="shared" si="29"/>
        <v>61.09836279893712</v>
      </c>
      <c r="E278" s="26">
        <f t="shared" si="30"/>
        <v>469.5626216761254</v>
      </c>
      <c r="F278" s="26">
        <f t="shared" si="31"/>
        <v>20478.447480816598</v>
      </c>
      <c r="G278" s="26">
        <f t="shared" si="34"/>
        <v>51919.642459857714</v>
      </c>
    </row>
    <row r="279" spans="1:7" ht="12.75">
      <c r="A279" s="24">
        <f t="shared" si="32"/>
        <v>260</v>
      </c>
      <c r="B279" s="25">
        <f t="shared" si="28"/>
        <v>49157</v>
      </c>
      <c r="C279" s="26">
        <f t="shared" si="33"/>
        <v>20478.447480816598</v>
      </c>
      <c r="D279" s="26">
        <f t="shared" si="29"/>
        <v>59.728805152381746</v>
      </c>
      <c r="E279" s="26">
        <f t="shared" si="30"/>
        <v>470.9321793226807</v>
      </c>
      <c r="F279" s="26">
        <f t="shared" si="31"/>
        <v>20007.515301493917</v>
      </c>
      <c r="G279" s="26">
        <f t="shared" si="34"/>
        <v>51979.37126501009</v>
      </c>
    </row>
    <row r="280" spans="1:7" ht="12.75">
      <c r="A280" s="24">
        <f t="shared" si="32"/>
        <v>261</v>
      </c>
      <c r="B280" s="25">
        <f t="shared" si="28"/>
        <v>49188</v>
      </c>
      <c r="C280" s="26">
        <f t="shared" si="33"/>
        <v>20007.515301493917</v>
      </c>
      <c r="D280" s="26">
        <f t="shared" si="29"/>
        <v>58.35525296269059</v>
      </c>
      <c r="E280" s="26">
        <f t="shared" si="30"/>
        <v>472.3057315123719</v>
      </c>
      <c r="F280" s="26">
        <f t="shared" si="31"/>
        <v>19535.209569981544</v>
      </c>
      <c r="G280" s="26">
        <f t="shared" si="34"/>
        <v>52037.726517972784</v>
      </c>
    </row>
    <row r="281" spans="1:7" ht="12.75">
      <c r="A281" s="24">
        <f t="shared" si="32"/>
        <v>262</v>
      </c>
      <c r="B281" s="25">
        <f t="shared" si="28"/>
        <v>49218</v>
      </c>
      <c r="C281" s="26">
        <f t="shared" si="33"/>
        <v>19535.209569981544</v>
      </c>
      <c r="D281" s="26">
        <f t="shared" si="29"/>
        <v>56.977694579112836</v>
      </c>
      <c r="E281" s="26">
        <f t="shared" si="30"/>
        <v>473.68328989594966</v>
      </c>
      <c r="F281" s="26">
        <f t="shared" si="31"/>
        <v>19061.526280085593</v>
      </c>
      <c r="G281" s="26">
        <f t="shared" si="34"/>
        <v>52094.7042125519</v>
      </c>
    </row>
    <row r="282" spans="1:7" ht="12.75">
      <c r="A282" s="24">
        <f t="shared" si="32"/>
        <v>263</v>
      </c>
      <c r="B282" s="25">
        <f t="shared" si="28"/>
        <v>49249</v>
      </c>
      <c r="C282" s="26">
        <f t="shared" si="33"/>
        <v>19061.526280085593</v>
      </c>
      <c r="D282" s="26">
        <f t="shared" si="29"/>
        <v>55.59611831691632</v>
      </c>
      <c r="E282" s="26">
        <f t="shared" si="30"/>
        <v>475.0648661581462</v>
      </c>
      <c r="F282" s="26">
        <f t="shared" si="31"/>
        <v>18586.461413927445</v>
      </c>
      <c r="G282" s="26">
        <f t="shared" si="34"/>
        <v>52150.30033086881</v>
      </c>
    </row>
    <row r="283" spans="1:7" ht="12.75">
      <c r="A283" s="24">
        <f t="shared" si="32"/>
        <v>264</v>
      </c>
      <c r="B283" s="25">
        <f t="shared" si="28"/>
        <v>49279</v>
      </c>
      <c r="C283" s="26">
        <f t="shared" si="33"/>
        <v>18586.461413927445</v>
      </c>
      <c r="D283" s="26">
        <f t="shared" si="29"/>
        <v>54.21051245728839</v>
      </c>
      <c r="E283" s="26">
        <f t="shared" si="30"/>
        <v>476.45047201777413</v>
      </c>
      <c r="F283" s="26">
        <f t="shared" si="31"/>
        <v>18110.01094190967</v>
      </c>
      <c r="G283" s="26">
        <f t="shared" si="34"/>
        <v>52204.510843326105</v>
      </c>
    </row>
    <row r="284" spans="1:7" ht="12.75">
      <c r="A284" s="24">
        <f t="shared" si="32"/>
        <v>265</v>
      </c>
      <c r="B284" s="25">
        <f t="shared" si="28"/>
        <v>49310</v>
      </c>
      <c r="C284" s="26">
        <f t="shared" si="33"/>
        <v>18110.01094190967</v>
      </c>
      <c r="D284" s="26">
        <f t="shared" si="29"/>
        <v>52.82086524723654</v>
      </c>
      <c r="E284" s="26">
        <f t="shared" si="30"/>
        <v>477.84011922782594</v>
      </c>
      <c r="F284" s="26">
        <f t="shared" si="31"/>
        <v>17632.170822681845</v>
      </c>
      <c r="G284" s="26">
        <f t="shared" si="34"/>
        <v>52257.33170857334</v>
      </c>
    </row>
    <row r="285" spans="1:7" ht="12.75">
      <c r="A285" s="24">
        <f t="shared" si="32"/>
        <v>266</v>
      </c>
      <c r="B285" s="25">
        <f t="shared" si="28"/>
        <v>49341</v>
      </c>
      <c r="C285" s="26">
        <f t="shared" si="33"/>
        <v>17632.170822681845</v>
      </c>
      <c r="D285" s="26">
        <f t="shared" si="29"/>
        <v>51.427164899488716</v>
      </c>
      <c r="E285" s="26">
        <f t="shared" si="30"/>
        <v>479.23381957557376</v>
      </c>
      <c r="F285" s="26">
        <f t="shared" si="31"/>
        <v>17152.93700310627</v>
      </c>
      <c r="G285" s="26">
        <f t="shared" si="34"/>
        <v>52308.758873472834</v>
      </c>
    </row>
    <row r="286" spans="1:7" ht="12.75">
      <c r="A286" s="24">
        <f t="shared" si="32"/>
        <v>267</v>
      </c>
      <c r="B286" s="25">
        <f t="shared" si="28"/>
        <v>49369</v>
      </c>
      <c r="C286" s="26">
        <f t="shared" si="33"/>
        <v>17152.93700310627</v>
      </c>
      <c r="D286" s="26">
        <f t="shared" si="29"/>
        <v>50.0293995923933</v>
      </c>
      <c r="E286" s="26">
        <f t="shared" si="30"/>
        <v>480.6315848826692</v>
      </c>
      <c r="F286" s="26">
        <f t="shared" si="31"/>
        <v>16672.3054182236</v>
      </c>
      <c r="G286" s="26">
        <f t="shared" si="34"/>
        <v>52358.78827306523</v>
      </c>
    </row>
    <row r="287" spans="1:7" ht="12.75">
      <c r="A287" s="24">
        <f t="shared" si="32"/>
        <v>268</v>
      </c>
      <c r="B287" s="25">
        <f t="shared" si="28"/>
        <v>49400</v>
      </c>
      <c r="C287" s="26">
        <f t="shared" si="33"/>
        <v>16672.3054182236</v>
      </c>
      <c r="D287" s="26">
        <f t="shared" si="29"/>
        <v>48.62755746981884</v>
      </c>
      <c r="E287" s="26">
        <f t="shared" si="30"/>
        <v>482.03342700524365</v>
      </c>
      <c r="F287" s="26">
        <f t="shared" si="31"/>
        <v>16190.271991218357</v>
      </c>
      <c r="G287" s="26">
        <f t="shared" si="34"/>
        <v>52407.41583053504</v>
      </c>
    </row>
    <row r="288" spans="1:7" ht="12.75">
      <c r="A288" s="24">
        <f t="shared" si="32"/>
        <v>269</v>
      </c>
      <c r="B288" s="25">
        <f t="shared" si="28"/>
        <v>49430</v>
      </c>
      <c r="C288" s="26">
        <f t="shared" si="33"/>
        <v>16190.271991218357</v>
      </c>
      <c r="D288" s="26">
        <f t="shared" si="29"/>
        <v>47.22162664105354</v>
      </c>
      <c r="E288" s="26">
        <f t="shared" si="30"/>
        <v>483.43935783400894</v>
      </c>
      <c r="F288" s="26">
        <f t="shared" si="31"/>
        <v>15706.832633384347</v>
      </c>
      <c r="G288" s="26">
        <f t="shared" si="34"/>
        <v>52454.6374571761</v>
      </c>
    </row>
    <row r="289" spans="1:7" ht="12.75">
      <c r="A289" s="24">
        <f t="shared" si="32"/>
        <v>270</v>
      </c>
      <c r="B289" s="25">
        <f t="shared" si="28"/>
        <v>49461</v>
      </c>
      <c r="C289" s="26">
        <f t="shared" si="33"/>
        <v>15706.832633384347</v>
      </c>
      <c r="D289" s="26">
        <f t="shared" si="29"/>
        <v>45.811595180704344</v>
      </c>
      <c r="E289" s="26">
        <f t="shared" si="30"/>
        <v>484.84938929435816</v>
      </c>
      <c r="F289" s="26">
        <f t="shared" si="31"/>
        <v>15221.983244089988</v>
      </c>
      <c r="G289" s="26">
        <f t="shared" si="34"/>
        <v>52500.4490523568</v>
      </c>
    </row>
    <row r="290" spans="1:7" ht="12.75">
      <c r="A290" s="24">
        <f t="shared" si="32"/>
        <v>271</v>
      </c>
      <c r="B290" s="25">
        <f t="shared" si="28"/>
        <v>49491</v>
      </c>
      <c r="C290" s="26">
        <f t="shared" si="33"/>
        <v>15221.983244089988</v>
      </c>
      <c r="D290" s="26">
        <f t="shared" si="29"/>
        <v>44.3974511285958</v>
      </c>
      <c r="E290" s="26">
        <f t="shared" si="30"/>
        <v>486.2635333464667</v>
      </c>
      <c r="F290" s="26">
        <f t="shared" si="31"/>
        <v>14735.719710743522</v>
      </c>
      <c r="G290" s="26">
        <f t="shared" si="34"/>
        <v>52544.846503485394</v>
      </c>
    </row>
    <row r="291" spans="1:7" ht="12.75">
      <c r="A291" s="24">
        <f t="shared" si="32"/>
        <v>272</v>
      </c>
      <c r="B291" s="25">
        <f t="shared" si="28"/>
        <v>49522</v>
      </c>
      <c r="C291" s="26">
        <f t="shared" si="33"/>
        <v>14735.719710743522</v>
      </c>
      <c r="D291" s="26">
        <f t="shared" si="29"/>
        <v>42.97918248966861</v>
      </c>
      <c r="E291" s="26">
        <f t="shared" si="30"/>
        <v>487.68180198539386</v>
      </c>
      <c r="F291" s="26">
        <f t="shared" si="31"/>
        <v>14248.037908758128</v>
      </c>
      <c r="G291" s="26">
        <f t="shared" si="34"/>
        <v>52587.82568597506</v>
      </c>
    </row>
    <row r="292" spans="1:7" ht="12.75">
      <c r="A292" s="24">
        <f t="shared" si="32"/>
        <v>273</v>
      </c>
      <c r="B292" s="25">
        <f t="shared" si="28"/>
        <v>49553</v>
      </c>
      <c r="C292" s="26">
        <f t="shared" si="33"/>
        <v>14248.037908758128</v>
      </c>
      <c r="D292" s="26">
        <f t="shared" si="29"/>
        <v>41.556777233877874</v>
      </c>
      <c r="E292" s="26">
        <f t="shared" si="30"/>
        <v>489.1042072411846</v>
      </c>
      <c r="F292" s="26">
        <f t="shared" si="31"/>
        <v>13758.933701516944</v>
      </c>
      <c r="G292" s="26">
        <f t="shared" si="34"/>
        <v>52629.38246320894</v>
      </c>
    </row>
    <row r="293" spans="1:7" ht="12.75">
      <c r="A293" s="24">
        <f t="shared" si="32"/>
        <v>274</v>
      </c>
      <c r="B293" s="25">
        <f t="shared" si="28"/>
        <v>49583</v>
      </c>
      <c r="C293" s="26">
        <f t="shared" si="33"/>
        <v>13758.933701516944</v>
      </c>
      <c r="D293" s="26">
        <f t="shared" si="29"/>
        <v>40.13022329609109</v>
      </c>
      <c r="E293" s="26">
        <f t="shared" si="30"/>
        <v>490.5307611789714</v>
      </c>
      <c r="F293" s="26">
        <f t="shared" si="31"/>
        <v>13268.402940337972</v>
      </c>
      <c r="G293" s="26">
        <f t="shared" si="34"/>
        <v>52669.512686505026</v>
      </c>
    </row>
    <row r="294" spans="1:7" ht="12.75">
      <c r="A294" s="24">
        <f t="shared" si="32"/>
        <v>275</v>
      </c>
      <c r="B294" s="25">
        <f t="shared" si="28"/>
        <v>49614</v>
      </c>
      <c r="C294" s="26">
        <f t="shared" si="33"/>
        <v>13268.402940337972</v>
      </c>
      <c r="D294" s="26">
        <f t="shared" si="29"/>
        <v>38.69950857598575</v>
      </c>
      <c r="E294" s="26">
        <f t="shared" si="30"/>
        <v>491.96147589907673</v>
      </c>
      <c r="F294" s="26">
        <f t="shared" si="31"/>
        <v>12776.441464438894</v>
      </c>
      <c r="G294" s="26">
        <f t="shared" si="34"/>
        <v>52708.21219508101</v>
      </c>
    </row>
    <row r="295" spans="1:7" ht="12.75">
      <c r="A295" s="24">
        <f t="shared" si="32"/>
        <v>276</v>
      </c>
      <c r="B295" s="25">
        <f t="shared" si="28"/>
        <v>49644</v>
      </c>
      <c r="C295" s="26">
        <f t="shared" si="33"/>
        <v>12776.441464438894</v>
      </c>
      <c r="D295" s="26">
        <f t="shared" si="29"/>
        <v>37.26462093794678</v>
      </c>
      <c r="E295" s="26">
        <f t="shared" si="30"/>
        <v>493.3963635371157</v>
      </c>
      <c r="F295" s="26">
        <f t="shared" si="31"/>
        <v>12283.045100901778</v>
      </c>
      <c r="G295" s="26">
        <f t="shared" si="34"/>
        <v>52745.476816018956</v>
      </c>
    </row>
    <row r="296" spans="1:7" ht="12.75">
      <c r="A296" s="24">
        <f t="shared" si="32"/>
        <v>277</v>
      </c>
      <c r="B296" s="25">
        <f t="shared" si="28"/>
        <v>49675</v>
      </c>
      <c r="C296" s="26">
        <f t="shared" si="33"/>
        <v>12283.045100901778</v>
      </c>
      <c r="D296" s="26">
        <f t="shared" si="29"/>
        <v>35.82554821096352</v>
      </c>
      <c r="E296" s="26">
        <f t="shared" si="30"/>
        <v>494.835436264099</v>
      </c>
      <c r="F296" s="26">
        <f t="shared" si="31"/>
        <v>11788.20966463768</v>
      </c>
      <c r="G296" s="26">
        <f t="shared" si="34"/>
        <v>52781.30236422992</v>
      </c>
    </row>
    <row r="297" spans="1:7" ht="12.75">
      <c r="A297" s="24">
        <f t="shared" si="32"/>
        <v>278</v>
      </c>
      <c r="B297" s="25">
        <f t="shared" si="28"/>
        <v>49706</v>
      </c>
      <c r="C297" s="26">
        <f t="shared" si="33"/>
        <v>11788.20966463768</v>
      </c>
      <c r="D297" s="26">
        <f t="shared" si="29"/>
        <v>34.38227818852657</v>
      </c>
      <c r="E297" s="26">
        <f t="shared" si="30"/>
        <v>496.2787062865359</v>
      </c>
      <c r="F297" s="26">
        <f t="shared" si="31"/>
        <v>11291.930958351144</v>
      </c>
      <c r="G297" s="26">
        <f t="shared" si="34"/>
        <v>52815.68464241845</v>
      </c>
    </row>
    <row r="298" spans="1:7" ht="12.75">
      <c r="A298" s="24">
        <f t="shared" si="32"/>
        <v>279</v>
      </c>
      <c r="B298" s="25">
        <f t="shared" si="28"/>
        <v>49735</v>
      </c>
      <c r="C298" s="26">
        <f t="shared" si="33"/>
        <v>11291.930958351144</v>
      </c>
      <c r="D298" s="26">
        <f t="shared" si="29"/>
        <v>32.93479862852417</v>
      </c>
      <c r="E298" s="26">
        <f t="shared" si="30"/>
        <v>497.7261858465383</v>
      </c>
      <c r="F298" s="26">
        <f t="shared" si="31"/>
        <v>10794.204772504605</v>
      </c>
      <c r="G298" s="26">
        <f t="shared" si="34"/>
        <v>52848.61944104697</v>
      </c>
    </row>
    <row r="299" spans="1:7" ht="12.75">
      <c r="A299" s="24">
        <f t="shared" si="32"/>
        <v>280</v>
      </c>
      <c r="B299" s="25">
        <f t="shared" si="28"/>
        <v>49766</v>
      </c>
      <c r="C299" s="26">
        <f t="shared" si="33"/>
        <v>10794.204772504605</v>
      </c>
      <c r="D299" s="26">
        <f t="shared" si="29"/>
        <v>31.483097253138432</v>
      </c>
      <c r="E299" s="26">
        <f t="shared" si="30"/>
        <v>499.17788722192404</v>
      </c>
      <c r="F299" s="26">
        <f t="shared" si="31"/>
        <v>10295.026885282681</v>
      </c>
      <c r="G299" s="26">
        <f t="shared" si="34"/>
        <v>52880.10253830011</v>
      </c>
    </row>
    <row r="300" spans="1:7" ht="12.75">
      <c r="A300" s="24">
        <f t="shared" si="32"/>
        <v>281</v>
      </c>
      <c r="B300" s="25">
        <f t="shared" si="28"/>
        <v>49796</v>
      </c>
      <c r="C300" s="26">
        <f t="shared" si="33"/>
        <v>10295.026885282681</v>
      </c>
      <c r="D300" s="26">
        <f t="shared" si="29"/>
        <v>30.027161748741154</v>
      </c>
      <c r="E300" s="26">
        <f t="shared" si="30"/>
        <v>500.63382272632134</v>
      </c>
      <c r="F300" s="26">
        <f t="shared" si="31"/>
        <v>9794.393062556359</v>
      </c>
      <c r="G300" s="26">
        <f t="shared" si="34"/>
        <v>52910.12970004885</v>
      </c>
    </row>
    <row r="301" spans="1:7" ht="12.75">
      <c r="A301" s="24">
        <f t="shared" si="32"/>
        <v>282</v>
      </c>
      <c r="B301" s="25">
        <f t="shared" si="28"/>
        <v>49827</v>
      </c>
      <c r="C301" s="26">
        <f t="shared" si="33"/>
        <v>9794.393062556359</v>
      </c>
      <c r="D301" s="26">
        <f t="shared" si="29"/>
        <v>28.56697976578938</v>
      </c>
      <c r="E301" s="26">
        <f t="shared" si="30"/>
        <v>502.0940047092731</v>
      </c>
      <c r="F301" s="26">
        <f t="shared" si="31"/>
        <v>9292.299057847085</v>
      </c>
      <c r="G301" s="26">
        <f t="shared" si="34"/>
        <v>52938.69667981464</v>
      </c>
    </row>
    <row r="302" spans="1:7" ht="12.75">
      <c r="A302" s="24">
        <f t="shared" si="32"/>
        <v>283</v>
      </c>
      <c r="B302" s="25">
        <f t="shared" si="28"/>
        <v>49857</v>
      </c>
      <c r="C302" s="26">
        <f t="shared" si="33"/>
        <v>9292.299057847085</v>
      </c>
      <c r="D302" s="26">
        <f t="shared" si="29"/>
        <v>27.10253891872067</v>
      </c>
      <c r="E302" s="26">
        <f t="shared" si="30"/>
        <v>503.55844555634184</v>
      </c>
      <c r="F302" s="26">
        <f t="shared" si="31"/>
        <v>8788.740612290743</v>
      </c>
      <c r="G302" s="26">
        <f t="shared" si="34"/>
        <v>52965.79921873336</v>
      </c>
    </row>
    <row r="303" spans="1:7" ht="12.75">
      <c r="A303" s="24">
        <f t="shared" si="32"/>
        <v>284</v>
      </c>
      <c r="B303" s="25">
        <f t="shared" si="28"/>
        <v>49888</v>
      </c>
      <c r="C303" s="26">
        <f t="shared" si="33"/>
        <v>8788.740612290743</v>
      </c>
      <c r="D303" s="26">
        <f t="shared" si="29"/>
        <v>25.633826785848</v>
      </c>
      <c r="E303" s="26">
        <f t="shared" si="30"/>
        <v>505.0271576892145</v>
      </c>
      <c r="F303" s="26">
        <f t="shared" si="31"/>
        <v>8283.71345460153</v>
      </c>
      <c r="G303" s="26">
        <f t="shared" si="34"/>
        <v>52991.4330455192</v>
      </c>
    </row>
    <row r="304" spans="1:7" ht="12.75">
      <c r="A304" s="24">
        <f t="shared" si="32"/>
        <v>285</v>
      </c>
      <c r="B304" s="25">
        <f t="shared" si="28"/>
        <v>49919</v>
      </c>
      <c r="C304" s="26">
        <f t="shared" si="33"/>
        <v>8283.71345460153</v>
      </c>
      <c r="D304" s="26">
        <f t="shared" si="29"/>
        <v>24.16083090925446</v>
      </c>
      <c r="E304" s="26">
        <f t="shared" si="30"/>
        <v>506.50015356580803</v>
      </c>
      <c r="F304" s="26">
        <f t="shared" si="31"/>
        <v>7777.213301035721</v>
      </c>
      <c r="G304" s="26">
        <f t="shared" si="34"/>
        <v>53015.59387642846</v>
      </c>
    </row>
    <row r="305" spans="1:7" ht="12.75">
      <c r="A305" s="24">
        <f t="shared" si="32"/>
        <v>286</v>
      </c>
      <c r="B305" s="25">
        <f t="shared" si="28"/>
        <v>49949</v>
      </c>
      <c r="C305" s="26">
        <f t="shared" si="33"/>
        <v>7777.213301035721</v>
      </c>
      <c r="D305" s="26">
        <f t="shared" si="29"/>
        <v>22.68353879468752</v>
      </c>
      <c r="E305" s="26">
        <f t="shared" si="30"/>
        <v>507.97744568037496</v>
      </c>
      <c r="F305" s="26">
        <f t="shared" si="31"/>
        <v>7269.235855355346</v>
      </c>
      <c r="G305" s="26">
        <f t="shared" si="34"/>
        <v>53038.27741522314</v>
      </c>
    </row>
    <row r="306" spans="1:7" ht="12.75">
      <c r="A306" s="24">
        <f t="shared" si="32"/>
        <v>287</v>
      </c>
      <c r="B306" s="25">
        <f t="shared" si="28"/>
        <v>49980</v>
      </c>
      <c r="C306" s="26">
        <f t="shared" si="33"/>
        <v>7269.235855355346</v>
      </c>
      <c r="D306" s="26">
        <f t="shared" si="29"/>
        <v>21.201937911453093</v>
      </c>
      <c r="E306" s="26">
        <f t="shared" si="30"/>
        <v>509.4590465636094</v>
      </c>
      <c r="F306" s="26">
        <f t="shared" si="31"/>
        <v>6759.776808791737</v>
      </c>
      <c r="G306" s="26">
        <f t="shared" si="34"/>
        <v>53059.47935313459</v>
      </c>
    </row>
    <row r="307" spans="1:7" ht="12.75">
      <c r="A307" s="24">
        <f t="shared" si="32"/>
        <v>288</v>
      </c>
      <c r="B307" s="25">
        <f t="shared" si="28"/>
        <v>50010</v>
      </c>
      <c r="C307" s="26">
        <f t="shared" si="33"/>
        <v>6759.776808791737</v>
      </c>
      <c r="D307" s="26">
        <f t="shared" si="29"/>
        <v>19.71601569230923</v>
      </c>
      <c r="E307" s="26">
        <f t="shared" si="30"/>
        <v>510.9449687827533</v>
      </c>
      <c r="F307" s="26">
        <f t="shared" si="31"/>
        <v>6248.831840008983</v>
      </c>
      <c r="G307" s="26">
        <f t="shared" si="34"/>
        <v>53079.195368826906</v>
      </c>
    </row>
    <row r="308" spans="1:7" ht="12.75">
      <c r="A308" s="24">
        <f t="shared" si="32"/>
        <v>289</v>
      </c>
      <c r="B308" s="25">
        <f t="shared" si="28"/>
        <v>50041</v>
      </c>
      <c r="C308" s="26">
        <f t="shared" si="33"/>
        <v>6248.831840008983</v>
      </c>
      <c r="D308" s="26">
        <f t="shared" si="29"/>
        <v>18.225759533359533</v>
      </c>
      <c r="E308" s="26">
        <f t="shared" si="30"/>
        <v>512.4352249417029</v>
      </c>
      <c r="F308" s="26">
        <f t="shared" si="31"/>
        <v>5736.39661506728</v>
      </c>
      <c r="G308" s="26">
        <f t="shared" si="34"/>
        <v>53097.42112836026</v>
      </c>
    </row>
    <row r="309" spans="1:7" ht="12.75">
      <c r="A309" s="24">
        <f t="shared" si="32"/>
        <v>290</v>
      </c>
      <c r="B309" s="25">
        <f t="shared" si="28"/>
        <v>50072</v>
      </c>
      <c r="C309" s="26">
        <f t="shared" si="33"/>
        <v>5736.39661506728</v>
      </c>
      <c r="D309" s="26">
        <f t="shared" si="29"/>
        <v>16.731156793946237</v>
      </c>
      <c r="E309" s="26">
        <f t="shared" si="30"/>
        <v>513.9298276811163</v>
      </c>
      <c r="F309" s="26">
        <f t="shared" si="31"/>
        <v>5222.4667873861645</v>
      </c>
      <c r="G309" s="26">
        <f t="shared" si="34"/>
        <v>53114.15228515421</v>
      </c>
    </row>
    <row r="310" spans="1:7" ht="12.75">
      <c r="A310" s="24">
        <f t="shared" si="32"/>
        <v>291</v>
      </c>
      <c r="B310" s="25">
        <f t="shared" si="28"/>
        <v>50100</v>
      </c>
      <c r="C310" s="26">
        <f t="shared" si="33"/>
        <v>5222.4667873861645</v>
      </c>
      <c r="D310" s="26">
        <f t="shared" si="29"/>
        <v>15.23219479654298</v>
      </c>
      <c r="E310" s="26">
        <f t="shared" si="30"/>
        <v>515.4287896785195</v>
      </c>
      <c r="F310" s="26">
        <f t="shared" si="31"/>
        <v>4707.0379977076445</v>
      </c>
      <c r="G310" s="26">
        <f t="shared" si="34"/>
        <v>53129.38447995076</v>
      </c>
    </row>
    <row r="311" spans="1:7" ht="12.75">
      <c r="A311" s="24">
        <f t="shared" si="32"/>
        <v>292</v>
      </c>
      <c r="B311" s="25">
        <f t="shared" si="28"/>
        <v>50131</v>
      </c>
      <c r="C311" s="26">
        <f t="shared" si="33"/>
        <v>4707.0379977076445</v>
      </c>
      <c r="D311" s="26">
        <f t="shared" si="29"/>
        <v>13.728860826647297</v>
      </c>
      <c r="E311" s="26">
        <f t="shared" si="30"/>
        <v>516.9321236484152</v>
      </c>
      <c r="F311" s="26">
        <f t="shared" si="31"/>
        <v>4190.105874059229</v>
      </c>
      <c r="G311" s="26">
        <f t="shared" si="34"/>
        <v>53143.1133407774</v>
      </c>
    </row>
    <row r="312" spans="1:7" ht="12.75">
      <c r="A312" s="24">
        <f t="shared" si="32"/>
        <v>293</v>
      </c>
      <c r="B312" s="25">
        <f t="shared" si="28"/>
        <v>50161</v>
      </c>
      <c r="C312" s="26">
        <f t="shared" si="33"/>
        <v>4190.105874059229</v>
      </c>
      <c r="D312" s="26">
        <f t="shared" si="29"/>
        <v>12.221142132672751</v>
      </c>
      <c r="E312" s="26">
        <f t="shared" si="30"/>
        <v>518.4398423423897</v>
      </c>
      <c r="F312" s="26">
        <f t="shared" si="31"/>
        <v>3671.666031716839</v>
      </c>
      <c r="G312" s="26">
        <f t="shared" si="34"/>
        <v>53155.334482910075</v>
      </c>
    </row>
    <row r="313" spans="1:7" ht="12.75">
      <c r="A313" s="24">
        <f t="shared" si="32"/>
        <v>294</v>
      </c>
      <c r="B313" s="25">
        <f t="shared" si="28"/>
        <v>50192</v>
      </c>
      <c r="C313" s="26">
        <f t="shared" si="33"/>
        <v>3671.666031716839</v>
      </c>
      <c r="D313" s="26">
        <f t="shared" si="29"/>
        <v>10.70902592584078</v>
      </c>
      <c r="E313" s="26">
        <f t="shared" si="30"/>
        <v>519.9519585492217</v>
      </c>
      <c r="F313" s="26">
        <f t="shared" si="31"/>
        <v>3151.7140731676172</v>
      </c>
      <c r="G313" s="26">
        <f t="shared" si="34"/>
        <v>53166.043508835915</v>
      </c>
    </row>
    <row r="314" spans="1:7" ht="12.75">
      <c r="A314" s="24">
        <f t="shared" si="32"/>
        <v>295</v>
      </c>
      <c r="B314" s="25">
        <f t="shared" si="28"/>
        <v>50222</v>
      </c>
      <c r="C314" s="26">
        <f t="shared" si="33"/>
        <v>3151.7140731676172</v>
      </c>
      <c r="D314" s="26">
        <f t="shared" si="29"/>
        <v>9.192499380072217</v>
      </c>
      <c r="E314" s="26">
        <f t="shared" si="30"/>
        <v>521.4684850949902</v>
      </c>
      <c r="F314" s="26">
        <f t="shared" si="31"/>
        <v>2630.245588072627</v>
      </c>
      <c r="G314" s="26">
        <f t="shared" si="34"/>
        <v>53175.23600821599</v>
      </c>
    </row>
    <row r="315" spans="1:7" ht="12.75">
      <c r="A315" s="24">
        <f t="shared" si="32"/>
        <v>296</v>
      </c>
      <c r="B315" s="25">
        <f t="shared" si="28"/>
        <v>50253</v>
      </c>
      <c r="C315" s="26">
        <f t="shared" si="33"/>
        <v>2630.245588072627</v>
      </c>
      <c r="D315" s="26">
        <f t="shared" si="29"/>
        <v>7.671549631878496</v>
      </c>
      <c r="E315" s="26">
        <f t="shared" si="30"/>
        <v>522.989434843184</v>
      </c>
      <c r="F315" s="26">
        <f t="shared" si="31"/>
        <v>2107.256153229443</v>
      </c>
      <c r="G315" s="26">
        <f t="shared" si="34"/>
        <v>53182.907557847866</v>
      </c>
    </row>
    <row r="316" spans="1:7" ht="12.75">
      <c r="A316" s="24">
        <f t="shared" si="32"/>
        <v>297</v>
      </c>
      <c r="B316" s="25">
        <f t="shared" si="28"/>
        <v>50284</v>
      </c>
      <c r="C316" s="26">
        <f t="shared" si="33"/>
        <v>2107.256153229443</v>
      </c>
      <c r="D316" s="26">
        <f t="shared" si="29"/>
        <v>6.146163780252542</v>
      </c>
      <c r="E316" s="26">
        <f t="shared" si="30"/>
        <v>524.5148206948099</v>
      </c>
      <c r="F316" s="26">
        <f t="shared" si="31"/>
        <v>1582.741332534633</v>
      </c>
      <c r="G316" s="26">
        <f t="shared" si="34"/>
        <v>53189.053721628115</v>
      </c>
    </row>
    <row r="317" spans="1:7" ht="12.75">
      <c r="A317" s="24">
        <f t="shared" si="32"/>
        <v>298</v>
      </c>
      <c r="B317" s="25">
        <f t="shared" si="28"/>
        <v>50314</v>
      </c>
      <c r="C317" s="26">
        <f t="shared" si="33"/>
        <v>1582.741332534633</v>
      </c>
      <c r="D317" s="26">
        <f t="shared" si="29"/>
        <v>4.616328886559347</v>
      </c>
      <c r="E317" s="26">
        <f t="shared" si="30"/>
        <v>526.0446555885031</v>
      </c>
      <c r="F317" s="26">
        <f t="shared" si="31"/>
        <v>1056.69667694613</v>
      </c>
      <c r="G317" s="26">
        <f t="shared" si="34"/>
        <v>53193.67005051467</v>
      </c>
    </row>
    <row r="318" spans="1:7" ht="12.75">
      <c r="A318" s="24">
        <f t="shared" si="32"/>
        <v>299</v>
      </c>
      <c r="B318" s="25">
        <f t="shared" si="28"/>
        <v>50345</v>
      </c>
      <c r="C318" s="26">
        <f t="shared" si="33"/>
        <v>1056.69667694613</v>
      </c>
      <c r="D318" s="26">
        <f t="shared" si="29"/>
        <v>3.082031974426213</v>
      </c>
      <c r="E318" s="26">
        <f t="shared" si="30"/>
        <v>527.5789525006363</v>
      </c>
      <c r="F318" s="26">
        <f t="shared" si="31"/>
        <v>529.1177244454938</v>
      </c>
      <c r="G318" s="26">
        <f t="shared" si="34"/>
        <v>53196.752082489096</v>
      </c>
    </row>
    <row r="319" spans="1:7" ht="12.75">
      <c r="A319" s="24">
        <f t="shared" si="32"/>
        <v>300</v>
      </c>
      <c r="B319" s="25">
        <f t="shared" si="28"/>
        <v>50375</v>
      </c>
      <c r="C319" s="26">
        <f t="shared" si="33"/>
        <v>529.1177244454938</v>
      </c>
      <c r="D319" s="26">
        <f t="shared" si="29"/>
        <v>1.5432600296326902</v>
      </c>
      <c r="E319" s="26">
        <f t="shared" si="30"/>
        <v>529.1177244454298</v>
      </c>
      <c r="F319" s="26">
        <f t="shared" si="31"/>
        <v>6.400568963726982E-11</v>
      </c>
      <c r="G319" s="26">
        <f t="shared" si="34"/>
        <v>53198.29534251873</v>
      </c>
    </row>
    <row r="320" spans="1:7" ht="12.75">
      <c r="A320" s="24">
        <f t="shared" si="32"/>
      </c>
      <c r="B320" s="28" t="s">
        <v>28</v>
      </c>
      <c r="C320" s="26">
        <f t="shared" si="33"/>
      </c>
      <c r="D320" s="29">
        <f>SUM(D20:D319)</f>
        <v>53198.29534251873</v>
      </c>
      <c r="E320" s="29">
        <f>SUM(E20:E319)</f>
        <v>106000.00000000001</v>
      </c>
      <c r="F320" s="26">
        <f t="shared" si="31"/>
      </c>
      <c r="G320" s="26">
        <f t="shared" si="34"/>
      </c>
    </row>
    <row r="321" spans="1:7" ht="12.75">
      <c r="A321" s="24">
        <f t="shared" si="32"/>
      </c>
      <c r="B321" s="25">
        <f aca="true" t="shared" si="35" ref="B321:B326">Mostrar.fecha</f>
      </c>
      <c r="C321" s="26">
        <f t="shared" si="33"/>
      </c>
      <c r="D321" s="26">
        <f aca="true" t="shared" si="36" ref="D321:D326">Interés</f>
      </c>
      <c r="E321" s="26">
        <f aca="true" t="shared" si="37" ref="E321:E326">Capital</f>
      </c>
      <c r="F321" s="26">
        <f t="shared" si="31"/>
      </c>
      <c r="G321" s="26">
        <f t="shared" si="34"/>
      </c>
    </row>
    <row r="322" spans="1:7" ht="12.75">
      <c r="A322" s="24">
        <f t="shared" si="32"/>
      </c>
      <c r="B322" s="25">
        <f t="shared" si="35"/>
      </c>
      <c r="C322" s="26">
        <f t="shared" si="33"/>
      </c>
      <c r="D322" s="26">
        <f t="shared" si="36"/>
      </c>
      <c r="E322" s="26">
        <f t="shared" si="37"/>
      </c>
      <c r="F322" s="26">
        <f t="shared" si="31"/>
      </c>
      <c r="G322" s="26">
        <f t="shared" si="34"/>
      </c>
    </row>
    <row r="323" spans="1:7" ht="12.75">
      <c r="A323" s="24">
        <f t="shared" si="32"/>
      </c>
      <c r="B323" s="25">
        <f t="shared" si="35"/>
      </c>
      <c r="C323" s="26">
        <f t="shared" si="33"/>
      </c>
      <c r="D323" s="26">
        <f t="shared" si="36"/>
      </c>
      <c r="E323" s="26">
        <f t="shared" si="37"/>
      </c>
      <c r="F323" s="26">
        <f t="shared" si="31"/>
      </c>
      <c r="G323" s="26">
        <f t="shared" si="34"/>
      </c>
    </row>
    <row r="324" spans="1:7" ht="12.75">
      <c r="A324" s="24">
        <f t="shared" si="32"/>
      </c>
      <c r="B324" s="25">
        <f t="shared" si="35"/>
      </c>
      <c r="C324" s="26">
        <f t="shared" si="33"/>
      </c>
      <c r="D324" s="26">
        <f t="shared" si="36"/>
      </c>
      <c r="E324" s="26">
        <f t="shared" si="37"/>
      </c>
      <c r="F324" s="26">
        <f t="shared" si="31"/>
      </c>
      <c r="G324" s="26">
        <f t="shared" si="34"/>
      </c>
    </row>
    <row r="325" spans="1:7" ht="12.75">
      <c r="A325" s="24">
        <f t="shared" si="32"/>
      </c>
      <c r="B325" s="25">
        <f t="shared" si="35"/>
      </c>
      <c r="C325" s="26">
        <f t="shared" si="33"/>
      </c>
      <c r="D325" s="26">
        <f t="shared" si="36"/>
      </c>
      <c r="E325" s="26">
        <f t="shared" si="37"/>
      </c>
      <c r="F325" s="26">
        <f t="shared" si="31"/>
      </c>
      <c r="G325" s="26">
        <f t="shared" si="34"/>
      </c>
    </row>
    <row r="326" spans="1:7" ht="12.75">
      <c r="A326" s="24">
        <f t="shared" si="32"/>
      </c>
      <c r="B326" s="25">
        <f t="shared" si="35"/>
      </c>
      <c r="C326" s="26">
        <f t="shared" si="33"/>
      </c>
      <c r="D326" s="26">
        <f t="shared" si="36"/>
      </c>
      <c r="E326" s="26">
        <f t="shared" si="37"/>
      </c>
      <c r="F326" s="26">
        <f t="shared" si="31"/>
      </c>
      <c r="G326" s="26">
        <f t="shared" si="34"/>
      </c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</sheetData>
  <sheetProtection/>
  <printOptions/>
  <pageMargins left="0.7479166666666667" right="0.7479166666666667" top="0.7083333333333333" bottom="0.7479166666666666" header="0.5118055555555555" footer="0.5118055555555555"/>
  <pageSetup horizontalDpi="300" verticalDpi="300"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Viola</dc:creator>
  <cp:keywords/>
  <dc:description/>
  <cp:lastModifiedBy>Familia Viola</cp:lastModifiedBy>
  <dcterms:created xsi:type="dcterms:W3CDTF">2011-12-18T09:46:37Z</dcterms:created>
  <dcterms:modified xsi:type="dcterms:W3CDTF">2011-12-18T09:46:37Z</dcterms:modified>
  <cp:category/>
  <cp:version/>
  <cp:contentType/>
  <cp:contentStatus/>
</cp:coreProperties>
</file>