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75" windowWidth="17715" windowHeight="10035"/>
  </bookViews>
  <sheets>
    <sheet name="PRINCIPAL" sheetId="1" r:id="rId1"/>
    <sheet name="PAGOS INMOFERROCARRIL" sheetId="4" r:id="rId2"/>
    <sheet name="AMORTIZACION" sheetId="3" r:id="rId3"/>
    <sheet name="AMORTIZACIONES PARCIALES" sheetId="2" r:id="rId4"/>
  </sheets>
  <calcPr calcId="125725"/>
</workbook>
</file>

<file path=xl/calcChain.xml><?xml version="1.0" encoding="utf-8"?>
<calcChain xmlns="http://schemas.openxmlformats.org/spreadsheetml/2006/main">
  <c r="E36" i="1"/>
  <c r="C36"/>
  <c r="B13"/>
  <c r="B4" i="4"/>
  <c r="B44" s="1"/>
  <c r="C44" s="1"/>
  <c r="B39"/>
  <c r="C39" s="1"/>
  <c r="B38"/>
  <c r="C38" s="1"/>
  <c r="B37"/>
  <c r="C37" s="1"/>
  <c r="B36"/>
  <c r="C36" s="1"/>
  <c r="B35"/>
  <c r="C35" s="1"/>
  <c r="B34"/>
  <c r="C34" s="1"/>
  <c r="B33"/>
  <c r="C33" s="1"/>
  <c r="B32"/>
  <c r="C32" s="1"/>
  <c r="C31"/>
  <c r="B31"/>
  <c r="C30"/>
  <c r="B30"/>
  <c r="C29"/>
  <c r="B29"/>
  <c r="C28"/>
  <c r="B28"/>
  <c r="C27"/>
  <c r="B27"/>
  <c r="C26"/>
  <c r="B26"/>
  <c r="C25"/>
  <c r="B25"/>
  <c r="C24"/>
  <c r="B24"/>
  <c r="C23"/>
  <c r="B23"/>
  <c r="C22"/>
  <c r="B22"/>
  <c r="C21"/>
  <c r="B21"/>
  <c r="C20"/>
  <c r="B20"/>
  <c r="C19"/>
  <c r="B19"/>
  <c r="C18"/>
  <c r="B18"/>
  <c r="C17"/>
  <c r="B17"/>
  <c r="C16"/>
  <c r="B16"/>
  <c r="B15"/>
  <c r="C15" s="1"/>
  <c r="B14"/>
  <c r="C14" s="1"/>
  <c r="C13"/>
  <c r="B13"/>
  <c r="C12"/>
  <c r="B12"/>
  <c r="C11"/>
  <c r="B11"/>
  <c r="C10"/>
  <c r="B10"/>
  <c r="B42" s="1"/>
  <c r="B43" s="1"/>
  <c r="C43" s="1"/>
  <c r="C7"/>
  <c r="C42" s="1"/>
  <c r="E25" i="1"/>
  <c r="B12"/>
  <c r="F23"/>
  <c r="K5" i="3"/>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4"/>
  <c r="K175"/>
  <c r="K176"/>
  <c r="K177"/>
  <c r="K178"/>
  <c r="K179"/>
  <c r="K180"/>
  <c r="K181"/>
  <c r="K182"/>
  <c r="K183"/>
  <c r="K184"/>
  <c r="K185"/>
  <c r="K186"/>
  <c r="K187"/>
  <c r="K188"/>
  <c r="K189"/>
  <c r="K190"/>
  <c r="K191"/>
  <c r="K192"/>
  <c r="K193"/>
  <c r="K194"/>
  <c r="K195"/>
  <c r="K196"/>
  <c r="K197"/>
  <c r="K198"/>
  <c r="K199"/>
  <c r="K200"/>
  <c r="K201"/>
  <c r="K202"/>
  <c r="K203"/>
  <c r="K204"/>
  <c r="K205"/>
  <c r="K206"/>
  <c r="K207"/>
  <c r="K208"/>
  <c r="K209"/>
  <c r="K210"/>
  <c r="K211"/>
  <c r="K212"/>
  <c r="K213"/>
  <c r="K214"/>
  <c r="K215"/>
  <c r="K216"/>
  <c r="K217"/>
  <c r="K218"/>
  <c r="K219"/>
  <c r="K220"/>
  <c r="K221"/>
  <c r="K222"/>
  <c r="K223"/>
  <c r="K224"/>
  <c r="K225"/>
  <c r="K226"/>
  <c r="K227"/>
  <c r="K228"/>
  <c r="K229"/>
  <c r="K230"/>
  <c r="K231"/>
  <c r="K232"/>
  <c r="K233"/>
  <c r="K234"/>
  <c r="K235"/>
  <c r="K236"/>
  <c r="K237"/>
  <c r="K238"/>
  <c r="K239"/>
  <c r="K240"/>
  <c r="K241"/>
  <c r="K242"/>
  <c r="K243"/>
  <c r="K244"/>
  <c r="K245"/>
  <c r="K246"/>
  <c r="K247"/>
  <c r="K248"/>
  <c r="K249"/>
  <c r="K250"/>
  <c r="K251"/>
  <c r="K252"/>
  <c r="K253"/>
  <c r="K254"/>
  <c r="K255"/>
  <c r="K256"/>
  <c r="K257"/>
  <c r="K258"/>
  <c r="K259"/>
  <c r="K260"/>
  <c r="K261"/>
  <c r="K262"/>
  <c r="K263"/>
  <c r="K264"/>
  <c r="K265"/>
  <c r="K266"/>
  <c r="K267"/>
  <c r="K268"/>
  <c r="K269"/>
  <c r="K270"/>
  <c r="K271"/>
  <c r="K272"/>
  <c r="K273"/>
  <c r="K274"/>
  <c r="K275"/>
  <c r="K276"/>
  <c r="K277"/>
  <c r="K278"/>
  <c r="K279"/>
  <c r="K280"/>
  <c r="K281"/>
  <c r="K282"/>
  <c r="K283"/>
  <c r="K284"/>
  <c r="K285"/>
  <c r="K286"/>
  <c r="K287"/>
  <c r="K288"/>
  <c r="K289"/>
  <c r="K290"/>
  <c r="K291"/>
  <c r="K292"/>
  <c r="K293"/>
  <c r="K294"/>
  <c r="K295"/>
  <c r="K296"/>
  <c r="K297"/>
  <c r="K298"/>
  <c r="K299"/>
  <c r="K300"/>
  <c r="K301"/>
  <c r="K302"/>
  <c r="K303"/>
  <c r="K304"/>
  <c r="K305"/>
  <c r="K306"/>
  <c r="K307"/>
  <c r="K308"/>
  <c r="K309"/>
  <c r="K310"/>
  <c r="K311"/>
  <c r="K312"/>
  <c r="K313"/>
  <c r="K314"/>
  <c r="K315"/>
  <c r="K316"/>
  <c r="K317"/>
  <c r="K318"/>
  <c r="K319"/>
  <c r="K320"/>
  <c r="K321"/>
  <c r="K322"/>
  <c r="K323"/>
  <c r="K324"/>
  <c r="K325"/>
  <c r="K326"/>
  <c r="K327"/>
  <c r="K328"/>
  <c r="K329"/>
  <c r="K330"/>
  <c r="K331"/>
  <c r="K332"/>
  <c r="K333"/>
  <c r="K334"/>
  <c r="K335"/>
  <c r="K336"/>
  <c r="K337"/>
  <c r="K338"/>
  <c r="K339"/>
  <c r="K340"/>
  <c r="K341"/>
  <c r="K342"/>
  <c r="K343"/>
  <c r="K344"/>
  <c r="K345"/>
  <c r="K346"/>
  <c r="K347"/>
  <c r="K348"/>
  <c r="K349"/>
  <c r="K350"/>
  <c r="K351"/>
  <c r="K352"/>
  <c r="K353"/>
  <c r="K354"/>
  <c r="K355"/>
  <c r="K356"/>
  <c r="K357"/>
  <c r="K358"/>
  <c r="K359"/>
  <c r="K360"/>
  <c r="K361"/>
  <c r="K362"/>
  <c r="K363"/>
  <c r="K364"/>
  <c r="K365"/>
  <c r="K366"/>
  <c r="K367"/>
  <c r="K368"/>
  <c r="K369"/>
  <c r="K370"/>
  <c r="K371"/>
  <c r="K372"/>
  <c r="K373"/>
  <c r="K374"/>
  <c r="K375"/>
  <c r="K376"/>
  <c r="K377"/>
  <c r="K378"/>
  <c r="K379"/>
  <c r="K380"/>
  <c r="K381"/>
  <c r="K382"/>
  <c r="K383"/>
  <c r="K384"/>
  <c r="K385"/>
  <c r="K386"/>
  <c r="K387"/>
  <c r="K388"/>
  <c r="K389"/>
  <c r="K390"/>
  <c r="K391"/>
  <c r="K392"/>
  <c r="K393"/>
  <c r="K394"/>
  <c r="K395"/>
  <c r="K396"/>
  <c r="K397"/>
  <c r="K398"/>
  <c r="K399"/>
  <c r="K400"/>
  <c r="K401"/>
  <c r="K402"/>
  <c r="K403"/>
  <c r="K404"/>
  <c r="K405"/>
  <c r="K406"/>
  <c r="K407"/>
  <c r="K408"/>
  <c r="K409"/>
  <c r="K410"/>
  <c r="K411"/>
  <c r="K412"/>
  <c r="K413"/>
  <c r="K414"/>
  <c r="K415"/>
  <c r="K416"/>
  <c r="K417"/>
  <c r="K418"/>
  <c r="K419"/>
  <c r="K420"/>
  <c r="K421"/>
  <c r="K422"/>
  <c r="K423"/>
  <c r="K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67"/>
  <c r="B368"/>
  <c r="B369"/>
  <c r="B370"/>
  <c r="B371"/>
  <c r="B372"/>
  <c r="B373"/>
  <c r="B374"/>
  <c r="B375"/>
  <c r="B376"/>
  <c r="B377"/>
  <c r="B378"/>
  <c r="B379"/>
  <c r="B380"/>
  <c r="B381"/>
  <c r="B382"/>
  <c r="B383"/>
  <c r="B384"/>
  <c r="B385"/>
  <c r="B386"/>
  <c r="B387"/>
  <c r="B388"/>
  <c r="B389"/>
  <c r="B390"/>
  <c r="B391"/>
  <c r="B392"/>
  <c r="B393"/>
  <c r="B394"/>
  <c r="B395"/>
  <c r="B396"/>
  <c r="B397"/>
  <c r="B398"/>
  <c r="B399"/>
  <c r="B400"/>
  <c r="B401"/>
  <c r="B402"/>
  <c r="B403"/>
  <c r="B404"/>
  <c r="B405"/>
  <c r="B406"/>
  <c r="B407"/>
  <c r="B408"/>
  <c r="B409"/>
  <c r="B410"/>
  <c r="B411"/>
  <c r="B412"/>
  <c r="B413"/>
  <c r="B414"/>
  <c r="B415"/>
  <c r="B416"/>
  <c r="B417"/>
  <c r="B418"/>
  <c r="B419"/>
  <c r="B420"/>
  <c r="B421"/>
  <c r="B422"/>
  <c r="B423"/>
  <c r="B4"/>
  <c r="L423"/>
  <c r="L422"/>
  <c r="L421"/>
  <c r="L420"/>
  <c r="L419"/>
  <c r="L418"/>
  <c r="L417"/>
  <c r="L416"/>
  <c r="L415"/>
  <c r="L414"/>
  <c r="L413"/>
  <c r="L412"/>
  <c r="L411"/>
  <c r="L410"/>
  <c r="L409"/>
  <c r="L408"/>
  <c r="L407"/>
  <c r="L406"/>
  <c r="L405"/>
  <c r="L404"/>
  <c r="L403"/>
  <c r="L402"/>
  <c r="L401"/>
  <c r="L400"/>
  <c r="L399"/>
  <c r="L398"/>
  <c r="L397"/>
  <c r="L396"/>
  <c r="L395"/>
  <c r="L394"/>
  <c r="L393"/>
  <c r="L392"/>
  <c r="L391"/>
  <c r="L390"/>
  <c r="L389"/>
  <c r="L388"/>
  <c r="L387"/>
  <c r="L386"/>
  <c r="L385"/>
  <c r="L384"/>
  <c r="L383"/>
  <c r="L382"/>
  <c r="L381"/>
  <c r="L380"/>
  <c r="L379"/>
  <c r="L378"/>
  <c r="L377"/>
  <c r="L376"/>
  <c r="L375"/>
  <c r="L374"/>
  <c r="L373"/>
  <c r="L372"/>
  <c r="L371"/>
  <c r="L370"/>
  <c r="L369"/>
  <c r="L368"/>
  <c r="L367"/>
  <c r="L366"/>
  <c r="L365"/>
  <c r="L364"/>
  <c r="L363"/>
  <c r="L362"/>
  <c r="L361"/>
  <c r="L360"/>
  <c r="L359"/>
  <c r="L358"/>
  <c r="L357"/>
  <c r="L356"/>
  <c r="L355"/>
  <c r="L354"/>
  <c r="L353"/>
  <c r="L352"/>
  <c r="L351"/>
  <c r="L350"/>
  <c r="L349"/>
  <c r="L348"/>
  <c r="L347"/>
  <c r="L346"/>
  <c r="L345"/>
  <c r="L344"/>
  <c r="L343"/>
  <c r="L342"/>
  <c r="L341"/>
  <c r="L340"/>
  <c r="L339"/>
  <c r="L338"/>
  <c r="L337"/>
  <c r="L336"/>
  <c r="L335"/>
  <c r="L334"/>
  <c r="L333"/>
  <c r="L332"/>
  <c r="L331"/>
  <c r="L330"/>
  <c r="L329"/>
  <c r="L328"/>
  <c r="L327"/>
  <c r="L326"/>
  <c r="L325"/>
  <c r="L324"/>
  <c r="L323"/>
  <c r="L322"/>
  <c r="L321"/>
  <c r="L320"/>
  <c r="L319"/>
  <c r="L318"/>
  <c r="L317"/>
  <c r="L316"/>
  <c r="L315"/>
  <c r="L314"/>
  <c r="L313"/>
  <c r="L312"/>
  <c r="L311"/>
  <c r="L310"/>
  <c r="L309"/>
  <c r="L308"/>
  <c r="L307"/>
  <c r="L306"/>
  <c r="L305"/>
  <c r="L304"/>
  <c r="L303"/>
  <c r="L302"/>
  <c r="L301"/>
  <c r="L300"/>
  <c r="L299"/>
  <c r="L298"/>
  <c r="L297"/>
  <c r="L296"/>
  <c r="L295"/>
  <c r="L294"/>
  <c r="L293"/>
  <c r="L292"/>
  <c r="L291"/>
  <c r="L290"/>
  <c r="L289"/>
  <c r="L288"/>
  <c r="L287"/>
  <c r="L286"/>
  <c r="L285"/>
  <c r="L284"/>
  <c r="L283"/>
  <c r="L282"/>
  <c r="L281"/>
  <c r="L280"/>
  <c r="L279"/>
  <c r="L278"/>
  <c r="L277"/>
  <c r="L276"/>
  <c r="L275"/>
  <c r="L274"/>
  <c r="L273"/>
  <c r="L272"/>
  <c r="L271"/>
  <c r="L270"/>
  <c r="L269"/>
  <c r="L268"/>
  <c r="L267"/>
  <c r="L266"/>
  <c r="L265"/>
  <c r="L264"/>
  <c r="L263"/>
  <c r="L262"/>
  <c r="L261"/>
  <c r="L260"/>
  <c r="L259"/>
  <c r="L258"/>
  <c r="L257"/>
  <c r="L256"/>
  <c r="L255"/>
  <c r="L254"/>
  <c r="L253"/>
  <c r="L252"/>
  <c r="L251"/>
  <c r="L250"/>
  <c r="L249"/>
  <c r="L248"/>
  <c r="L247"/>
  <c r="L246"/>
  <c r="L245"/>
  <c r="L244"/>
  <c r="L243"/>
  <c r="L242"/>
  <c r="L241"/>
  <c r="L240"/>
  <c r="L239"/>
  <c r="L238"/>
  <c r="L237"/>
  <c r="L236"/>
  <c r="L235"/>
  <c r="L234"/>
  <c r="L233"/>
  <c r="L232"/>
  <c r="L231"/>
  <c r="L230"/>
  <c r="L229"/>
  <c r="L228"/>
  <c r="L227"/>
  <c r="L226"/>
  <c r="L225"/>
  <c r="L224"/>
  <c r="L223"/>
  <c r="L222"/>
  <c r="L221"/>
  <c r="L220"/>
  <c r="L219"/>
  <c r="L218"/>
  <c r="L217"/>
  <c r="L216"/>
  <c r="L215"/>
  <c r="L214"/>
  <c r="L213"/>
  <c r="L212"/>
  <c r="L211"/>
  <c r="L210"/>
  <c r="L209"/>
  <c r="L208"/>
  <c r="L207"/>
  <c r="L206"/>
  <c r="L205"/>
  <c r="L204"/>
  <c r="L203"/>
  <c r="L202"/>
  <c r="L201"/>
  <c r="L200"/>
  <c r="L199"/>
  <c r="L198"/>
  <c r="L197"/>
  <c r="L196"/>
  <c r="L195"/>
  <c r="L194"/>
  <c r="L193"/>
  <c r="L192"/>
  <c r="L191"/>
  <c r="L190"/>
  <c r="L189"/>
  <c r="L188"/>
  <c r="L187"/>
  <c r="L186"/>
  <c r="L185"/>
  <c r="L184"/>
  <c r="L183"/>
  <c r="L182"/>
  <c r="L181"/>
  <c r="L180"/>
  <c r="L179"/>
  <c r="L178"/>
  <c r="L177"/>
  <c r="L176"/>
  <c r="L175"/>
  <c r="L174"/>
  <c r="L173"/>
  <c r="L172"/>
  <c r="L171"/>
  <c r="L170"/>
  <c r="L169"/>
  <c r="L168"/>
  <c r="L167"/>
  <c r="L166"/>
  <c r="L165"/>
  <c r="L164"/>
  <c r="L163"/>
  <c r="L162"/>
  <c r="L161"/>
  <c r="L160"/>
  <c r="L159"/>
  <c r="L158"/>
  <c r="L157"/>
  <c r="L156"/>
  <c r="L155"/>
  <c r="L154"/>
  <c r="L153"/>
  <c r="L152"/>
  <c r="L151"/>
  <c r="L150"/>
  <c r="L149"/>
  <c r="L148"/>
  <c r="L147"/>
  <c r="L146"/>
  <c r="L145"/>
  <c r="L144"/>
  <c r="L143"/>
  <c r="L142"/>
  <c r="L141"/>
  <c r="L140"/>
  <c r="L139"/>
  <c r="L138"/>
  <c r="L137"/>
  <c r="L136"/>
  <c r="L135"/>
  <c r="L134"/>
  <c r="L133"/>
  <c r="L132"/>
  <c r="L131"/>
  <c r="L130"/>
  <c r="L129"/>
  <c r="L128"/>
  <c r="L127"/>
  <c r="L126"/>
  <c r="L125"/>
  <c r="L124"/>
  <c r="L123"/>
  <c r="L122"/>
  <c r="L121"/>
  <c r="L120"/>
  <c r="L119"/>
  <c r="L118"/>
  <c r="L117"/>
  <c r="L116"/>
  <c r="L115"/>
  <c r="L114"/>
  <c r="L113"/>
  <c r="L112"/>
  <c r="L111"/>
  <c r="L110"/>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L8"/>
  <c r="L7"/>
  <c r="L6"/>
  <c r="L5"/>
  <c r="N4"/>
  <c r="N5" s="1"/>
  <c r="N6" s="1"/>
  <c r="N7" s="1"/>
  <c r="N8" s="1"/>
  <c r="N9" s="1"/>
  <c r="N10" s="1"/>
  <c r="N11" s="1"/>
  <c r="N12" s="1"/>
  <c r="N13" s="1"/>
  <c r="N14" s="1"/>
  <c r="N15" s="1"/>
  <c r="N16" s="1"/>
  <c r="N17" s="1"/>
  <c r="N18" s="1"/>
  <c r="N19" s="1"/>
  <c r="N20" s="1"/>
  <c r="N21" s="1"/>
  <c r="N22" s="1"/>
  <c r="N23" s="1"/>
  <c r="N24" s="1"/>
  <c r="N25" s="1"/>
  <c r="N26" s="1"/>
  <c r="N27" s="1"/>
  <c r="N28" s="1"/>
  <c r="N29" s="1"/>
  <c r="N30" s="1"/>
  <c r="N31" s="1"/>
  <c r="N32" s="1"/>
  <c r="N33" s="1"/>
  <c r="N34" s="1"/>
  <c r="N35" s="1"/>
  <c r="N36" s="1"/>
  <c r="N37" s="1"/>
  <c r="N38" s="1"/>
  <c r="N39" s="1"/>
  <c r="N40" s="1"/>
  <c r="N41" s="1"/>
  <c r="N42" s="1"/>
  <c r="N43" s="1"/>
  <c r="N44" s="1"/>
  <c r="N45" s="1"/>
  <c r="N46" s="1"/>
  <c r="N47" s="1"/>
  <c r="N48" s="1"/>
  <c r="N49" s="1"/>
  <c r="N50" s="1"/>
  <c r="N51" s="1"/>
  <c r="N52" s="1"/>
  <c r="N53" s="1"/>
  <c r="N54" s="1"/>
  <c r="N55" s="1"/>
  <c r="N56" s="1"/>
  <c r="N57" s="1"/>
  <c r="N58" s="1"/>
  <c r="N59" s="1"/>
  <c r="N60" s="1"/>
  <c r="N61" s="1"/>
  <c r="N62" s="1"/>
  <c r="N63" s="1"/>
  <c r="N64" s="1"/>
  <c r="N65" s="1"/>
  <c r="N66" s="1"/>
  <c r="N67" s="1"/>
  <c r="N68" s="1"/>
  <c r="N69" s="1"/>
  <c r="N70" s="1"/>
  <c r="N71" s="1"/>
  <c r="N72" s="1"/>
  <c r="N73" s="1"/>
  <c r="N74" s="1"/>
  <c r="N75" s="1"/>
  <c r="N76" s="1"/>
  <c r="N77" s="1"/>
  <c r="N78" s="1"/>
  <c r="N79" s="1"/>
  <c r="N80" s="1"/>
  <c r="N81" s="1"/>
  <c r="N82" s="1"/>
  <c r="N83" s="1"/>
  <c r="N84" s="1"/>
  <c r="N85" s="1"/>
  <c r="N86" s="1"/>
  <c r="N87" s="1"/>
  <c r="N88" s="1"/>
  <c r="N89" s="1"/>
  <c r="N90" s="1"/>
  <c r="N91" s="1"/>
  <c r="N92" s="1"/>
  <c r="N93" s="1"/>
  <c r="N94" s="1"/>
  <c r="N95" s="1"/>
  <c r="N96" s="1"/>
  <c r="N97" s="1"/>
  <c r="N98" s="1"/>
  <c r="N99" s="1"/>
  <c r="N100" s="1"/>
  <c r="N101" s="1"/>
  <c r="N102" s="1"/>
  <c r="N103" s="1"/>
  <c r="N104" s="1"/>
  <c r="N105" s="1"/>
  <c r="N106" s="1"/>
  <c r="N107" s="1"/>
  <c r="N108" s="1"/>
  <c r="N109" s="1"/>
  <c r="N110" s="1"/>
  <c r="N111" s="1"/>
  <c r="N112" s="1"/>
  <c r="N113" s="1"/>
  <c r="N114" s="1"/>
  <c r="N115" s="1"/>
  <c r="N116" s="1"/>
  <c r="N117" s="1"/>
  <c r="N118" s="1"/>
  <c r="N119" s="1"/>
  <c r="N120" s="1"/>
  <c r="N121" s="1"/>
  <c r="N122" s="1"/>
  <c r="N123" s="1"/>
  <c r="N124" s="1"/>
  <c r="N125" s="1"/>
  <c r="N126" s="1"/>
  <c r="N127" s="1"/>
  <c r="N128" s="1"/>
  <c r="N129" s="1"/>
  <c r="N130" s="1"/>
  <c r="N131" s="1"/>
  <c r="N132" s="1"/>
  <c r="N133" s="1"/>
  <c r="N134" s="1"/>
  <c r="N135" s="1"/>
  <c r="N136" s="1"/>
  <c r="N137" s="1"/>
  <c r="N138" s="1"/>
  <c r="N139" s="1"/>
  <c r="N140" s="1"/>
  <c r="N141" s="1"/>
  <c r="N142" s="1"/>
  <c r="N143" s="1"/>
  <c r="N144" s="1"/>
  <c r="N145" s="1"/>
  <c r="N146" s="1"/>
  <c r="N147" s="1"/>
  <c r="N148" s="1"/>
  <c r="N149" s="1"/>
  <c r="N150" s="1"/>
  <c r="N151" s="1"/>
  <c r="N152" s="1"/>
  <c r="N153" s="1"/>
  <c r="N154" s="1"/>
  <c r="N155" s="1"/>
  <c r="N156" s="1"/>
  <c r="N157" s="1"/>
  <c r="N158" s="1"/>
  <c r="N159" s="1"/>
  <c r="N160" s="1"/>
  <c r="N161" s="1"/>
  <c r="N162" s="1"/>
  <c r="N163" s="1"/>
  <c r="N164" s="1"/>
  <c r="N165" s="1"/>
  <c r="N166" s="1"/>
  <c r="N167" s="1"/>
  <c r="N168" s="1"/>
  <c r="N169" s="1"/>
  <c r="N170" s="1"/>
  <c r="N171" s="1"/>
  <c r="N172" s="1"/>
  <c r="N173" s="1"/>
  <c r="N174" s="1"/>
  <c r="N175" s="1"/>
  <c r="N176" s="1"/>
  <c r="N177" s="1"/>
  <c r="N178" s="1"/>
  <c r="N179" s="1"/>
  <c r="N180" s="1"/>
  <c r="N181" s="1"/>
  <c r="N182" s="1"/>
  <c r="N183" s="1"/>
  <c r="N184" s="1"/>
  <c r="N185" s="1"/>
  <c r="N186" s="1"/>
  <c r="N187" s="1"/>
  <c r="N188" s="1"/>
  <c r="N189" s="1"/>
  <c r="N190" s="1"/>
  <c r="N191" s="1"/>
  <c r="N192" s="1"/>
  <c r="N193" s="1"/>
  <c r="N194" s="1"/>
  <c r="N195" s="1"/>
  <c r="N196" s="1"/>
  <c r="N197" s="1"/>
  <c r="N198" s="1"/>
  <c r="N199" s="1"/>
  <c r="N200" s="1"/>
  <c r="N201" s="1"/>
  <c r="N202" s="1"/>
  <c r="N203" s="1"/>
  <c r="N204" s="1"/>
  <c r="N205" s="1"/>
  <c r="N206" s="1"/>
  <c r="N207" s="1"/>
  <c r="N208" s="1"/>
  <c r="N209" s="1"/>
  <c r="N210" s="1"/>
  <c r="N211" s="1"/>
  <c r="N212" s="1"/>
  <c r="N213" s="1"/>
  <c r="N214" s="1"/>
  <c r="N215" s="1"/>
  <c r="N216" s="1"/>
  <c r="N217" s="1"/>
  <c r="N218" s="1"/>
  <c r="N219" s="1"/>
  <c r="N220" s="1"/>
  <c r="N221" s="1"/>
  <c r="N222" s="1"/>
  <c r="N223" s="1"/>
  <c r="N224" s="1"/>
  <c r="N225" s="1"/>
  <c r="N226" s="1"/>
  <c r="N227" s="1"/>
  <c r="N228" s="1"/>
  <c r="N229" s="1"/>
  <c r="N230" s="1"/>
  <c r="N231" s="1"/>
  <c r="N232" s="1"/>
  <c r="N233" s="1"/>
  <c r="N234" s="1"/>
  <c r="N235" s="1"/>
  <c r="N236" s="1"/>
  <c r="N237" s="1"/>
  <c r="N238" s="1"/>
  <c r="N239" s="1"/>
  <c r="N240" s="1"/>
  <c r="N241" s="1"/>
  <c r="N242" s="1"/>
  <c r="N243" s="1"/>
  <c r="N244" s="1"/>
  <c r="N245" s="1"/>
  <c r="N246" s="1"/>
  <c r="N247" s="1"/>
  <c r="N248" s="1"/>
  <c r="N249" s="1"/>
  <c r="N250" s="1"/>
  <c r="N251" s="1"/>
  <c r="N252" s="1"/>
  <c r="N253" s="1"/>
  <c r="N254" s="1"/>
  <c r="N255" s="1"/>
  <c r="N256" s="1"/>
  <c r="N257" s="1"/>
  <c r="N258" s="1"/>
  <c r="N259" s="1"/>
  <c r="N260" s="1"/>
  <c r="N261" s="1"/>
  <c r="N262" s="1"/>
  <c r="N263" s="1"/>
  <c r="N264" s="1"/>
  <c r="N265" s="1"/>
  <c r="N266" s="1"/>
  <c r="N267" s="1"/>
  <c r="N268" s="1"/>
  <c r="N269" s="1"/>
  <c r="N270" s="1"/>
  <c r="N271" s="1"/>
  <c r="N272" s="1"/>
  <c r="N273" s="1"/>
  <c r="N274" s="1"/>
  <c r="N275" s="1"/>
  <c r="N276" s="1"/>
  <c r="N277" s="1"/>
  <c r="N278" s="1"/>
  <c r="N279" s="1"/>
  <c r="N280" s="1"/>
  <c r="N281" s="1"/>
  <c r="N282" s="1"/>
  <c r="N283" s="1"/>
  <c r="N284" s="1"/>
  <c r="N285" s="1"/>
  <c r="N286" s="1"/>
  <c r="N287" s="1"/>
  <c r="N288" s="1"/>
  <c r="N289" s="1"/>
  <c r="N290" s="1"/>
  <c r="N291" s="1"/>
  <c r="N292" s="1"/>
  <c r="N293" s="1"/>
  <c r="N294" s="1"/>
  <c r="N295" s="1"/>
  <c r="N296" s="1"/>
  <c r="N297" s="1"/>
  <c r="N298" s="1"/>
  <c r="N299" s="1"/>
  <c r="N300" s="1"/>
  <c r="N301" s="1"/>
  <c r="N302" s="1"/>
  <c r="N303" s="1"/>
  <c r="N304" s="1"/>
  <c r="N305" s="1"/>
  <c r="N306" s="1"/>
  <c r="N307" s="1"/>
  <c r="N308" s="1"/>
  <c r="N309" s="1"/>
  <c r="N310" s="1"/>
  <c r="N311" s="1"/>
  <c r="N312" s="1"/>
  <c r="N313" s="1"/>
  <c r="N314" s="1"/>
  <c r="N315" s="1"/>
  <c r="N316" s="1"/>
  <c r="N317" s="1"/>
  <c r="N318" s="1"/>
  <c r="N319" s="1"/>
  <c r="N320" s="1"/>
  <c r="N321" s="1"/>
  <c r="N322" s="1"/>
  <c r="N323" s="1"/>
  <c r="N324" s="1"/>
  <c r="N325" s="1"/>
  <c r="N326" s="1"/>
  <c r="N327" s="1"/>
  <c r="N328" s="1"/>
  <c r="N329" s="1"/>
  <c r="N330" s="1"/>
  <c r="N331" s="1"/>
  <c r="N332" s="1"/>
  <c r="N333" s="1"/>
  <c r="N334" s="1"/>
  <c r="N335" s="1"/>
  <c r="N336" s="1"/>
  <c r="N337" s="1"/>
  <c r="N338" s="1"/>
  <c r="N339" s="1"/>
  <c r="N340" s="1"/>
  <c r="N341" s="1"/>
  <c r="N342" s="1"/>
  <c r="N343" s="1"/>
  <c r="N344" s="1"/>
  <c r="N345" s="1"/>
  <c r="N346" s="1"/>
  <c r="N347" s="1"/>
  <c r="N348" s="1"/>
  <c r="N349" s="1"/>
  <c r="N350" s="1"/>
  <c r="N351" s="1"/>
  <c r="N352" s="1"/>
  <c r="N353" s="1"/>
  <c r="N354" s="1"/>
  <c r="N355" s="1"/>
  <c r="N356" s="1"/>
  <c r="N357" s="1"/>
  <c r="N358" s="1"/>
  <c r="N359" s="1"/>
  <c r="N360" s="1"/>
  <c r="N361" s="1"/>
  <c r="N362" s="1"/>
  <c r="N363" s="1"/>
  <c r="N364" s="1"/>
  <c r="N365" s="1"/>
  <c r="N366" s="1"/>
  <c r="N367" s="1"/>
  <c r="N368" s="1"/>
  <c r="N369" s="1"/>
  <c r="N370" s="1"/>
  <c r="N371" s="1"/>
  <c r="N372" s="1"/>
  <c r="N373" s="1"/>
  <c r="N374" s="1"/>
  <c r="N375" s="1"/>
  <c r="N376" s="1"/>
  <c r="N377" s="1"/>
  <c r="N378" s="1"/>
  <c r="N379" s="1"/>
  <c r="N380" s="1"/>
  <c r="N381" s="1"/>
  <c r="N382" s="1"/>
  <c r="N383" s="1"/>
  <c r="N384" s="1"/>
  <c r="N385" s="1"/>
  <c r="N386" s="1"/>
  <c r="N387" s="1"/>
  <c r="N388" s="1"/>
  <c r="N389" s="1"/>
  <c r="N390" s="1"/>
  <c r="N391" s="1"/>
  <c r="N392" s="1"/>
  <c r="N393" s="1"/>
  <c r="N394" s="1"/>
  <c r="N395" s="1"/>
  <c r="N396" s="1"/>
  <c r="N397" s="1"/>
  <c r="N398" s="1"/>
  <c r="N399" s="1"/>
  <c r="N400" s="1"/>
  <c r="N401" s="1"/>
  <c r="N402" s="1"/>
  <c r="N403" s="1"/>
  <c r="N404" s="1"/>
  <c r="N405" s="1"/>
  <c r="N406" s="1"/>
  <c r="N407" s="1"/>
  <c r="N408" s="1"/>
  <c r="N409" s="1"/>
  <c r="N410" s="1"/>
  <c r="N411" s="1"/>
  <c r="N412" s="1"/>
  <c r="N413" s="1"/>
  <c r="N414" s="1"/>
  <c r="N415" s="1"/>
  <c r="N416" s="1"/>
  <c r="N417" s="1"/>
  <c r="N418" s="1"/>
  <c r="N419" s="1"/>
  <c r="N420" s="1"/>
  <c r="N421" s="1"/>
  <c r="N422" s="1"/>
  <c r="N423" s="1"/>
  <c r="M4"/>
  <c r="L4"/>
  <c r="D4"/>
  <c r="E4"/>
  <c r="E5" s="1"/>
  <c r="E6" s="1"/>
  <c r="E7" s="1"/>
  <c r="E8" s="1"/>
  <c r="E9" s="1"/>
  <c r="E10" s="1"/>
  <c r="E11" s="1"/>
  <c r="E12" s="1"/>
  <c r="E13" s="1"/>
  <c r="E14" s="1"/>
  <c r="E15" s="1"/>
  <c r="E16" s="1"/>
  <c r="E17" s="1"/>
  <c r="E18" s="1"/>
  <c r="E19" s="1"/>
  <c r="E20" s="1"/>
  <c r="E21" s="1"/>
  <c r="E22" s="1"/>
  <c r="E23" s="1"/>
  <c r="E24" s="1"/>
  <c r="E25" s="1"/>
  <c r="E26" s="1"/>
  <c r="E27" s="1"/>
  <c r="E28" s="1"/>
  <c r="E29" s="1"/>
  <c r="E30" s="1"/>
  <c r="E31" s="1"/>
  <c r="E32" s="1"/>
  <c r="E33" s="1"/>
  <c r="E34" s="1"/>
  <c r="E35" s="1"/>
  <c r="E36" s="1"/>
  <c r="E37" s="1"/>
  <c r="E38" s="1"/>
  <c r="E39" s="1"/>
  <c r="E40" s="1"/>
  <c r="E41" s="1"/>
  <c r="E42" s="1"/>
  <c r="E43" s="1"/>
  <c r="E44" s="1"/>
  <c r="E45" s="1"/>
  <c r="E46" s="1"/>
  <c r="E47" s="1"/>
  <c r="E48" s="1"/>
  <c r="E49" s="1"/>
  <c r="E50" s="1"/>
  <c r="E51" s="1"/>
  <c r="E52" s="1"/>
  <c r="E53" s="1"/>
  <c r="E54" s="1"/>
  <c r="E55" s="1"/>
  <c r="E56" s="1"/>
  <c r="E57" s="1"/>
  <c r="E58" s="1"/>
  <c r="E59" s="1"/>
  <c r="E60" s="1"/>
  <c r="E61" s="1"/>
  <c r="E62" s="1"/>
  <c r="E63" s="1"/>
  <c r="E64" s="1"/>
  <c r="E65" s="1"/>
  <c r="E66" s="1"/>
  <c r="E67" s="1"/>
  <c r="E68" s="1"/>
  <c r="E69" s="1"/>
  <c r="E70" s="1"/>
  <c r="E71" s="1"/>
  <c r="E72" s="1"/>
  <c r="E73" s="1"/>
  <c r="E74" s="1"/>
  <c r="E75" s="1"/>
  <c r="E76" s="1"/>
  <c r="E77" s="1"/>
  <c r="E78" s="1"/>
  <c r="E79" s="1"/>
  <c r="E80" s="1"/>
  <c r="E81" s="1"/>
  <c r="E82" s="1"/>
  <c r="E83" s="1"/>
  <c r="E84" s="1"/>
  <c r="E85" s="1"/>
  <c r="E86" s="1"/>
  <c r="E87" s="1"/>
  <c r="E88" s="1"/>
  <c r="E89" s="1"/>
  <c r="E90" s="1"/>
  <c r="E91" s="1"/>
  <c r="E92" s="1"/>
  <c r="E93" s="1"/>
  <c r="E94" s="1"/>
  <c r="E95" s="1"/>
  <c r="E96" s="1"/>
  <c r="E97" s="1"/>
  <c r="E98" s="1"/>
  <c r="E99" s="1"/>
  <c r="E100" s="1"/>
  <c r="E101" s="1"/>
  <c r="E102" s="1"/>
  <c r="E103" s="1"/>
  <c r="E104" s="1"/>
  <c r="E105" s="1"/>
  <c r="E106" s="1"/>
  <c r="E107" s="1"/>
  <c r="E108" s="1"/>
  <c r="E109" s="1"/>
  <c r="E110" s="1"/>
  <c r="E111" s="1"/>
  <c r="E112" s="1"/>
  <c r="E113" s="1"/>
  <c r="E114" s="1"/>
  <c r="E115" s="1"/>
  <c r="E116" s="1"/>
  <c r="E117" s="1"/>
  <c r="E118" s="1"/>
  <c r="E119" s="1"/>
  <c r="E120" s="1"/>
  <c r="E121" s="1"/>
  <c r="E122" s="1"/>
  <c r="E123" s="1"/>
  <c r="E124" s="1"/>
  <c r="E125" s="1"/>
  <c r="E126" s="1"/>
  <c r="E127" s="1"/>
  <c r="E128" s="1"/>
  <c r="E129" s="1"/>
  <c r="E130" s="1"/>
  <c r="E131" s="1"/>
  <c r="E132" s="1"/>
  <c r="E133" s="1"/>
  <c r="E134" s="1"/>
  <c r="E135" s="1"/>
  <c r="E136" s="1"/>
  <c r="E137" s="1"/>
  <c r="E138" s="1"/>
  <c r="E139" s="1"/>
  <c r="E140" s="1"/>
  <c r="E141" s="1"/>
  <c r="E142" s="1"/>
  <c r="E143" s="1"/>
  <c r="E144" s="1"/>
  <c r="E145" s="1"/>
  <c r="E146" s="1"/>
  <c r="E147" s="1"/>
  <c r="E148" s="1"/>
  <c r="E149" s="1"/>
  <c r="E150" s="1"/>
  <c r="E151" s="1"/>
  <c r="E152" s="1"/>
  <c r="E153" s="1"/>
  <c r="E154" s="1"/>
  <c r="E155" s="1"/>
  <c r="E156" s="1"/>
  <c r="E157" s="1"/>
  <c r="E158" s="1"/>
  <c r="E159" s="1"/>
  <c r="E160" s="1"/>
  <c r="E161" s="1"/>
  <c r="E162" s="1"/>
  <c r="E163" s="1"/>
  <c r="E164" s="1"/>
  <c r="E165" s="1"/>
  <c r="E166" s="1"/>
  <c r="E167" s="1"/>
  <c r="E168" s="1"/>
  <c r="E169" s="1"/>
  <c r="E170" s="1"/>
  <c r="E171" s="1"/>
  <c r="E172" s="1"/>
  <c r="E173" s="1"/>
  <c r="E174" s="1"/>
  <c r="E175" s="1"/>
  <c r="E176" s="1"/>
  <c r="E177" s="1"/>
  <c r="E178" s="1"/>
  <c r="E179" s="1"/>
  <c r="E180" s="1"/>
  <c r="E181" s="1"/>
  <c r="E182" s="1"/>
  <c r="E183" s="1"/>
  <c r="E184" s="1"/>
  <c r="E185" s="1"/>
  <c r="E186" s="1"/>
  <c r="E187" s="1"/>
  <c r="E188" s="1"/>
  <c r="E189" s="1"/>
  <c r="E190" s="1"/>
  <c r="E191" s="1"/>
  <c r="E192" s="1"/>
  <c r="E193" s="1"/>
  <c r="E194" s="1"/>
  <c r="E195" s="1"/>
  <c r="E196" s="1"/>
  <c r="E197" s="1"/>
  <c r="E198" s="1"/>
  <c r="E199" s="1"/>
  <c r="E200" s="1"/>
  <c r="E201" s="1"/>
  <c r="E202" s="1"/>
  <c r="E203" s="1"/>
  <c r="E204" s="1"/>
  <c r="E205" s="1"/>
  <c r="E206" s="1"/>
  <c r="E207" s="1"/>
  <c r="E208" s="1"/>
  <c r="E209" s="1"/>
  <c r="E210" s="1"/>
  <c r="E211" s="1"/>
  <c r="E212" s="1"/>
  <c r="E213" s="1"/>
  <c r="E214" s="1"/>
  <c r="E215" s="1"/>
  <c r="E216" s="1"/>
  <c r="E217" s="1"/>
  <c r="E218" s="1"/>
  <c r="E219" s="1"/>
  <c r="E220" s="1"/>
  <c r="E221" s="1"/>
  <c r="E222" s="1"/>
  <c r="E223" s="1"/>
  <c r="E224" s="1"/>
  <c r="E225" s="1"/>
  <c r="E226" s="1"/>
  <c r="E227" s="1"/>
  <c r="E228" s="1"/>
  <c r="E229" s="1"/>
  <c r="E230" s="1"/>
  <c r="E231" s="1"/>
  <c r="E232" s="1"/>
  <c r="E233" s="1"/>
  <c r="E234" s="1"/>
  <c r="E235" s="1"/>
  <c r="E236" s="1"/>
  <c r="E237" s="1"/>
  <c r="E238" s="1"/>
  <c r="E239" s="1"/>
  <c r="E240" s="1"/>
  <c r="E241" s="1"/>
  <c r="E242" s="1"/>
  <c r="E243" s="1"/>
  <c r="E244" s="1"/>
  <c r="E245" s="1"/>
  <c r="E246" s="1"/>
  <c r="E247" s="1"/>
  <c r="E248" s="1"/>
  <c r="E249" s="1"/>
  <c r="E250" s="1"/>
  <c r="E251" s="1"/>
  <c r="E252" s="1"/>
  <c r="E253" s="1"/>
  <c r="E254" s="1"/>
  <c r="E255" s="1"/>
  <c r="E256" s="1"/>
  <c r="E257" s="1"/>
  <c r="E258" s="1"/>
  <c r="E259" s="1"/>
  <c r="E260" s="1"/>
  <c r="E261" s="1"/>
  <c r="E262" s="1"/>
  <c r="E263" s="1"/>
  <c r="E264" s="1"/>
  <c r="E265" s="1"/>
  <c r="E266" s="1"/>
  <c r="E267" s="1"/>
  <c r="E268" s="1"/>
  <c r="E269" s="1"/>
  <c r="E270" s="1"/>
  <c r="E271" s="1"/>
  <c r="E272" s="1"/>
  <c r="E273" s="1"/>
  <c r="E274" s="1"/>
  <c r="E275" s="1"/>
  <c r="E276" s="1"/>
  <c r="E277" s="1"/>
  <c r="E278" s="1"/>
  <c r="E279" s="1"/>
  <c r="E280" s="1"/>
  <c r="E281" s="1"/>
  <c r="E282" s="1"/>
  <c r="E283" s="1"/>
  <c r="E284" s="1"/>
  <c r="E285" s="1"/>
  <c r="E286" s="1"/>
  <c r="E287" s="1"/>
  <c r="E288" s="1"/>
  <c r="E289" s="1"/>
  <c r="E290" s="1"/>
  <c r="E291" s="1"/>
  <c r="E292" s="1"/>
  <c r="E293" s="1"/>
  <c r="E294" s="1"/>
  <c r="E295" s="1"/>
  <c r="E296" s="1"/>
  <c r="E297" s="1"/>
  <c r="E298" s="1"/>
  <c r="E299" s="1"/>
  <c r="E300" s="1"/>
  <c r="E301" s="1"/>
  <c r="E302" s="1"/>
  <c r="E303" s="1"/>
  <c r="E304" s="1"/>
  <c r="E305" s="1"/>
  <c r="E306" s="1"/>
  <c r="E307" s="1"/>
  <c r="E308" s="1"/>
  <c r="E309" s="1"/>
  <c r="E310" s="1"/>
  <c r="E311" s="1"/>
  <c r="E312" s="1"/>
  <c r="E313" s="1"/>
  <c r="E314" s="1"/>
  <c r="E315" s="1"/>
  <c r="E316" s="1"/>
  <c r="E317" s="1"/>
  <c r="E318" s="1"/>
  <c r="E319" s="1"/>
  <c r="E320" s="1"/>
  <c r="E321" s="1"/>
  <c r="E322" s="1"/>
  <c r="E323" s="1"/>
  <c r="E324" s="1"/>
  <c r="E325" s="1"/>
  <c r="E326" s="1"/>
  <c r="E327" s="1"/>
  <c r="E328" s="1"/>
  <c r="E329" s="1"/>
  <c r="E330" s="1"/>
  <c r="E331" s="1"/>
  <c r="E332" s="1"/>
  <c r="E333" s="1"/>
  <c r="E334" s="1"/>
  <c r="E335" s="1"/>
  <c r="E336" s="1"/>
  <c r="E337" s="1"/>
  <c r="E338" s="1"/>
  <c r="E339" s="1"/>
  <c r="E340" s="1"/>
  <c r="E341" s="1"/>
  <c r="E342" s="1"/>
  <c r="E343" s="1"/>
  <c r="E344" s="1"/>
  <c r="E345" s="1"/>
  <c r="E346" s="1"/>
  <c r="E347" s="1"/>
  <c r="E348" s="1"/>
  <c r="E349" s="1"/>
  <c r="E350" s="1"/>
  <c r="E351" s="1"/>
  <c r="E352" s="1"/>
  <c r="E353" s="1"/>
  <c r="E354" s="1"/>
  <c r="E355" s="1"/>
  <c r="E356" s="1"/>
  <c r="E357" s="1"/>
  <c r="E358" s="1"/>
  <c r="E359" s="1"/>
  <c r="E360" s="1"/>
  <c r="E361" s="1"/>
  <c r="E362" s="1"/>
  <c r="E363" s="1"/>
  <c r="E364" s="1"/>
  <c r="E365" s="1"/>
  <c r="E366" s="1"/>
  <c r="E367" s="1"/>
  <c r="E368" s="1"/>
  <c r="E369" s="1"/>
  <c r="E370" s="1"/>
  <c r="E371" s="1"/>
  <c r="E372" s="1"/>
  <c r="E373" s="1"/>
  <c r="E374" s="1"/>
  <c r="E375" s="1"/>
  <c r="E376" s="1"/>
  <c r="E377" s="1"/>
  <c r="E378" s="1"/>
  <c r="E379" s="1"/>
  <c r="E380" s="1"/>
  <c r="E381" s="1"/>
  <c r="E382" s="1"/>
  <c r="E383" s="1"/>
  <c r="E384" s="1"/>
  <c r="E385" s="1"/>
  <c r="E386" s="1"/>
  <c r="E387" s="1"/>
  <c r="E388" s="1"/>
  <c r="E389" s="1"/>
  <c r="E390" s="1"/>
  <c r="E391" s="1"/>
  <c r="E392" s="1"/>
  <c r="E393" s="1"/>
  <c r="E394" s="1"/>
  <c r="E395" s="1"/>
  <c r="E396" s="1"/>
  <c r="E397" s="1"/>
  <c r="E398" s="1"/>
  <c r="E399" s="1"/>
  <c r="E400" s="1"/>
  <c r="E401" s="1"/>
  <c r="E402" s="1"/>
  <c r="E403" s="1"/>
  <c r="E404" s="1"/>
  <c r="E405" s="1"/>
  <c r="E406" s="1"/>
  <c r="E407" s="1"/>
  <c r="E408" s="1"/>
  <c r="E409" s="1"/>
  <c r="E410" s="1"/>
  <c r="E411" s="1"/>
  <c r="E412" s="1"/>
  <c r="E413" s="1"/>
  <c r="E414" s="1"/>
  <c r="E415" s="1"/>
  <c r="E416" s="1"/>
  <c r="E417" s="1"/>
  <c r="E418" s="1"/>
  <c r="E419" s="1"/>
  <c r="E420" s="1"/>
  <c r="E421" s="1"/>
  <c r="E422" s="1"/>
  <c r="E423" s="1"/>
  <c r="C5"/>
  <c r="C6"/>
  <c r="C423"/>
  <c r="C422"/>
  <c r="C421"/>
  <c r="C420"/>
  <c r="C419"/>
  <c r="C418"/>
  <c r="C417"/>
  <c r="C416"/>
  <c r="C415"/>
  <c r="C414"/>
  <c r="C413"/>
  <c r="C412"/>
  <c r="C411"/>
  <c r="C410"/>
  <c r="C409"/>
  <c r="C408"/>
  <c r="C407"/>
  <c r="C406"/>
  <c r="C405"/>
  <c r="C404"/>
  <c r="C403"/>
  <c r="C402"/>
  <c r="C401"/>
  <c r="C400"/>
  <c r="C399"/>
  <c r="C398"/>
  <c r="C397"/>
  <c r="C396"/>
  <c r="C395"/>
  <c r="C394"/>
  <c r="C393"/>
  <c r="C392"/>
  <c r="C391"/>
  <c r="C390"/>
  <c r="C389"/>
  <c r="C388"/>
  <c r="C387"/>
  <c r="C386"/>
  <c r="C385"/>
  <c r="C384"/>
  <c r="C383"/>
  <c r="C382"/>
  <c r="C381"/>
  <c r="C380"/>
  <c r="C379"/>
  <c r="C378"/>
  <c r="C377"/>
  <c r="C376"/>
  <c r="C375"/>
  <c r="C374"/>
  <c r="C373"/>
  <c r="C372"/>
  <c r="C371"/>
  <c r="C370"/>
  <c r="C369"/>
  <c r="C368"/>
  <c r="C367"/>
  <c r="C366"/>
  <c r="C365"/>
  <c r="C364"/>
  <c r="C363"/>
  <c r="C362"/>
  <c r="C361"/>
  <c r="C360"/>
  <c r="C359"/>
  <c r="C358"/>
  <c r="C357"/>
  <c r="C356"/>
  <c r="C355"/>
  <c r="C354"/>
  <c r="C353"/>
  <c r="C352"/>
  <c r="C351"/>
  <c r="C350"/>
  <c r="C349"/>
  <c r="C348"/>
  <c r="C347"/>
  <c r="C346"/>
  <c r="C345"/>
  <c r="C344"/>
  <c r="C343"/>
  <c r="C342"/>
  <c r="C341"/>
  <c r="C340"/>
  <c r="C339"/>
  <c r="C338"/>
  <c r="C337"/>
  <c r="C336"/>
  <c r="C335"/>
  <c r="C334"/>
  <c r="C333"/>
  <c r="C332"/>
  <c r="C331"/>
  <c r="C330"/>
  <c r="C329"/>
  <c r="C328"/>
  <c r="C327"/>
  <c r="C326"/>
  <c r="C325"/>
  <c r="C324"/>
  <c r="C323"/>
  <c r="C322"/>
  <c r="C321"/>
  <c r="C320"/>
  <c r="C319"/>
  <c r="C318"/>
  <c r="C317"/>
  <c r="C316"/>
  <c r="C315"/>
  <c r="C314"/>
  <c r="C313"/>
  <c r="C312"/>
  <c r="C311"/>
  <c r="C310"/>
  <c r="C309"/>
  <c r="C308"/>
  <c r="C307"/>
  <c r="C306"/>
  <c r="C305"/>
  <c r="C304"/>
  <c r="C303"/>
  <c r="C302"/>
  <c r="C301"/>
  <c r="C300"/>
  <c r="C299"/>
  <c r="C298"/>
  <c r="C297"/>
  <c r="C296"/>
  <c r="C295"/>
  <c r="C294"/>
  <c r="C293"/>
  <c r="C292"/>
  <c r="C291"/>
  <c r="C290"/>
  <c r="C289"/>
  <c r="C288"/>
  <c r="C287"/>
  <c r="C286"/>
  <c r="C285"/>
  <c r="C284"/>
  <c r="C283"/>
  <c r="C282"/>
  <c r="C281"/>
  <c r="C280"/>
  <c r="C279"/>
  <c r="C278"/>
  <c r="C277"/>
  <c r="C276"/>
  <c r="C275"/>
  <c r="C274"/>
  <c r="C273"/>
  <c r="C272"/>
  <c r="C271"/>
  <c r="C270"/>
  <c r="C269"/>
  <c r="C268"/>
  <c r="C267"/>
  <c r="C266"/>
  <c r="C265"/>
  <c r="C264"/>
  <c r="C263"/>
  <c r="C262"/>
  <c r="C261"/>
  <c r="C260"/>
  <c r="C259"/>
  <c r="C258"/>
  <c r="C257"/>
  <c r="C256"/>
  <c r="C255"/>
  <c r="C254"/>
  <c r="C253"/>
  <c r="C252"/>
  <c r="C251"/>
  <c r="C250"/>
  <c r="C249"/>
  <c r="C248"/>
  <c r="C247"/>
  <c r="C246"/>
  <c r="C245"/>
  <c r="C244"/>
  <c r="C243"/>
  <c r="C242"/>
  <c r="C241"/>
  <c r="C240"/>
  <c r="C239"/>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9"/>
  <c r="C198"/>
  <c r="C197"/>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4"/>
  <c r="C22" i="2"/>
  <c r="C23" s="1"/>
  <c r="C24" s="1"/>
  <c r="C25" s="1"/>
  <c r="C26" s="1"/>
  <c r="C27" s="1"/>
  <c r="C28" s="1"/>
  <c r="C29" s="1"/>
  <c r="C30" s="1"/>
  <c r="C31" s="1"/>
  <c r="C32" s="1"/>
  <c r="C33" s="1"/>
  <c r="C34" s="1"/>
  <c r="C35" s="1"/>
  <c r="C36" s="1"/>
  <c r="C37" s="1"/>
  <c r="C38" s="1"/>
  <c r="C39" s="1"/>
  <c r="C40" s="1"/>
  <c r="C41" s="1"/>
  <c r="C42" s="1"/>
  <c r="C43" s="1"/>
  <c r="C44" s="1"/>
  <c r="C45" s="1"/>
  <c r="C46" s="1"/>
  <c r="C47" s="1"/>
  <c r="C48" s="1"/>
  <c r="C49" s="1"/>
  <c r="C50" s="1"/>
  <c r="C51" s="1"/>
  <c r="C52" s="1"/>
  <c r="C53" s="1"/>
  <c r="C54" s="1"/>
  <c r="C55" s="1"/>
  <c r="C56" s="1"/>
  <c r="C57" s="1"/>
  <c r="C58" s="1"/>
  <c r="C59" s="1"/>
  <c r="C60" s="1"/>
  <c r="C61" s="1"/>
  <c r="C62" s="1"/>
  <c r="C63" s="1"/>
  <c r="C64" s="1"/>
  <c r="C65" s="1"/>
  <c r="C66" s="1"/>
  <c r="C67" s="1"/>
  <c r="C68" s="1"/>
  <c r="C69" s="1"/>
  <c r="C70" s="1"/>
  <c r="C71" s="1"/>
  <c r="C72" s="1"/>
  <c r="C73" s="1"/>
  <c r="C74" s="1"/>
  <c r="C75" s="1"/>
  <c r="C76" s="1"/>
  <c r="C77" s="1"/>
  <c r="C78" s="1"/>
  <c r="C79" s="1"/>
  <c r="C80" s="1"/>
  <c r="C81" s="1"/>
  <c r="C82" s="1"/>
  <c r="C83" s="1"/>
  <c r="C84" s="1"/>
  <c r="C85" s="1"/>
  <c r="C86" s="1"/>
  <c r="C87" s="1"/>
  <c r="C88" s="1"/>
  <c r="C89" s="1"/>
  <c r="C90" s="1"/>
  <c r="C91" s="1"/>
  <c r="C92" s="1"/>
  <c r="C93" s="1"/>
  <c r="C94" s="1"/>
  <c r="C95" s="1"/>
  <c r="C96" s="1"/>
  <c r="C97" s="1"/>
  <c r="C98" s="1"/>
  <c r="C99" s="1"/>
  <c r="C100" s="1"/>
  <c r="C101" s="1"/>
  <c r="C102" s="1"/>
  <c r="C103" s="1"/>
  <c r="C104" s="1"/>
  <c r="C105" s="1"/>
  <c r="C106" s="1"/>
  <c r="C107" s="1"/>
  <c r="C108" s="1"/>
  <c r="C109" s="1"/>
  <c r="C110" s="1"/>
  <c r="C111" s="1"/>
  <c r="C112" s="1"/>
  <c r="C113" s="1"/>
  <c r="C114" s="1"/>
  <c r="C115" s="1"/>
  <c r="C116" s="1"/>
  <c r="C117" s="1"/>
  <c r="C118" s="1"/>
  <c r="C119" s="1"/>
  <c r="C120" s="1"/>
  <c r="C121" s="1"/>
  <c r="C122" s="1"/>
  <c r="C123" s="1"/>
  <c r="C124" s="1"/>
  <c r="C125" s="1"/>
  <c r="C126" s="1"/>
  <c r="C127" s="1"/>
  <c r="C128" s="1"/>
  <c r="C129" s="1"/>
  <c r="C130" s="1"/>
  <c r="C131" s="1"/>
  <c r="C132" s="1"/>
  <c r="C133" s="1"/>
  <c r="C134" s="1"/>
  <c r="C135" s="1"/>
  <c r="C136" s="1"/>
  <c r="C137" s="1"/>
  <c r="C138" s="1"/>
  <c r="C139" s="1"/>
  <c r="C140" s="1"/>
  <c r="C141" s="1"/>
  <c r="C142" s="1"/>
  <c r="C143" s="1"/>
  <c r="C144" s="1"/>
  <c r="C145" s="1"/>
  <c r="C146" s="1"/>
  <c r="C147" s="1"/>
  <c r="C148" s="1"/>
  <c r="C149" s="1"/>
  <c r="C150" s="1"/>
  <c r="C151" s="1"/>
  <c r="C152" s="1"/>
  <c r="C153" s="1"/>
  <c r="C154" s="1"/>
  <c r="C155" s="1"/>
  <c r="C156" s="1"/>
  <c r="C157" s="1"/>
  <c r="C158" s="1"/>
  <c r="C159" s="1"/>
  <c r="C160" s="1"/>
  <c r="C161" s="1"/>
  <c r="C162" s="1"/>
  <c r="C163" s="1"/>
  <c r="C164" s="1"/>
  <c r="C165" s="1"/>
  <c r="C166" s="1"/>
  <c r="C167" s="1"/>
  <c r="C168" s="1"/>
  <c r="C169" s="1"/>
  <c r="C170" s="1"/>
  <c r="C171" s="1"/>
  <c r="C172" s="1"/>
  <c r="C173" s="1"/>
  <c r="C174" s="1"/>
  <c r="C175" s="1"/>
  <c r="C176" s="1"/>
  <c r="C177" s="1"/>
  <c r="C178" s="1"/>
  <c r="C179" s="1"/>
  <c r="C180" s="1"/>
  <c r="C181" s="1"/>
  <c r="C182" s="1"/>
  <c r="C183" s="1"/>
  <c r="C184" s="1"/>
  <c r="C185" s="1"/>
  <c r="C186" s="1"/>
  <c r="C187" s="1"/>
  <c r="C188" s="1"/>
  <c r="C189" s="1"/>
  <c r="C190" s="1"/>
  <c r="C191" s="1"/>
  <c r="C192" s="1"/>
  <c r="C193" s="1"/>
  <c r="C194" s="1"/>
  <c r="C195" s="1"/>
  <c r="C196" s="1"/>
  <c r="C197" s="1"/>
  <c r="C198" s="1"/>
  <c r="C199" s="1"/>
  <c r="C200" s="1"/>
  <c r="C201" s="1"/>
  <c r="C202" s="1"/>
  <c r="C203" s="1"/>
  <c r="C204" s="1"/>
  <c r="C205" s="1"/>
  <c r="C206" s="1"/>
  <c r="C207" s="1"/>
  <c r="C208" s="1"/>
  <c r="C209" s="1"/>
  <c r="C210" s="1"/>
  <c r="C211" s="1"/>
  <c r="C212" s="1"/>
  <c r="C213" s="1"/>
  <c r="C214" s="1"/>
  <c r="C215" s="1"/>
  <c r="C216" s="1"/>
  <c r="C217" s="1"/>
  <c r="C218" s="1"/>
  <c r="C219" s="1"/>
  <c r="C220" s="1"/>
  <c r="C221" s="1"/>
  <c r="C222" s="1"/>
  <c r="C223" s="1"/>
  <c r="C224" s="1"/>
  <c r="C225" s="1"/>
  <c r="C226" s="1"/>
  <c r="C227" s="1"/>
  <c r="C228" s="1"/>
  <c r="C229" s="1"/>
  <c r="C230" s="1"/>
  <c r="C231" s="1"/>
  <c r="C232" s="1"/>
  <c r="C233" s="1"/>
  <c r="C234" s="1"/>
  <c r="C235" s="1"/>
  <c r="C236" s="1"/>
  <c r="C237" s="1"/>
  <c r="C238" s="1"/>
  <c r="C239" s="1"/>
  <c r="C240" s="1"/>
  <c r="C241" s="1"/>
  <c r="C242" s="1"/>
  <c r="C243" s="1"/>
  <c r="C244" s="1"/>
  <c r="C245" s="1"/>
  <c r="C246" s="1"/>
  <c r="C247" s="1"/>
  <c r="C248" s="1"/>
  <c r="C249" s="1"/>
  <c r="C250" s="1"/>
  <c r="C251" s="1"/>
  <c r="C252" s="1"/>
  <c r="C253" s="1"/>
  <c r="C254" s="1"/>
  <c r="C255" s="1"/>
  <c r="C256" s="1"/>
  <c r="C257" s="1"/>
  <c r="C258" s="1"/>
  <c r="C259" s="1"/>
  <c r="C260" s="1"/>
  <c r="C261" s="1"/>
  <c r="C262" s="1"/>
  <c r="C263" s="1"/>
  <c r="C264" s="1"/>
  <c r="C265" s="1"/>
  <c r="C266" s="1"/>
  <c r="C267" s="1"/>
  <c r="C268" s="1"/>
  <c r="C269" s="1"/>
  <c r="C270" s="1"/>
  <c r="C271" s="1"/>
  <c r="C272" s="1"/>
  <c r="C273" s="1"/>
  <c r="C274" s="1"/>
  <c r="C275" s="1"/>
  <c r="C276" s="1"/>
  <c r="C277" s="1"/>
  <c r="C278" s="1"/>
  <c r="C279" s="1"/>
  <c r="C280" s="1"/>
  <c r="C281" s="1"/>
  <c r="C282" s="1"/>
  <c r="C283" s="1"/>
  <c r="C284" s="1"/>
  <c r="C285" s="1"/>
  <c r="C286" s="1"/>
  <c r="C287" s="1"/>
  <c r="C288" s="1"/>
  <c r="C289" s="1"/>
  <c r="C290" s="1"/>
  <c r="C291" s="1"/>
  <c r="C292" s="1"/>
  <c r="C293" s="1"/>
  <c r="C294" s="1"/>
  <c r="C295" s="1"/>
  <c r="C296" s="1"/>
  <c r="C297" s="1"/>
  <c r="C298" s="1"/>
  <c r="C299" s="1"/>
  <c r="C300" s="1"/>
  <c r="C301" s="1"/>
  <c r="C302" s="1"/>
  <c r="C303" s="1"/>
  <c r="C304" s="1"/>
  <c r="C305" s="1"/>
  <c r="C306" s="1"/>
  <c r="C307" s="1"/>
  <c r="C308" s="1"/>
  <c r="C309" s="1"/>
  <c r="C310" s="1"/>
  <c r="C311" s="1"/>
  <c r="C312" s="1"/>
  <c r="C313" s="1"/>
  <c r="C314" s="1"/>
  <c r="C315" s="1"/>
  <c r="C316" s="1"/>
  <c r="C317" s="1"/>
  <c r="C318" s="1"/>
  <c r="C319" s="1"/>
  <c r="C320" s="1"/>
  <c r="C321" s="1"/>
  <c r="C322" s="1"/>
  <c r="C323" s="1"/>
  <c r="C324" s="1"/>
  <c r="C325" s="1"/>
  <c r="C326" s="1"/>
  <c r="C327" s="1"/>
  <c r="C328" s="1"/>
  <c r="C329" s="1"/>
  <c r="C330" s="1"/>
  <c r="C331" s="1"/>
  <c r="C332" s="1"/>
  <c r="C333" s="1"/>
  <c r="C334" s="1"/>
  <c r="C335" s="1"/>
  <c r="C336" s="1"/>
  <c r="C337" s="1"/>
  <c r="C338" s="1"/>
  <c r="C339" s="1"/>
  <c r="C340" s="1"/>
  <c r="C341" s="1"/>
  <c r="C342" s="1"/>
  <c r="C343" s="1"/>
  <c r="C344" s="1"/>
  <c r="C345" s="1"/>
  <c r="C346" s="1"/>
  <c r="C347" s="1"/>
  <c r="C348" s="1"/>
  <c r="C349" s="1"/>
  <c r="C350" s="1"/>
  <c r="C351" s="1"/>
  <c r="C352" s="1"/>
  <c r="C353" s="1"/>
  <c r="C354" s="1"/>
  <c r="C355" s="1"/>
  <c r="C356" s="1"/>
  <c r="C357" s="1"/>
  <c r="C358" s="1"/>
  <c r="C359" s="1"/>
  <c r="C360" s="1"/>
  <c r="C361" s="1"/>
  <c r="C362" s="1"/>
  <c r="C363" s="1"/>
  <c r="C364" s="1"/>
  <c r="C365" s="1"/>
  <c r="C366" s="1"/>
  <c r="C367" s="1"/>
  <c r="C368" s="1"/>
  <c r="C369" s="1"/>
  <c r="C370" s="1"/>
  <c r="C371" s="1"/>
  <c r="C372" s="1"/>
  <c r="C373" s="1"/>
  <c r="C374" s="1"/>
  <c r="C375" s="1"/>
  <c r="C376" s="1"/>
  <c r="C377" s="1"/>
  <c r="C378" s="1"/>
  <c r="C379" s="1"/>
  <c r="C380" s="1"/>
  <c r="C381" s="1"/>
  <c r="C382" s="1"/>
  <c r="C383" s="1"/>
  <c r="C384" s="1"/>
  <c r="C385" s="1"/>
  <c r="C386" s="1"/>
  <c r="C387" s="1"/>
  <c r="C388" s="1"/>
  <c r="C389" s="1"/>
  <c r="C390" s="1"/>
  <c r="C391" s="1"/>
  <c r="C392" s="1"/>
  <c r="C393" s="1"/>
  <c r="C394" s="1"/>
  <c r="C395" s="1"/>
  <c r="C396" s="1"/>
  <c r="C397" s="1"/>
  <c r="C398" s="1"/>
  <c r="C399" s="1"/>
  <c r="C400" s="1"/>
  <c r="C401" s="1"/>
  <c r="C402" s="1"/>
  <c r="C403" s="1"/>
  <c r="C404" s="1"/>
  <c r="C405" s="1"/>
  <c r="C406" s="1"/>
  <c r="C407" s="1"/>
  <c r="C408" s="1"/>
  <c r="C409" s="1"/>
  <c r="C410" s="1"/>
  <c r="C411" s="1"/>
  <c r="C412" s="1"/>
  <c r="C413" s="1"/>
  <c r="C414" s="1"/>
  <c r="C415" s="1"/>
  <c r="C416" s="1"/>
  <c r="C417" s="1"/>
  <c r="C418" s="1"/>
  <c r="C419" s="1"/>
  <c r="C420" s="1"/>
  <c r="C421" s="1"/>
  <c r="C422" s="1"/>
  <c r="C423" s="1"/>
  <c r="C424" s="1"/>
  <c r="C425" s="1"/>
  <c r="C426" s="1"/>
  <c r="C427" s="1"/>
  <c r="C428" s="1"/>
  <c r="C429" s="1"/>
  <c r="C430" s="1"/>
  <c r="C431" s="1"/>
  <c r="C432" s="1"/>
  <c r="C433" s="1"/>
  <c r="C434" s="1"/>
  <c r="C435" s="1"/>
  <c r="C16"/>
  <c r="C17" s="1"/>
  <c r="C18" s="1"/>
  <c r="C19" s="1"/>
  <c r="C20" s="1"/>
  <c r="F15"/>
  <c r="E15"/>
  <c r="A15"/>
  <c r="G15" s="1"/>
  <c r="B17" i="1"/>
  <c r="B5"/>
  <c r="E24"/>
  <c r="E42" s="1"/>
  <c r="C25"/>
  <c r="C24"/>
  <c r="F24" s="1"/>
  <c r="D7" i="4" l="1"/>
  <c r="D42" s="1"/>
  <c r="F4" i="3"/>
  <c r="B47" i="1" s="1"/>
  <c r="O4" i="3"/>
  <c r="E44" i="1"/>
  <c r="C42"/>
  <c r="F42" s="1"/>
  <c r="F25"/>
  <c r="B45" i="4"/>
  <c r="P4" i="3"/>
  <c r="G4"/>
  <c r="H15" i="2"/>
  <c r="A16"/>
  <c r="C44" i="1" l="1"/>
  <c r="F44" s="1"/>
  <c r="Q4" i="3"/>
  <c r="M5" s="1"/>
  <c r="O5" s="1"/>
  <c r="D47" i="1"/>
  <c r="F47" s="1"/>
  <c r="H4" i="3"/>
  <c r="I15" i="2"/>
  <c r="F16" s="1"/>
  <c r="E16" s="1"/>
  <c r="G16" s="1"/>
  <c r="A17"/>
  <c r="P5" i="3" l="1"/>
  <c r="Q5" s="1"/>
  <c r="D5"/>
  <c r="F5" s="1"/>
  <c r="H16" i="2"/>
  <c r="A18"/>
  <c r="M6" i="3" l="1"/>
  <c r="O6" s="1"/>
  <c r="G5"/>
  <c r="H5"/>
  <c r="I16" i="2"/>
  <c r="F17" s="1"/>
  <c r="E17" s="1"/>
  <c r="G17" s="1"/>
  <c r="H17"/>
  <c r="I17" s="1"/>
  <c r="F18" s="1"/>
  <c r="A19"/>
  <c r="P6" i="3" l="1"/>
  <c r="D6"/>
  <c r="F6" s="1"/>
  <c r="H18" i="2"/>
  <c r="E18"/>
  <c r="G18" s="1"/>
  <c r="A20"/>
  <c r="Q6" i="3" l="1"/>
  <c r="M7" s="1"/>
  <c r="G6"/>
  <c r="I18" i="2"/>
  <c r="F19" s="1"/>
  <c r="E19" s="1"/>
  <c r="G19" s="1"/>
  <c r="A21"/>
  <c r="P7" i="3" l="1"/>
  <c r="O7"/>
  <c r="H6"/>
  <c r="H19" i="2"/>
  <c r="I19" s="1"/>
  <c r="F20" s="1"/>
  <c r="E20" s="1"/>
  <c r="G20" s="1"/>
  <c r="A22"/>
  <c r="Q7" i="3" l="1"/>
  <c r="M8" s="1"/>
  <c r="O8" s="1"/>
  <c r="D7"/>
  <c r="H20" i="2"/>
  <c r="I20" s="1"/>
  <c r="F21" s="1"/>
  <c r="H21" s="1"/>
  <c r="A23"/>
  <c r="G7" i="3" l="1"/>
  <c r="F7"/>
  <c r="P8"/>
  <c r="Q8" s="1"/>
  <c r="E21" i="2"/>
  <c r="G21" s="1"/>
  <c r="I21" s="1"/>
  <c r="F22" s="1"/>
  <c r="E22" s="1"/>
  <c r="G22" s="1"/>
  <c r="A24"/>
  <c r="H7" i="3" l="1"/>
  <c r="D8" s="1"/>
  <c r="F8" s="1"/>
  <c r="G8"/>
  <c r="M9"/>
  <c r="O9" s="1"/>
  <c r="H22" i="2"/>
  <c r="I22" s="1"/>
  <c r="F23" s="1"/>
  <c r="A25"/>
  <c r="H8" i="3" l="1"/>
  <c r="D9" s="1"/>
  <c r="G9"/>
  <c r="F9"/>
  <c r="H9" s="1"/>
  <c r="D10" s="1"/>
  <c r="F10" s="1"/>
  <c r="P9"/>
  <c r="Q9" s="1"/>
  <c r="M10" s="1"/>
  <c r="O10" s="1"/>
  <c r="H23" i="2"/>
  <c r="E23"/>
  <c r="G23" s="1"/>
  <c r="A26"/>
  <c r="P10" i="3" l="1"/>
  <c r="G10"/>
  <c r="H10" s="1"/>
  <c r="D11" s="1"/>
  <c r="F11" s="1"/>
  <c r="I23" i="2"/>
  <c r="F24" s="1"/>
  <c r="E24" s="1"/>
  <c r="G24" s="1"/>
  <c r="A27"/>
  <c r="Q10" i="3" l="1"/>
  <c r="M11" s="1"/>
  <c r="O11" s="1"/>
  <c r="G11"/>
  <c r="H11" s="1"/>
  <c r="D12" s="1"/>
  <c r="F12" s="1"/>
  <c r="H24" i="2"/>
  <c r="I24" s="1"/>
  <c r="F25" s="1"/>
  <c r="A28"/>
  <c r="P11" i="3" l="1"/>
  <c r="G12"/>
  <c r="H12" s="1"/>
  <c r="D13" s="1"/>
  <c r="F13" s="1"/>
  <c r="H25" i="2"/>
  <c r="E25"/>
  <c r="G25" s="1"/>
  <c r="A29"/>
  <c r="Q11" i="3" l="1"/>
  <c r="M12" s="1"/>
  <c r="O12" s="1"/>
  <c r="G13"/>
  <c r="I25" i="2"/>
  <c r="F26" s="1"/>
  <c r="E26" s="1"/>
  <c r="G26" s="1"/>
  <c r="A30"/>
  <c r="P12" i="3" l="1"/>
  <c r="H13"/>
  <c r="D14" s="1"/>
  <c r="F14" s="1"/>
  <c r="H26" i="2"/>
  <c r="I26" s="1"/>
  <c r="F27" s="1"/>
  <c r="E27" s="1"/>
  <c r="G27" s="1"/>
  <c r="A31"/>
  <c r="Q12" i="3" l="1"/>
  <c r="M13" s="1"/>
  <c r="O13" s="1"/>
  <c r="G14"/>
  <c r="H27" i="2"/>
  <c r="I27" s="1"/>
  <c r="F28" s="1"/>
  <c r="E28" s="1"/>
  <c r="G28" s="1"/>
  <c r="A32"/>
  <c r="P13" i="3" l="1"/>
  <c r="H14"/>
  <c r="D15" s="1"/>
  <c r="H28" i="2"/>
  <c r="I28" s="1"/>
  <c r="F29" s="1"/>
  <c r="A33"/>
  <c r="G15" i="3" l="1"/>
  <c r="F15"/>
  <c r="Q13"/>
  <c r="M14" s="1"/>
  <c r="O14" s="1"/>
  <c r="H29" i="2"/>
  <c r="E29"/>
  <c r="G29" s="1"/>
  <c r="A34"/>
  <c r="H15" i="3" l="1"/>
  <c r="D16" s="1"/>
  <c r="F16" s="1"/>
  <c r="P14"/>
  <c r="Q14" s="1"/>
  <c r="M15" s="1"/>
  <c r="I29" i="2"/>
  <c r="F30" s="1"/>
  <c r="E30" s="1"/>
  <c r="G30" s="1"/>
  <c r="A35"/>
  <c r="G16" i="3" l="1"/>
  <c r="H16" s="1"/>
  <c r="D17" s="1"/>
  <c r="F17" s="1"/>
  <c r="P15"/>
  <c r="O15"/>
  <c r="H30" i="2"/>
  <c r="I30" s="1"/>
  <c r="F31" s="1"/>
  <c r="E31" s="1"/>
  <c r="G31" s="1"/>
  <c r="A36"/>
  <c r="Q15" i="3" l="1"/>
  <c r="M16" s="1"/>
  <c r="O16" s="1"/>
  <c r="G17"/>
  <c r="H31" i="2"/>
  <c r="I31" s="1"/>
  <c r="F32" s="1"/>
  <c r="A37"/>
  <c r="P16" i="3" l="1"/>
  <c r="Q16" s="1"/>
  <c r="M17" s="1"/>
  <c r="O17" s="1"/>
  <c r="H17"/>
  <c r="D18" s="1"/>
  <c r="F18" s="1"/>
  <c r="H32" i="2"/>
  <c r="I32" s="1"/>
  <c r="F33" s="1"/>
  <c r="E32"/>
  <c r="G32" s="1"/>
  <c r="A38"/>
  <c r="P17" i="3" l="1"/>
  <c r="G18"/>
  <c r="H33" i="2"/>
  <c r="E33"/>
  <c r="G33" s="1"/>
  <c r="A39"/>
  <c r="Q17" i="3" l="1"/>
  <c r="M18" s="1"/>
  <c r="O18" s="1"/>
  <c r="H18"/>
  <c r="D19" s="1"/>
  <c r="F19" s="1"/>
  <c r="I33" i="2"/>
  <c r="F34" s="1"/>
  <c r="E34" s="1"/>
  <c r="G34" s="1"/>
  <c r="A40"/>
  <c r="P18" i="3" l="1"/>
  <c r="G19"/>
  <c r="H19" s="1"/>
  <c r="D20" s="1"/>
  <c r="F20" s="1"/>
  <c r="H34" i="2"/>
  <c r="I34" s="1"/>
  <c r="F35" s="1"/>
  <c r="A41"/>
  <c r="Q18" i="3" l="1"/>
  <c r="M19" s="1"/>
  <c r="O19" s="1"/>
  <c r="G20"/>
  <c r="E35" i="2"/>
  <c r="G35" s="1"/>
  <c r="I35" s="1"/>
  <c r="F36" s="1"/>
  <c r="H36" s="1"/>
  <c r="H35"/>
  <c r="A42"/>
  <c r="P19" i="3" l="1"/>
  <c r="H20"/>
  <c r="D21" s="1"/>
  <c r="F21" s="1"/>
  <c r="E36" i="2"/>
  <c r="G36" s="1"/>
  <c r="I36" s="1"/>
  <c r="F37" s="1"/>
  <c r="A43"/>
  <c r="Q19" i="3" l="1"/>
  <c r="M20" s="1"/>
  <c r="O20" s="1"/>
  <c r="G21"/>
  <c r="H21" s="1"/>
  <c r="D22" s="1"/>
  <c r="H37" i="2"/>
  <c r="E37"/>
  <c r="G37" s="1"/>
  <c r="A44"/>
  <c r="G22" i="3" l="1"/>
  <c r="F22"/>
  <c r="H22" s="1"/>
  <c r="D23" s="1"/>
  <c r="F23" s="1"/>
  <c r="P20"/>
  <c r="I37" i="2"/>
  <c r="F38" s="1"/>
  <c r="E38" s="1"/>
  <c r="G38" s="1"/>
  <c r="A45"/>
  <c r="Q20" i="3" l="1"/>
  <c r="M21" s="1"/>
  <c r="O21" s="1"/>
  <c r="G23"/>
  <c r="H38" i="2"/>
  <c r="I38" s="1"/>
  <c r="F39" s="1"/>
  <c r="A46"/>
  <c r="P21" i="3" l="1"/>
  <c r="H23"/>
  <c r="D24" s="1"/>
  <c r="F24" s="1"/>
  <c r="H39" i="2"/>
  <c r="E39"/>
  <c r="G39" s="1"/>
  <c r="A47"/>
  <c r="Q21" i="3" l="1"/>
  <c r="M22" s="1"/>
  <c r="O22" s="1"/>
  <c r="G24"/>
  <c r="I39" i="2"/>
  <c r="F40" s="1"/>
  <c r="E40" s="1"/>
  <c r="G40" s="1"/>
  <c r="A48"/>
  <c r="P22" i="3" l="1"/>
  <c r="Q22" s="1"/>
  <c r="M23" s="1"/>
  <c r="O23" s="1"/>
  <c r="H24"/>
  <c r="D25" s="1"/>
  <c r="H40" i="2"/>
  <c r="I40" s="1"/>
  <c r="F41" s="1"/>
  <c r="A49"/>
  <c r="G25" i="3" l="1"/>
  <c r="F25"/>
  <c r="P23"/>
  <c r="E41" i="2"/>
  <c r="G41" s="1"/>
  <c r="H41"/>
  <c r="A50"/>
  <c r="H25" i="3" l="1"/>
  <c r="D26" s="1"/>
  <c r="F26" s="1"/>
  <c r="Q23"/>
  <c r="M24" s="1"/>
  <c r="O24" s="1"/>
  <c r="G26"/>
  <c r="I41" i="2"/>
  <c r="F42" s="1"/>
  <c r="E42" s="1"/>
  <c r="G42" s="1"/>
  <c r="A51"/>
  <c r="H26" i="3" l="1"/>
  <c r="D27" s="1"/>
  <c r="F27" s="1"/>
  <c r="P24"/>
  <c r="G27"/>
  <c r="H42" i="2"/>
  <c r="I42" s="1"/>
  <c r="F43" s="1"/>
  <c r="E43" s="1"/>
  <c r="G43" s="1"/>
  <c r="A52"/>
  <c r="H27" i="3" l="1"/>
  <c r="D28" s="1"/>
  <c r="G28" s="1"/>
  <c r="F28"/>
  <c r="Q24"/>
  <c r="M25" s="1"/>
  <c r="O25" s="1"/>
  <c r="H43" i="2"/>
  <c r="I43" s="1"/>
  <c r="F44" s="1"/>
  <c r="E44" s="1"/>
  <c r="G44" s="1"/>
  <c r="A53"/>
  <c r="H28" i="3" l="1"/>
  <c r="D29" s="1"/>
  <c r="G29" s="1"/>
  <c r="P25"/>
  <c r="H44" i="2"/>
  <c r="I44" s="1"/>
  <c r="F45" s="1"/>
  <c r="E45" s="1"/>
  <c r="G45" s="1"/>
  <c r="A54"/>
  <c r="F29" i="3" l="1"/>
  <c r="H29" s="1"/>
  <c r="D30" s="1"/>
  <c r="F30" s="1"/>
  <c r="Q25"/>
  <c r="M26" s="1"/>
  <c r="O26" s="1"/>
  <c r="H45" i="2"/>
  <c r="I45" s="1"/>
  <c r="F46" s="1"/>
  <c r="H46" s="1"/>
  <c r="A55"/>
  <c r="G30" i="3" l="1"/>
  <c r="H30" s="1"/>
  <c r="D31" s="1"/>
  <c r="F31" s="1"/>
  <c r="P26"/>
  <c r="E46" i="2"/>
  <c r="G46" s="1"/>
  <c r="I46" s="1"/>
  <c r="F47" s="1"/>
  <c r="H47" s="1"/>
  <c r="A56"/>
  <c r="G31" i="3" l="1"/>
  <c r="Q26"/>
  <c r="M27" s="1"/>
  <c r="O27" s="1"/>
  <c r="H31"/>
  <c r="D32" s="1"/>
  <c r="E47" i="2"/>
  <c r="G47" s="1"/>
  <c r="I47" s="1"/>
  <c r="F48" s="1"/>
  <c r="E48" s="1"/>
  <c r="G48" s="1"/>
  <c r="A57"/>
  <c r="G32" i="3" l="1"/>
  <c r="F32"/>
  <c r="P27"/>
  <c r="H48" i="2"/>
  <c r="I48" s="1"/>
  <c r="F49" s="1"/>
  <c r="E49" s="1"/>
  <c r="G49" s="1"/>
  <c r="A58"/>
  <c r="H32" i="3" l="1"/>
  <c r="D33" s="1"/>
  <c r="F33" s="1"/>
  <c r="Q27"/>
  <c r="M28" s="1"/>
  <c r="O28" s="1"/>
  <c r="G33"/>
  <c r="H49" i="2"/>
  <c r="I49" s="1"/>
  <c r="F50" s="1"/>
  <c r="A59"/>
  <c r="P28" i="3" l="1"/>
  <c r="Q28" s="1"/>
  <c r="M29" s="1"/>
  <c r="O29" s="1"/>
  <c r="H33"/>
  <c r="D34" s="1"/>
  <c r="F34" s="1"/>
  <c r="H50" i="2"/>
  <c r="E50"/>
  <c r="G50" s="1"/>
  <c r="A60"/>
  <c r="P29" i="3" l="1"/>
  <c r="G34"/>
  <c r="I50" i="2"/>
  <c r="F51" s="1"/>
  <c r="H51" s="1"/>
  <c r="A61"/>
  <c r="Q29" i="3" l="1"/>
  <c r="M30" s="1"/>
  <c r="O30" s="1"/>
  <c r="H34"/>
  <c r="D35" s="1"/>
  <c r="F35" s="1"/>
  <c r="E51" i="2"/>
  <c r="G51" s="1"/>
  <c r="I51" s="1"/>
  <c r="F52" s="1"/>
  <c r="E52" s="1"/>
  <c r="G52" s="1"/>
  <c r="A62"/>
  <c r="P30" i="3" l="1"/>
  <c r="G35"/>
  <c r="H52" i="2"/>
  <c r="I52" s="1"/>
  <c r="F53" s="1"/>
  <c r="E53" s="1"/>
  <c r="G53" s="1"/>
  <c r="A63"/>
  <c r="Q30" i="3" l="1"/>
  <c r="M31" s="1"/>
  <c r="O31" s="1"/>
  <c r="H35"/>
  <c r="D36" s="1"/>
  <c r="F36" s="1"/>
  <c r="H53" i="2"/>
  <c r="I53" s="1"/>
  <c r="F54" s="1"/>
  <c r="A64"/>
  <c r="P31" i="3" l="1"/>
  <c r="G36"/>
  <c r="H54" i="2"/>
  <c r="E54"/>
  <c r="G54" s="1"/>
  <c r="A65"/>
  <c r="Q31" i="3" l="1"/>
  <c r="M32" s="1"/>
  <c r="O32" s="1"/>
  <c r="H36"/>
  <c r="D37" s="1"/>
  <c r="F37" s="1"/>
  <c r="I54" i="2"/>
  <c r="F55" s="1"/>
  <c r="H55" s="1"/>
  <c r="A66"/>
  <c r="P32" i="3" l="1"/>
  <c r="G37"/>
  <c r="E55" i="2"/>
  <c r="G55" s="1"/>
  <c r="I55" s="1"/>
  <c r="F56" s="1"/>
  <c r="A67"/>
  <c r="Q32" i="3" l="1"/>
  <c r="M33" s="1"/>
  <c r="O33" s="1"/>
  <c r="H37"/>
  <c r="D38" s="1"/>
  <c r="E56" i="2"/>
  <c r="G56" s="1"/>
  <c r="I56" s="1"/>
  <c r="F57" s="1"/>
  <c r="H56"/>
  <c r="A68"/>
  <c r="G38" i="3" l="1"/>
  <c r="F38"/>
  <c r="H38" s="1"/>
  <c r="D39" s="1"/>
  <c r="F39" s="1"/>
  <c r="P33"/>
  <c r="Q33" s="1"/>
  <c r="M34" s="1"/>
  <c r="O34" s="1"/>
  <c r="E57" i="2"/>
  <c r="G57" s="1"/>
  <c r="H57"/>
  <c r="A69"/>
  <c r="P34" i="3" l="1"/>
  <c r="G39"/>
  <c r="I57" i="2"/>
  <c r="F58" s="1"/>
  <c r="H58" s="1"/>
  <c r="A70"/>
  <c r="H39" i="3" l="1"/>
  <c r="D40" s="1"/>
  <c r="Q34"/>
  <c r="M35" s="1"/>
  <c r="O35" s="1"/>
  <c r="E58" i="2"/>
  <c r="G58" s="1"/>
  <c r="I58" s="1"/>
  <c r="F59" s="1"/>
  <c r="H59" s="1"/>
  <c r="A71"/>
  <c r="G40" i="3" l="1"/>
  <c r="F40"/>
  <c r="P35"/>
  <c r="E59" i="2"/>
  <c r="G59" s="1"/>
  <c r="I59" s="1"/>
  <c r="F60" s="1"/>
  <c r="A72"/>
  <c r="H40" i="3" l="1"/>
  <c r="D41" s="1"/>
  <c r="G41" s="1"/>
  <c r="Q35"/>
  <c r="M36" s="1"/>
  <c r="E60" i="2"/>
  <c r="G60" s="1"/>
  <c r="H60"/>
  <c r="A73"/>
  <c r="F41" i="3" l="1"/>
  <c r="H41" s="1"/>
  <c r="D42" s="1"/>
  <c r="F42" s="1"/>
  <c r="P36"/>
  <c r="O36"/>
  <c r="I60" i="2"/>
  <c r="F61" s="1"/>
  <c r="A74"/>
  <c r="Q36" i="3" l="1"/>
  <c r="M37" s="1"/>
  <c r="O37" s="1"/>
  <c r="G42"/>
  <c r="P37"/>
  <c r="H42"/>
  <c r="D43" s="1"/>
  <c r="F43" s="1"/>
  <c r="E61" i="2"/>
  <c r="G61" s="1"/>
  <c r="H61"/>
  <c r="A75"/>
  <c r="Q37" i="3" l="1"/>
  <c r="M38" s="1"/>
  <c r="O38" s="1"/>
  <c r="G43"/>
  <c r="I61" i="2"/>
  <c r="F62" s="1"/>
  <c r="A76"/>
  <c r="P38" i="3" l="1"/>
  <c r="H43"/>
  <c r="D44" s="1"/>
  <c r="H62" i="2"/>
  <c r="E62"/>
  <c r="G62" s="1"/>
  <c r="I62" s="1"/>
  <c r="F63" s="1"/>
  <c r="A77"/>
  <c r="G44" i="3" l="1"/>
  <c r="F44"/>
  <c r="Q38"/>
  <c r="M39" s="1"/>
  <c r="O39" s="1"/>
  <c r="H63" i="2"/>
  <c r="E63"/>
  <c r="G63" s="1"/>
  <c r="A78"/>
  <c r="H44" i="3" l="1"/>
  <c r="D45" s="1"/>
  <c r="G45" s="1"/>
  <c r="P39"/>
  <c r="I63" i="2"/>
  <c r="F64" s="1"/>
  <c r="A79"/>
  <c r="F45" i="3" l="1"/>
  <c r="H45" s="1"/>
  <c r="D46" s="1"/>
  <c r="Q39"/>
  <c r="M40" s="1"/>
  <c r="O40" s="1"/>
  <c r="E64" i="2"/>
  <c r="G64" s="1"/>
  <c r="H64"/>
  <c r="A80"/>
  <c r="F46" i="3" l="1"/>
  <c r="G46"/>
  <c r="P40"/>
  <c r="I64" i="2"/>
  <c r="F65" s="1"/>
  <c r="A81"/>
  <c r="H46" i="3" l="1"/>
  <c r="D47" s="1"/>
  <c r="Q40"/>
  <c r="M41" s="1"/>
  <c r="O41" s="1"/>
  <c r="E65" i="2"/>
  <c r="G65" s="1"/>
  <c r="H65"/>
  <c r="A82"/>
  <c r="F47" i="3" l="1"/>
  <c r="G47"/>
  <c r="P41"/>
  <c r="Q41" s="1"/>
  <c r="M42" s="1"/>
  <c r="O42" s="1"/>
  <c r="I65" i="2"/>
  <c r="F66" s="1"/>
  <c r="A83"/>
  <c r="H47" i="3" l="1"/>
  <c r="D48" s="1"/>
  <c r="P42"/>
  <c r="H66" i="2"/>
  <c r="E66"/>
  <c r="G66" s="1"/>
  <c r="I66" s="1"/>
  <c r="F67" s="1"/>
  <c r="A84"/>
  <c r="G48" i="3" l="1"/>
  <c r="F48"/>
  <c r="Q42"/>
  <c r="M43" s="1"/>
  <c r="O43" s="1"/>
  <c r="E67" i="2"/>
  <c r="G67" s="1"/>
  <c r="I67" s="1"/>
  <c r="F68" s="1"/>
  <c r="H67"/>
  <c r="A85"/>
  <c r="H48" i="3" l="1"/>
  <c r="D49" s="1"/>
  <c r="F49" s="1"/>
  <c r="P43"/>
  <c r="H68" i="2"/>
  <c r="E68"/>
  <c r="G68" s="1"/>
  <c r="I68" s="1"/>
  <c r="F69" s="1"/>
  <c r="A86"/>
  <c r="G49" i="3" l="1"/>
  <c r="H49" s="1"/>
  <c r="D50" s="1"/>
  <c r="Q43"/>
  <c r="M44" s="1"/>
  <c r="O44" s="1"/>
  <c r="E69" i="2"/>
  <c r="G69" s="1"/>
  <c r="I69" s="1"/>
  <c r="F70" s="1"/>
  <c r="H69"/>
  <c r="A87"/>
  <c r="F50" i="3" l="1"/>
  <c r="G50"/>
  <c r="P44"/>
  <c r="H70" i="2"/>
  <c r="E70"/>
  <c r="G70" s="1"/>
  <c r="I70" s="1"/>
  <c r="F71" s="1"/>
  <c r="A88"/>
  <c r="H50" i="3" l="1"/>
  <c r="D51" s="1"/>
  <c r="Q44"/>
  <c r="M45" s="1"/>
  <c r="O45" s="1"/>
  <c r="E71" i="2"/>
  <c r="G71" s="1"/>
  <c r="I71" s="1"/>
  <c r="F72" s="1"/>
  <c r="H71"/>
  <c r="A89"/>
  <c r="F51" i="3" l="1"/>
  <c r="G51"/>
  <c r="P45"/>
  <c r="H72" i="2"/>
  <c r="E72"/>
  <c r="G72" s="1"/>
  <c r="A90"/>
  <c r="H51" i="3" l="1"/>
  <c r="D52" s="1"/>
  <c r="Q45"/>
  <c r="M46" s="1"/>
  <c r="O46" s="1"/>
  <c r="I72" i="2"/>
  <c r="F73" s="1"/>
  <c r="A91"/>
  <c r="F52" i="3" l="1"/>
  <c r="G52"/>
  <c r="P46"/>
  <c r="H73" i="2"/>
  <c r="E73"/>
  <c r="G73" s="1"/>
  <c r="A92"/>
  <c r="H52" i="3" l="1"/>
  <c r="D53" s="1"/>
  <c r="Q46"/>
  <c r="M47" s="1"/>
  <c r="O47" s="1"/>
  <c r="I73" i="2"/>
  <c r="F74" s="1"/>
  <c r="A93"/>
  <c r="F53" i="3" l="1"/>
  <c r="H53" s="1"/>
  <c r="D54" s="1"/>
  <c r="G53"/>
  <c r="P47"/>
  <c r="Q47" s="1"/>
  <c r="M48" s="1"/>
  <c r="O48" s="1"/>
  <c r="E74" i="2"/>
  <c r="G74" s="1"/>
  <c r="I74" s="1"/>
  <c r="F75" s="1"/>
  <c r="H74"/>
  <c r="A94"/>
  <c r="F54" i="3" l="1"/>
  <c r="G54"/>
  <c r="P48"/>
  <c r="E75" i="2"/>
  <c r="G75" s="1"/>
  <c r="I75" s="1"/>
  <c r="F76" s="1"/>
  <c r="H75"/>
  <c r="A95"/>
  <c r="H54" i="3" l="1"/>
  <c r="D55" s="1"/>
  <c r="Q48"/>
  <c r="M49" s="1"/>
  <c r="O49" s="1"/>
  <c r="H76" i="2"/>
  <c r="E76"/>
  <c r="G76" s="1"/>
  <c r="I76" s="1"/>
  <c r="F77" s="1"/>
  <c r="E77" s="1"/>
  <c r="G77" s="1"/>
  <c r="A96"/>
  <c r="F55" i="3" l="1"/>
  <c r="H55" s="1"/>
  <c r="D56" s="1"/>
  <c r="G55"/>
  <c r="P49"/>
  <c r="H77" i="2"/>
  <c r="I77" s="1"/>
  <c r="F78" s="1"/>
  <c r="A97"/>
  <c r="G56" i="3" l="1"/>
  <c r="F56"/>
  <c r="H56" s="1"/>
  <c r="D57" s="1"/>
  <c r="Q49"/>
  <c r="M50" s="1"/>
  <c r="O50" s="1"/>
  <c r="E78" i="2"/>
  <c r="G78" s="1"/>
  <c r="I78" s="1"/>
  <c r="F79" s="1"/>
  <c r="H78"/>
  <c r="A98"/>
  <c r="F57" i="3" l="1"/>
  <c r="H57" s="1"/>
  <c r="D58" s="1"/>
  <c r="G57"/>
  <c r="P50"/>
  <c r="H79" i="2"/>
  <c r="E79"/>
  <c r="G79" s="1"/>
  <c r="A99"/>
  <c r="F58" i="3" l="1"/>
  <c r="H58" s="1"/>
  <c r="D59" s="1"/>
  <c r="G58"/>
  <c r="Q50"/>
  <c r="M51" s="1"/>
  <c r="O51" s="1"/>
  <c r="I79" i="2"/>
  <c r="F80" s="1"/>
  <c r="A100"/>
  <c r="F59" i="3" l="1"/>
  <c r="G59"/>
  <c r="P51"/>
  <c r="E80" i="2"/>
  <c r="G80" s="1"/>
  <c r="H80"/>
  <c r="A101"/>
  <c r="H59" i="3" l="1"/>
  <c r="D60" s="1"/>
  <c r="Q51"/>
  <c r="M52" s="1"/>
  <c r="I80" i="2"/>
  <c r="F81" s="1"/>
  <c r="A102"/>
  <c r="F60" i="3" l="1"/>
  <c r="H60" s="1"/>
  <c r="D61" s="1"/>
  <c r="G60"/>
  <c r="P52"/>
  <c r="O52"/>
  <c r="E81" i="2"/>
  <c r="G81" s="1"/>
  <c r="H81"/>
  <c r="A103"/>
  <c r="F61" i="3" l="1"/>
  <c r="H61" s="1"/>
  <c r="D62" s="1"/>
  <c r="G61"/>
  <c r="Q52"/>
  <c r="M53" s="1"/>
  <c r="O53" s="1"/>
  <c r="I81" i="2"/>
  <c r="F82" s="1"/>
  <c r="A104"/>
  <c r="P53" i="3" l="1"/>
  <c r="Q53" s="1"/>
  <c r="M54" s="1"/>
  <c r="P54" s="1"/>
  <c r="G62"/>
  <c r="F62"/>
  <c r="H62" s="1"/>
  <c r="D63" s="1"/>
  <c r="E82" i="2"/>
  <c r="G82" s="1"/>
  <c r="I82" s="1"/>
  <c r="F83" s="1"/>
  <c r="H82"/>
  <c r="A105"/>
  <c r="O54" i="3" l="1"/>
  <c r="Q54" s="1"/>
  <c r="M55" s="1"/>
  <c r="F63"/>
  <c r="G63"/>
  <c r="H83" i="2"/>
  <c r="E83"/>
  <c r="G83" s="1"/>
  <c r="A106"/>
  <c r="O55" i="3" l="1"/>
  <c r="P55"/>
  <c r="H63"/>
  <c r="D64" s="1"/>
  <c r="F64" s="1"/>
  <c r="I83" i="2"/>
  <c r="F84" s="1"/>
  <c r="A107"/>
  <c r="G64" i="3" l="1"/>
  <c r="H64" s="1"/>
  <c r="D65" s="1"/>
  <c r="F65" s="1"/>
  <c r="Q55"/>
  <c r="M56" s="1"/>
  <c r="E84" i="2"/>
  <c r="G84" s="1"/>
  <c r="H84"/>
  <c r="A108"/>
  <c r="O56" i="3" l="1"/>
  <c r="Q56" s="1"/>
  <c r="M57" s="1"/>
  <c r="O57" s="1"/>
  <c r="P56"/>
  <c r="G65"/>
  <c r="H65" s="1"/>
  <c r="D66" s="1"/>
  <c r="G66" s="1"/>
  <c r="I84" i="2"/>
  <c r="F85" s="1"/>
  <c r="A109"/>
  <c r="F66" i="3" l="1"/>
  <c r="H66" s="1"/>
  <c r="D67" s="1"/>
  <c r="P57"/>
  <c r="Q57" s="1"/>
  <c r="M58" s="1"/>
  <c r="O58" s="1"/>
  <c r="E85" i="2"/>
  <c r="G85" s="1"/>
  <c r="H85"/>
  <c r="A110"/>
  <c r="F67" i="3" l="1"/>
  <c r="G67"/>
  <c r="P58"/>
  <c r="Q58" s="1"/>
  <c r="M59" s="1"/>
  <c r="O59" s="1"/>
  <c r="I85" i="2"/>
  <c r="F86" s="1"/>
  <c r="A111"/>
  <c r="H67" i="3" l="1"/>
  <c r="D68" s="1"/>
  <c r="P59"/>
  <c r="Q59" s="1"/>
  <c r="M60" s="1"/>
  <c r="O60" s="1"/>
  <c r="G68"/>
  <c r="F68"/>
  <c r="H68" s="1"/>
  <c r="D69" s="1"/>
  <c r="E86" i="2"/>
  <c r="G86" s="1"/>
  <c r="I86" s="1"/>
  <c r="F87" s="1"/>
  <c r="H86"/>
  <c r="A112"/>
  <c r="G69" i="3" l="1"/>
  <c r="F69"/>
  <c r="P60"/>
  <c r="H87" i="2"/>
  <c r="E87"/>
  <c r="G87" s="1"/>
  <c r="A113"/>
  <c r="H69" i="3" l="1"/>
  <c r="D70" s="1"/>
  <c r="F70" s="1"/>
  <c r="Q60"/>
  <c r="M61" s="1"/>
  <c r="I87" i="2"/>
  <c r="F88" s="1"/>
  <c r="A114"/>
  <c r="G70" i="3" l="1"/>
  <c r="H70" s="1"/>
  <c r="D71" s="1"/>
  <c r="F71" s="1"/>
  <c r="P61"/>
  <c r="O61"/>
  <c r="E88" i="2"/>
  <c r="G88" s="1"/>
  <c r="H88"/>
  <c r="A115"/>
  <c r="Q61" i="3" l="1"/>
  <c r="M62" s="1"/>
  <c r="O62" s="1"/>
  <c r="G71"/>
  <c r="H71" s="1"/>
  <c r="D72" s="1"/>
  <c r="F72" s="1"/>
  <c r="P62"/>
  <c r="Q62" s="1"/>
  <c r="M63" s="1"/>
  <c r="O63" s="1"/>
  <c r="I88" i="2"/>
  <c r="F89" s="1"/>
  <c r="A116"/>
  <c r="G72" i="3" l="1"/>
  <c r="H72" s="1"/>
  <c r="D73" s="1"/>
  <c r="F73" s="1"/>
  <c r="P63"/>
  <c r="E89" i="2"/>
  <c r="G89" s="1"/>
  <c r="H89"/>
  <c r="A117"/>
  <c r="G73" i="3" l="1"/>
  <c r="Q63"/>
  <c r="M64" s="1"/>
  <c r="I89" i="2"/>
  <c r="F90" s="1"/>
  <c r="A118"/>
  <c r="P64" i="3" l="1"/>
  <c r="O64"/>
  <c r="H73"/>
  <c r="D74" s="1"/>
  <c r="F74" s="1"/>
  <c r="H90" i="2"/>
  <c r="E90"/>
  <c r="G90" s="1"/>
  <c r="A119"/>
  <c r="Q64" i="3" l="1"/>
  <c r="M65" s="1"/>
  <c r="P65" s="1"/>
  <c r="G74"/>
  <c r="H74" s="1"/>
  <c r="D75" s="1"/>
  <c r="F75" s="1"/>
  <c r="I90" i="2"/>
  <c r="F91" s="1"/>
  <c r="A120"/>
  <c r="O65" i="3" l="1"/>
  <c r="Q65" s="1"/>
  <c r="M66" s="1"/>
  <c r="G75"/>
  <c r="H75" s="1"/>
  <c r="D76" s="1"/>
  <c r="H91" i="2"/>
  <c r="E91"/>
  <c r="G91" s="1"/>
  <c r="A121"/>
  <c r="P66" i="3" l="1"/>
  <c r="O66"/>
  <c r="Q66" s="1"/>
  <c r="M67" s="1"/>
  <c r="O67" s="1"/>
  <c r="G76"/>
  <c r="F76"/>
  <c r="I91" i="2"/>
  <c r="F92" s="1"/>
  <c r="A122"/>
  <c r="P67" i="3" l="1"/>
  <c r="Q67" s="1"/>
  <c r="M68" s="1"/>
  <c r="O68" s="1"/>
  <c r="H76"/>
  <c r="D77" s="1"/>
  <c r="G77" s="1"/>
  <c r="E92" i="2"/>
  <c r="G92" s="1"/>
  <c r="H92"/>
  <c r="A123"/>
  <c r="P68" i="3" l="1"/>
  <c r="F77"/>
  <c r="H77" s="1"/>
  <c r="D78" s="1"/>
  <c r="Q68"/>
  <c r="M69" s="1"/>
  <c r="O69" s="1"/>
  <c r="I92" i="2"/>
  <c r="F93" s="1"/>
  <c r="A124"/>
  <c r="F78" i="3" l="1"/>
  <c r="G78"/>
  <c r="P69"/>
  <c r="Q69" s="1"/>
  <c r="M70" s="1"/>
  <c r="O70" s="1"/>
  <c r="E93" i="2"/>
  <c r="G93" s="1"/>
  <c r="H93"/>
  <c r="A125"/>
  <c r="H78" i="3" l="1"/>
  <c r="D79" s="1"/>
  <c r="G79" s="1"/>
  <c r="P70"/>
  <c r="I93" i="2"/>
  <c r="F94" s="1"/>
  <c r="A126"/>
  <c r="F79" i="3" l="1"/>
  <c r="H79" s="1"/>
  <c r="D80" s="1"/>
  <c r="F80" s="1"/>
  <c r="Q70"/>
  <c r="M71" s="1"/>
  <c r="O71" s="1"/>
  <c r="H94" i="2"/>
  <c r="E94"/>
  <c r="G94" s="1"/>
  <c r="A127"/>
  <c r="G80" i="3" l="1"/>
  <c r="H80" s="1"/>
  <c r="D81" s="1"/>
  <c r="F81" s="1"/>
  <c r="P71"/>
  <c r="I94" i="2"/>
  <c r="F95" s="1"/>
  <c r="A128"/>
  <c r="Q71" i="3" l="1"/>
  <c r="M72" s="1"/>
  <c r="O72" s="1"/>
  <c r="G81"/>
  <c r="H81" s="1"/>
  <c r="D82" s="1"/>
  <c r="F82" s="1"/>
  <c r="H95" i="2"/>
  <c r="E95"/>
  <c r="G95" s="1"/>
  <c r="A129"/>
  <c r="P72" i="3" l="1"/>
  <c r="Q72" s="1"/>
  <c r="M73" s="1"/>
  <c r="O73" s="1"/>
  <c r="G82"/>
  <c r="I95" i="2"/>
  <c r="F96" s="1"/>
  <c r="A130"/>
  <c r="H82" i="3" l="1"/>
  <c r="D83" s="1"/>
  <c r="F83" s="1"/>
  <c r="P73"/>
  <c r="E96" i="2"/>
  <c r="G96" s="1"/>
  <c r="H96"/>
  <c r="A131"/>
  <c r="G83" i="3" l="1"/>
  <c r="H83" s="1"/>
  <c r="D84" s="1"/>
  <c r="F84" s="1"/>
  <c r="Q73"/>
  <c r="M74" s="1"/>
  <c r="O74" s="1"/>
  <c r="I96" i="2"/>
  <c r="F97" s="1"/>
  <c r="A132"/>
  <c r="G84" i="3" l="1"/>
  <c r="P74"/>
  <c r="Q74" s="1"/>
  <c r="M75" s="1"/>
  <c r="O75" s="1"/>
  <c r="E97" i="2"/>
  <c r="G97" s="1"/>
  <c r="H97"/>
  <c r="A133"/>
  <c r="H84" i="3" l="1"/>
  <c r="D85" s="1"/>
  <c r="P75"/>
  <c r="I97" i="2"/>
  <c r="F98" s="1"/>
  <c r="A134"/>
  <c r="G85" i="3" l="1"/>
  <c r="F85"/>
  <c r="H85" s="1"/>
  <c r="D86" s="1"/>
  <c r="F86" s="1"/>
  <c r="Q75"/>
  <c r="M76" s="1"/>
  <c r="E98" i="2"/>
  <c r="G98" s="1"/>
  <c r="I98" s="1"/>
  <c r="F99" s="1"/>
  <c r="H98"/>
  <c r="A135"/>
  <c r="P76" i="3" l="1"/>
  <c r="O76"/>
  <c r="Q76" s="1"/>
  <c r="M77" s="1"/>
  <c r="G86"/>
  <c r="H86" s="1"/>
  <c r="D87" s="1"/>
  <c r="H99" i="2"/>
  <c r="E99"/>
  <c r="G99" s="1"/>
  <c r="A136"/>
  <c r="O77" i="3" l="1"/>
  <c r="P77"/>
  <c r="G87"/>
  <c r="F87"/>
  <c r="I99" i="2"/>
  <c r="F100" s="1"/>
  <c r="A137"/>
  <c r="Q77" i="3" l="1"/>
  <c r="M78" s="1"/>
  <c r="O78" s="1"/>
  <c r="H87"/>
  <c r="D88" s="1"/>
  <c r="F88" s="1"/>
  <c r="P78"/>
  <c r="Q78" s="1"/>
  <c r="M79" s="1"/>
  <c r="O79" s="1"/>
  <c r="E100" i="2"/>
  <c r="G100" s="1"/>
  <c r="H100"/>
  <c r="A138"/>
  <c r="G88" i="3" l="1"/>
  <c r="H88" s="1"/>
  <c r="D89" s="1"/>
  <c r="F89" s="1"/>
  <c r="P79"/>
  <c r="I100" i="2"/>
  <c r="F101" s="1"/>
  <c r="A139"/>
  <c r="G89" i="3" l="1"/>
  <c r="Q79"/>
  <c r="M80" s="1"/>
  <c r="O80" s="1"/>
  <c r="E101" i="2"/>
  <c r="G101" s="1"/>
  <c r="H101"/>
  <c r="A140"/>
  <c r="H89" i="3" l="1"/>
  <c r="D90" s="1"/>
  <c r="F90" s="1"/>
  <c r="P80"/>
  <c r="I101" i="2"/>
  <c r="F102" s="1"/>
  <c r="A141"/>
  <c r="G90" i="3" l="1"/>
  <c r="H90" s="1"/>
  <c r="D91" s="1"/>
  <c r="F91" s="1"/>
  <c r="Q80"/>
  <c r="M81" s="1"/>
  <c r="O81" s="1"/>
  <c r="E102" i="2"/>
  <c r="G102" s="1"/>
  <c r="I102" s="1"/>
  <c r="F103" s="1"/>
  <c r="H102"/>
  <c r="A142"/>
  <c r="G91" i="3" l="1"/>
  <c r="H91" s="1"/>
  <c r="D92" s="1"/>
  <c r="P81"/>
  <c r="H103" i="2"/>
  <c r="E103"/>
  <c r="G103" s="1"/>
  <c r="I103" s="1"/>
  <c r="F104" s="1"/>
  <c r="A143"/>
  <c r="G92" i="3" l="1"/>
  <c r="F92"/>
  <c r="Q81"/>
  <c r="M82" s="1"/>
  <c r="H104" i="2"/>
  <c r="E104"/>
  <c r="G104" s="1"/>
  <c r="I104" s="1"/>
  <c r="F105" s="1"/>
  <c r="A144"/>
  <c r="H92" i="3" l="1"/>
  <c r="D93" s="1"/>
  <c r="G93" s="1"/>
  <c r="P82"/>
  <c r="O82"/>
  <c r="Q82" s="1"/>
  <c r="M83" s="1"/>
  <c r="H105" i="2"/>
  <c r="E105"/>
  <c r="G105" s="1"/>
  <c r="I105" s="1"/>
  <c r="F106" s="1"/>
  <c r="A145"/>
  <c r="F93" i="3" l="1"/>
  <c r="H93" s="1"/>
  <c r="D94" s="1"/>
  <c r="F94" s="1"/>
  <c r="P83"/>
  <c r="O83"/>
  <c r="H106" i="2"/>
  <c r="E106"/>
  <c r="G106" s="1"/>
  <c r="I106" s="1"/>
  <c r="F107" s="1"/>
  <c r="A146"/>
  <c r="Q83" i="3" l="1"/>
  <c r="M84" s="1"/>
  <c r="O84" s="1"/>
  <c r="G94"/>
  <c r="H94" s="1"/>
  <c r="D95" s="1"/>
  <c r="F95" s="1"/>
  <c r="P84"/>
  <c r="G95"/>
  <c r="E107" i="2"/>
  <c r="G107" s="1"/>
  <c r="I107" s="1"/>
  <c r="F108" s="1"/>
  <c r="H107"/>
  <c r="A147"/>
  <c r="Q84" i="3" l="1"/>
  <c r="M85" s="1"/>
  <c r="H95"/>
  <c r="D96" s="1"/>
  <c r="F96" s="1"/>
  <c r="P85"/>
  <c r="O85"/>
  <c r="Q85" s="1"/>
  <c r="M86" s="1"/>
  <c r="O86" s="1"/>
  <c r="H108" i="2"/>
  <c r="E108"/>
  <c r="G108" s="1"/>
  <c r="I108" s="1"/>
  <c r="F109" s="1"/>
  <c r="A148"/>
  <c r="G96" i="3" l="1"/>
  <c r="P86"/>
  <c r="H96"/>
  <c r="D97" s="1"/>
  <c r="F97" s="1"/>
  <c r="H109" i="2"/>
  <c r="E109"/>
  <c r="G109" s="1"/>
  <c r="A149"/>
  <c r="Q86" i="3" l="1"/>
  <c r="M87" s="1"/>
  <c r="O87" s="1"/>
  <c r="G97"/>
  <c r="H97" s="1"/>
  <c r="D98" s="1"/>
  <c r="I109" i="2"/>
  <c r="F110" s="1"/>
  <c r="A150"/>
  <c r="G98" i="3" l="1"/>
  <c r="F98"/>
  <c r="H98" s="1"/>
  <c r="D99" s="1"/>
  <c r="F99" s="1"/>
  <c r="P87"/>
  <c r="Q87" s="1"/>
  <c r="M88" s="1"/>
  <c r="H110" i="2"/>
  <c r="E110"/>
  <c r="G110" s="1"/>
  <c r="I110" s="1"/>
  <c r="F111" s="1"/>
  <c r="A151"/>
  <c r="P88" i="3" l="1"/>
  <c r="O88"/>
  <c r="Q88" s="1"/>
  <c r="M89" s="1"/>
  <c r="G99"/>
  <c r="E111" i="2"/>
  <c r="G111" s="1"/>
  <c r="I111" s="1"/>
  <c r="F112" s="1"/>
  <c r="H111"/>
  <c r="A152"/>
  <c r="P89" i="3" l="1"/>
  <c r="O89"/>
  <c r="Q89" s="1"/>
  <c r="M90" s="1"/>
  <c r="O90" s="1"/>
  <c r="H99"/>
  <c r="D100" s="1"/>
  <c r="F100" s="1"/>
  <c r="H112" i="2"/>
  <c r="E112"/>
  <c r="G112" s="1"/>
  <c r="I112" s="1"/>
  <c r="F113" s="1"/>
  <c r="A153"/>
  <c r="P90" i="3" l="1"/>
  <c r="G100"/>
  <c r="H100" s="1"/>
  <c r="D101" s="1"/>
  <c r="H113" i="2"/>
  <c r="E113"/>
  <c r="G113" s="1"/>
  <c r="A154"/>
  <c r="G101" i="3" l="1"/>
  <c r="F101"/>
  <c r="H101" s="1"/>
  <c r="D102" s="1"/>
  <c r="F102" s="1"/>
  <c r="Q90"/>
  <c r="M91" s="1"/>
  <c r="O91" s="1"/>
  <c r="I113" i="2"/>
  <c r="F114" s="1"/>
  <c r="A155"/>
  <c r="P91" i="3" l="1"/>
  <c r="G102"/>
  <c r="H102" s="1"/>
  <c r="D103" s="1"/>
  <c r="F103" s="1"/>
  <c r="H114" i="2"/>
  <c r="E114"/>
  <c r="G114" s="1"/>
  <c r="A156"/>
  <c r="Q91" i="3" l="1"/>
  <c r="M92" s="1"/>
  <c r="O92" s="1"/>
  <c r="G103"/>
  <c r="I114" i="2"/>
  <c r="F115" s="1"/>
  <c r="A157"/>
  <c r="H103" i="3" l="1"/>
  <c r="D104" s="1"/>
  <c r="P92"/>
  <c r="E115" i="2"/>
  <c r="G115" s="1"/>
  <c r="I115" s="1"/>
  <c r="F116" s="1"/>
  <c r="H115"/>
  <c r="A158"/>
  <c r="G104" i="3" l="1"/>
  <c r="F104"/>
  <c r="H104" s="1"/>
  <c r="D105" s="1"/>
  <c r="Q92"/>
  <c r="M93" s="1"/>
  <c r="O93" s="1"/>
  <c r="H116" i="2"/>
  <c r="E116"/>
  <c r="G116" s="1"/>
  <c r="I116" s="1"/>
  <c r="F117" s="1"/>
  <c r="A159"/>
  <c r="G105" i="3" l="1"/>
  <c r="F105"/>
  <c r="H105" s="1"/>
  <c r="D106" s="1"/>
  <c r="F106" s="1"/>
  <c r="P93"/>
  <c r="E117" i="2"/>
  <c r="G117" s="1"/>
  <c r="I117" s="1"/>
  <c r="F118" s="1"/>
  <c r="H117"/>
  <c r="A160"/>
  <c r="G106" i="3" l="1"/>
  <c r="H106" s="1"/>
  <c r="D107" s="1"/>
  <c r="Q93"/>
  <c r="M94" s="1"/>
  <c r="O94" s="1"/>
  <c r="E118" i="2"/>
  <c r="G118" s="1"/>
  <c r="I118" s="1"/>
  <c r="F119" s="1"/>
  <c r="H118"/>
  <c r="A161"/>
  <c r="G107" i="3" l="1"/>
  <c r="F107"/>
  <c r="H107" s="1"/>
  <c r="D108" s="1"/>
  <c r="P94"/>
  <c r="Q94" s="1"/>
  <c r="M95" s="1"/>
  <c r="O95" s="1"/>
  <c r="E119" i="2"/>
  <c r="G119" s="1"/>
  <c r="I119" s="1"/>
  <c r="F120" s="1"/>
  <c r="H119"/>
  <c r="A162"/>
  <c r="G108" i="3" l="1"/>
  <c r="F108"/>
  <c r="P95"/>
  <c r="E120" i="2"/>
  <c r="G120" s="1"/>
  <c r="I120" s="1"/>
  <c r="F121" s="1"/>
  <c r="H120"/>
  <c r="A163"/>
  <c r="H108" i="3" l="1"/>
  <c r="D109" s="1"/>
  <c r="G109" s="1"/>
  <c r="Q95"/>
  <c r="M96" s="1"/>
  <c r="H121" i="2"/>
  <c r="E121"/>
  <c r="G121" s="1"/>
  <c r="I121" s="1"/>
  <c r="F122" s="1"/>
  <c r="A164"/>
  <c r="F109" i="3" l="1"/>
  <c r="H109" s="1"/>
  <c r="D110" s="1"/>
  <c r="F110" s="1"/>
  <c r="P96"/>
  <c r="O96"/>
  <c r="Q96" s="1"/>
  <c r="M97" s="1"/>
  <c r="H122" i="2"/>
  <c r="E122"/>
  <c r="G122" s="1"/>
  <c r="A165"/>
  <c r="G110" i="3" l="1"/>
  <c r="H110" s="1"/>
  <c r="D111" s="1"/>
  <c r="F111" s="1"/>
  <c r="P97"/>
  <c r="O97"/>
  <c r="Q97" s="1"/>
  <c r="M98" s="1"/>
  <c r="O98" s="1"/>
  <c r="I122" i="2"/>
  <c r="F123" s="1"/>
  <c r="A166"/>
  <c r="P98" i="3" l="1"/>
  <c r="G111"/>
  <c r="H111" s="1"/>
  <c r="D112" s="1"/>
  <c r="E123" i="2"/>
  <c r="G123" s="1"/>
  <c r="I123" s="1"/>
  <c r="F124" s="1"/>
  <c r="H123"/>
  <c r="A167"/>
  <c r="G112" i="3" l="1"/>
  <c r="F112"/>
  <c r="Q98"/>
  <c r="M99" s="1"/>
  <c r="H124" i="2"/>
  <c r="E124"/>
  <c r="G124" s="1"/>
  <c r="A168"/>
  <c r="H112" i="3" l="1"/>
  <c r="D113" s="1"/>
  <c r="F113" s="1"/>
  <c r="P99"/>
  <c r="O99"/>
  <c r="Q99" s="1"/>
  <c r="M100" s="1"/>
  <c r="O100" s="1"/>
  <c r="I124" i="2"/>
  <c r="F125" s="1"/>
  <c r="A169"/>
  <c r="G113" i="3" l="1"/>
  <c r="H113" s="1"/>
  <c r="D114" s="1"/>
  <c r="F114" s="1"/>
  <c r="P100"/>
  <c r="H125" i="2"/>
  <c r="E125"/>
  <c r="G125" s="1"/>
  <c r="I125" s="1"/>
  <c r="F126" s="1"/>
  <c r="A170"/>
  <c r="G114" i="3" l="1"/>
  <c r="H114" s="1"/>
  <c r="D115" s="1"/>
  <c r="Q100"/>
  <c r="M101" s="1"/>
  <c r="E126" i="2"/>
  <c r="G126" s="1"/>
  <c r="I126" s="1"/>
  <c r="F127" s="1"/>
  <c r="H126"/>
  <c r="A171"/>
  <c r="P101" i="3" l="1"/>
  <c r="O101"/>
  <c r="Q101" s="1"/>
  <c r="M102" s="1"/>
  <c r="O102" s="1"/>
  <c r="G115"/>
  <c r="F115"/>
  <c r="H115" s="1"/>
  <c r="D116" s="1"/>
  <c r="F116" s="1"/>
  <c r="E127" i="2"/>
  <c r="G127" s="1"/>
  <c r="I127" s="1"/>
  <c r="F128" s="1"/>
  <c r="H127"/>
  <c r="A172"/>
  <c r="G116" i="3" l="1"/>
  <c r="H116" s="1"/>
  <c r="D117" s="1"/>
  <c r="F117" s="1"/>
  <c r="P102"/>
  <c r="Q102" s="1"/>
  <c r="M103" s="1"/>
  <c r="O103" s="1"/>
  <c r="H128" i="2"/>
  <c r="E128"/>
  <c r="G128" s="1"/>
  <c r="I128" s="1"/>
  <c r="F129" s="1"/>
  <c r="A173"/>
  <c r="P103" i="3" l="1"/>
  <c r="G117"/>
  <c r="E129" i="2"/>
  <c r="G129" s="1"/>
  <c r="I129" s="1"/>
  <c r="F130" s="1"/>
  <c r="H129"/>
  <c r="A174"/>
  <c r="Q103" i="3" l="1"/>
  <c r="M104" s="1"/>
  <c r="H117"/>
  <c r="D118" s="1"/>
  <c r="F118" s="1"/>
  <c r="H130" i="2"/>
  <c r="E130"/>
  <c r="G130" s="1"/>
  <c r="I130" s="1"/>
  <c r="F131" s="1"/>
  <c r="A175"/>
  <c r="P104" i="3" l="1"/>
  <c r="O104"/>
  <c r="G118"/>
  <c r="H118" s="1"/>
  <c r="D119" s="1"/>
  <c r="F119" s="1"/>
  <c r="H131" i="2"/>
  <c r="E131"/>
  <c r="G131" s="1"/>
  <c r="A176"/>
  <c r="Q104" i="3" l="1"/>
  <c r="M105" s="1"/>
  <c r="P105" s="1"/>
  <c r="G119"/>
  <c r="I131" i="2"/>
  <c r="F132" s="1"/>
  <c r="A177"/>
  <c r="O105" i="3" l="1"/>
  <c r="Q105" s="1"/>
  <c r="M106" s="1"/>
  <c r="H119"/>
  <c r="D120" s="1"/>
  <c r="H132" i="2"/>
  <c r="E132"/>
  <c r="G132" s="1"/>
  <c r="A178"/>
  <c r="P106" i="3" l="1"/>
  <c r="O106"/>
  <c r="Q106" s="1"/>
  <c r="M107" s="1"/>
  <c r="O107" s="1"/>
  <c r="G120"/>
  <c r="F120"/>
  <c r="H120" s="1"/>
  <c r="D121" s="1"/>
  <c r="F121" s="1"/>
  <c r="I132" i="2"/>
  <c r="F133" s="1"/>
  <c r="A179"/>
  <c r="P107" i="3" l="1"/>
  <c r="Q107" s="1"/>
  <c r="M108" s="1"/>
  <c r="G121"/>
  <c r="E133" i="2"/>
  <c r="G133" s="1"/>
  <c r="I133" s="1"/>
  <c r="F134" s="1"/>
  <c r="H133"/>
  <c r="A180"/>
  <c r="P108" i="3" l="1"/>
  <c r="O108"/>
  <c r="H121"/>
  <c r="D122" s="1"/>
  <c r="F122" s="1"/>
  <c r="H134" i="2"/>
  <c r="E134"/>
  <c r="G134" s="1"/>
  <c r="I134" s="1"/>
  <c r="F135" s="1"/>
  <c r="A181"/>
  <c r="Q108" i="3" l="1"/>
  <c r="M109" s="1"/>
  <c r="O109" s="1"/>
  <c r="G122"/>
  <c r="H122" s="1"/>
  <c r="D123" s="1"/>
  <c r="F123" s="1"/>
  <c r="H135" i="2"/>
  <c r="E135"/>
  <c r="G135" s="1"/>
  <c r="I135" s="1"/>
  <c r="F136" s="1"/>
  <c r="A182"/>
  <c r="P109" i="3" l="1"/>
  <c r="Q109" s="1"/>
  <c r="M110" s="1"/>
  <c r="O110" s="1"/>
  <c r="G123"/>
  <c r="H123" s="1"/>
  <c r="D124" s="1"/>
  <c r="F124" s="1"/>
  <c r="E136" i="2"/>
  <c r="G136" s="1"/>
  <c r="I136" s="1"/>
  <c r="F137" s="1"/>
  <c r="H136"/>
  <c r="A183"/>
  <c r="P110" i="3" l="1"/>
  <c r="Q110" s="1"/>
  <c r="M111" s="1"/>
  <c r="G124"/>
  <c r="H137" i="2"/>
  <c r="E137"/>
  <c r="G137" s="1"/>
  <c r="I137" s="1"/>
  <c r="F138" s="1"/>
  <c r="A184"/>
  <c r="P111" i="3" l="1"/>
  <c r="O111"/>
  <c r="H124"/>
  <c r="D125" s="1"/>
  <c r="F125" s="1"/>
  <c r="E138" i="2"/>
  <c r="G138" s="1"/>
  <c r="I138" s="1"/>
  <c r="F139" s="1"/>
  <c r="H138"/>
  <c r="A185"/>
  <c r="Q111" i="3" l="1"/>
  <c r="M112" s="1"/>
  <c r="P112" s="1"/>
  <c r="G125"/>
  <c r="H125" s="1"/>
  <c r="D126" s="1"/>
  <c r="E139" i="2"/>
  <c r="G139" s="1"/>
  <c r="I139" s="1"/>
  <c r="F140" s="1"/>
  <c r="H139"/>
  <c r="A186"/>
  <c r="O112" i="3" l="1"/>
  <c r="Q112" s="1"/>
  <c r="M113" s="1"/>
  <c r="O113" s="1"/>
  <c r="G126"/>
  <c r="F126"/>
  <c r="E140" i="2"/>
  <c r="G140" s="1"/>
  <c r="I140" s="1"/>
  <c r="F141" s="1"/>
  <c r="H140"/>
  <c r="A187"/>
  <c r="H126" i="3" l="1"/>
  <c r="D127" s="1"/>
  <c r="F127" s="1"/>
  <c r="P113"/>
  <c r="Q113" s="1"/>
  <c r="M114" s="1"/>
  <c r="O114" s="1"/>
  <c r="G127"/>
  <c r="H141" i="2"/>
  <c r="E141"/>
  <c r="G141" s="1"/>
  <c r="I141" s="1"/>
  <c r="F142" s="1"/>
  <c r="A188"/>
  <c r="P114" i="3" l="1"/>
  <c r="Q114" s="1"/>
  <c r="M115" s="1"/>
  <c r="H127"/>
  <c r="D128" s="1"/>
  <c r="H142" i="2"/>
  <c r="E142"/>
  <c r="G142" s="1"/>
  <c r="A189"/>
  <c r="O115" i="3" l="1"/>
  <c r="Q115" s="1"/>
  <c r="M116" s="1"/>
  <c r="P115"/>
  <c r="G128"/>
  <c r="F128"/>
  <c r="I142" i="2"/>
  <c r="F143" s="1"/>
  <c r="A190"/>
  <c r="H128" i="3" l="1"/>
  <c r="D129" s="1"/>
  <c r="F129" s="1"/>
  <c r="O116"/>
  <c r="P116"/>
  <c r="E143" i="2"/>
  <c r="G143" s="1"/>
  <c r="I143" s="1"/>
  <c r="F144" s="1"/>
  <c r="H143"/>
  <c r="A191"/>
  <c r="G129" i="3" l="1"/>
  <c r="Q116"/>
  <c r="M117" s="1"/>
  <c r="O117" s="1"/>
  <c r="H129"/>
  <c r="D130" s="1"/>
  <c r="F130" s="1"/>
  <c r="E144" i="2"/>
  <c r="G144" s="1"/>
  <c r="I144" s="1"/>
  <c r="F145" s="1"/>
  <c r="H144"/>
  <c r="A192"/>
  <c r="P117" i="3" l="1"/>
  <c r="Q117" s="1"/>
  <c r="M118" s="1"/>
  <c r="G130"/>
  <c r="H130" s="1"/>
  <c r="D131" s="1"/>
  <c r="F131" s="1"/>
  <c r="E145" i="2"/>
  <c r="G145" s="1"/>
  <c r="I145" s="1"/>
  <c r="F146" s="1"/>
  <c r="H145"/>
  <c r="A193"/>
  <c r="O118" i="3" l="1"/>
  <c r="P118"/>
  <c r="G131"/>
  <c r="H131" s="1"/>
  <c r="D132" s="1"/>
  <c r="H146" i="2"/>
  <c r="E146"/>
  <c r="G146" s="1"/>
  <c r="A194"/>
  <c r="Q118" i="3" l="1"/>
  <c r="M119" s="1"/>
  <c r="G132"/>
  <c r="F132"/>
  <c r="H132" s="1"/>
  <c r="D133" s="1"/>
  <c r="F133" s="1"/>
  <c r="I146" i="2"/>
  <c r="F147" s="1"/>
  <c r="A195"/>
  <c r="O119" i="3" l="1"/>
  <c r="P119"/>
  <c r="G133"/>
  <c r="E147" i="2"/>
  <c r="G147" s="1"/>
  <c r="I147" s="1"/>
  <c r="F148" s="1"/>
  <c r="H147"/>
  <c r="A196"/>
  <c r="Q119" i="3" l="1"/>
  <c r="M120" s="1"/>
  <c r="O120"/>
  <c r="Q120" s="1"/>
  <c r="M121" s="1"/>
  <c r="O121" s="1"/>
  <c r="P120"/>
  <c r="H133"/>
  <c r="D134" s="1"/>
  <c r="F134" s="1"/>
  <c r="E148" i="2"/>
  <c r="G148" s="1"/>
  <c r="I148" s="1"/>
  <c r="F149" s="1"/>
  <c r="H148"/>
  <c r="A197"/>
  <c r="P121" i="3" l="1"/>
  <c r="Q121" s="1"/>
  <c r="M122" s="1"/>
  <c r="O122" s="1"/>
  <c r="G134"/>
  <c r="H134" s="1"/>
  <c r="D135" s="1"/>
  <c r="F135" s="1"/>
  <c r="E149" i="2"/>
  <c r="G149" s="1"/>
  <c r="I149" s="1"/>
  <c r="F150" s="1"/>
  <c r="H149"/>
  <c r="A198"/>
  <c r="P122" i="3" l="1"/>
  <c r="Q122" s="1"/>
  <c r="M123" s="1"/>
  <c r="O123" s="1"/>
  <c r="G135"/>
  <c r="H150" i="2"/>
  <c r="E150"/>
  <c r="G150" s="1"/>
  <c r="I150" s="1"/>
  <c r="F151" s="1"/>
  <c r="A199"/>
  <c r="P123" i="3" l="1"/>
  <c r="Q123" s="1"/>
  <c r="M124" s="1"/>
  <c r="O124" s="1"/>
  <c r="H135"/>
  <c r="D136" s="1"/>
  <c r="F136" s="1"/>
  <c r="E151" i="2"/>
  <c r="G151" s="1"/>
  <c r="I151" s="1"/>
  <c r="F152" s="1"/>
  <c r="H151"/>
  <c r="A200"/>
  <c r="P124" i="3" l="1"/>
  <c r="G136"/>
  <c r="H152" i="2"/>
  <c r="E152"/>
  <c r="G152" s="1"/>
  <c r="I152" s="1"/>
  <c r="F153" s="1"/>
  <c r="A201"/>
  <c r="Q124" i="3" l="1"/>
  <c r="M125" s="1"/>
  <c r="O125" s="1"/>
  <c r="H136"/>
  <c r="D137" s="1"/>
  <c r="F137" s="1"/>
  <c r="H153" i="2"/>
  <c r="E153"/>
  <c r="G153" s="1"/>
  <c r="A202"/>
  <c r="P125" i="3" l="1"/>
  <c r="G137"/>
  <c r="H137" s="1"/>
  <c r="D138" s="1"/>
  <c r="F138" s="1"/>
  <c r="I153" i="2"/>
  <c r="F154" s="1"/>
  <c r="A203"/>
  <c r="Q125" i="3" l="1"/>
  <c r="M126" s="1"/>
  <c r="G138"/>
  <c r="E154" i="2"/>
  <c r="G154" s="1"/>
  <c r="I154" s="1"/>
  <c r="F155" s="1"/>
  <c r="H154"/>
  <c r="A204"/>
  <c r="P126" i="3" l="1"/>
  <c r="O126"/>
  <c r="H138"/>
  <c r="D139" s="1"/>
  <c r="E155" i="2"/>
  <c r="G155" s="1"/>
  <c r="I155" s="1"/>
  <c r="F156" s="1"/>
  <c r="H155"/>
  <c r="A205"/>
  <c r="Q126" i="3" l="1"/>
  <c r="M127" s="1"/>
  <c r="P127" s="1"/>
  <c r="G139"/>
  <c r="F139"/>
  <c r="H156" i="2"/>
  <c r="E156"/>
  <c r="G156" s="1"/>
  <c r="I156" s="1"/>
  <c r="F157" s="1"/>
  <c r="A206"/>
  <c r="H139" i="3" l="1"/>
  <c r="D140" s="1"/>
  <c r="F140" s="1"/>
  <c r="O127"/>
  <c r="Q127" s="1"/>
  <c r="M128" s="1"/>
  <c r="G140"/>
  <c r="H140" s="1"/>
  <c r="D141" s="1"/>
  <c r="F141" s="1"/>
  <c r="H157" i="2"/>
  <c r="E157"/>
  <c r="G157" s="1"/>
  <c r="A207"/>
  <c r="P128" i="3" l="1"/>
  <c r="O128"/>
  <c r="Q128" s="1"/>
  <c r="M129" s="1"/>
  <c r="O129" s="1"/>
  <c r="G141"/>
  <c r="I157" i="2"/>
  <c r="F158" s="1"/>
  <c r="A208"/>
  <c r="P129" i="3" l="1"/>
  <c r="Q129" s="1"/>
  <c r="M130" s="1"/>
  <c r="O130" s="1"/>
  <c r="H141"/>
  <c r="D142" s="1"/>
  <c r="F142" s="1"/>
  <c r="P130"/>
  <c r="E158" i="2"/>
  <c r="G158" s="1"/>
  <c r="I158" s="1"/>
  <c r="F159" s="1"/>
  <c r="H158"/>
  <c r="A209"/>
  <c r="G142" i="3" l="1"/>
  <c r="H142" s="1"/>
  <c r="D143" s="1"/>
  <c r="F143" s="1"/>
  <c r="Q130"/>
  <c r="M131" s="1"/>
  <c r="O131" s="1"/>
  <c r="E159" i="2"/>
  <c r="G159" s="1"/>
  <c r="I159" s="1"/>
  <c r="F160" s="1"/>
  <c r="H159"/>
  <c r="A210"/>
  <c r="G143" i="3" l="1"/>
  <c r="H143" s="1"/>
  <c r="D144" s="1"/>
  <c r="P131"/>
  <c r="E160" i="2"/>
  <c r="G160" s="1"/>
  <c r="I160" s="1"/>
  <c r="F161" s="1"/>
  <c r="H160"/>
  <c r="A211"/>
  <c r="G144" i="3" l="1"/>
  <c r="F144"/>
  <c r="H144" s="1"/>
  <c r="D145" s="1"/>
  <c r="F145" s="1"/>
  <c r="Q131"/>
  <c r="M132" s="1"/>
  <c r="O132" s="1"/>
  <c r="H161" i="2"/>
  <c r="E161"/>
  <c r="G161" s="1"/>
  <c r="I161" s="1"/>
  <c r="F162" s="1"/>
  <c r="A212"/>
  <c r="P132" i="3" l="1"/>
  <c r="Q132" s="1"/>
  <c r="M133" s="1"/>
  <c r="O133" s="1"/>
  <c r="G145"/>
  <c r="E162" i="2"/>
  <c r="G162" s="1"/>
  <c r="I162" s="1"/>
  <c r="F163" s="1"/>
  <c r="H162"/>
  <c r="A213"/>
  <c r="P133" i="3" l="1"/>
  <c r="Q133" s="1"/>
  <c r="M134" s="1"/>
  <c r="O134" s="1"/>
  <c r="H145"/>
  <c r="D146" s="1"/>
  <c r="F146" s="1"/>
  <c r="E163" i="2"/>
  <c r="G163" s="1"/>
  <c r="I163" s="1"/>
  <c r="F164" s="1"/>
  <c r="H163"/>
  <c r="A214"/>
  <c r="P134" i="3" l="1"/>
  <c r="G146"/>
  <c r="E164" i="2"/>
  <c r="G164" s="1"/>
  <c r="I164" s="1"/>
  <c r="F165" s="1"/>
  <c r="H164"/>
  <c r="A215"/>
  <c r="Q134" i="3" l="1"/>
  <c r="M135" s="1"/>
  <c r="O135" s="1"/>
  <c r="H146"/>
  <c r="D147" s="1"/>
  <c r="F147" s="1"/>
  <c r="H165" i="2"/>
  <c r="E165"/>
  <c r="G165" s="1"/>
  <c r="A216"/>
  <c r="P135" i="3" l="1"/>
  <c r="Q135" s="1"/>
  <c r="M136" s="1"/>
  <c r="O136" s="1"/>
  <c r="G147"/>
  <c r="I165" i="2"/>
  <c r="F166" s="1"/>
  <c r="E166" s="1"/>
  <c r="G166" s="1"/>
  <c r="A217"/>
  <c r="P136" i="3" l="1"/>
  <c r="Q136" s="1"/>
  <c r="M137" s="1"/>
  <c r="H147"/>
  <c r="D148" s="1"/>
  <c r="F148" s="1"/>
  <c r="H166" i="2"/>
  <c r="I166" s="1"/>
  <c r="F167" s="1"/>
  <c r="A218"/>
  <c r="P137" i="3" l="1"/>
  <c r="O137"/>
  <c r="Q137" s="1"/>
  <c r="M138" s="1"/>
  <c r="G148"/>
  <c r="H167" i="2"/>
  <c r="E167"/>
  <c r="G167" s="1"/>
  <c r="I167" s="1"/>
  <c r="F168" s="1"/>
  <c r="H168" s="1"/>
  <c r="A219"/>
  <c r="P138" i="3" l="1"/>
  <c r="O138"/>
  <c r="Q138" s="1"/>
  <c r="M139" s="1"/>
  <c r="O139" s="1"/>
  <c r="H148"/>
  <c r="D149" s="1"/>
  <c r="F149" s="1"/>
  <c r="E168" i="2"/>
  <c r="G168" s="1"/>
  <c r="I168" s="1"/>
  <c r="F169" s="1"/>
  <c r="E169" s="1"/>
  <c r="G169" s="1"/>
  <c r="A220"/>
  <c r="P139" i="3" l="1"/>
  <c r="Q139" s="1"/>
  <c r="M140" s="1"/>
  <c r="O140" s="1"/>
  <c r="G149"/>
  <c r="H149" s="1"/>
  <c r="D150" s="1"/>
  <c r="F150" s="1"/>
  <c r="H169" i="2"/>
  <c r="I169" s="1"/>
  <c r="F170" s="1"/>
  <c r="A221"/>
  <c r="P140" i="3" l="1"/>
  <c r="Q140" s="1"/>
  <c r="M141" s="1"/>
  <c r="O141" s="1"/>
  <c r="G150"/>
  <c r="H170" i="2"/>
  <c r="E170"/>
  <c r="G170" s="1"/>
  <c r="I170" s="1"/>
  <c r="F171" s="1"/>
  <c r="E171" s="1"/>
  <c r="G171" s="1"/>
  <c r="A222"/>
  <c r="P141" i="3" l="1"/>
  <c r="H150"/>
  <c r="D151" s="1"/>
  <c r="F151" s="1"/>
  <c r="H171" i="2"/>
  <c r="I171" s="1"/>
  <c r="F172" s="1"/>
  <c r="A223"/>
  <c r="Q141" i="3" l="1"/>
  <c r="M142" s="1"/>
  <c r="O142" s="1"/>
  <c r="G151"/>
  <c r="H151" s="1"/>
  <c r="D152" s="1"/>
  <c r="E172" i="2"/>
  <c r="G172" s="1"/>
  <c r="I172" s="1"/>
  <c r="F173" s="1"/>
  <c r="H173" s="1"/>
  <c r="H172"/>
  <c r="A224"/>
  <c r="G152" i="3" l="1"/>
  <c r="F152"/>
  <c r="H152" s="1"/>
  <c r="D153" s="1"/>
  <c r="F153" s="1"/>
  <c r="P142"/>
  <c r="Q142" s="1"/>
  <c r="M143" s="1"/>
  <c r="O143" s="1"/>
  <c r="E173" i="2"/>
  <c r="G173" s="1"/>
  <c r="I173" s="1"/>
  <c r="F174" s="1"/>
  <c r="H174" s="1"/>
  <c r="A225"/>
  <c r="P143" i="3" l="1"/>
  <c r="G153"/>
  <c r="H153" s="1"/>
  <c r="D154" s="1"/>
  <c r="F154" s="1"/>
  <c r="E174" i="2"/>
  <c r="G174" s="1"/>
  <c r="I174" s="1"/>
  <c r="F175" s="1"/>
  <c r="E175" s="1"/>
  <c r="G175" s="1"/>
  <c r="A226"/>
  <c r="Q143" i="3" l="1"/>
  <c r="M144" s="1"/>
  <c r="O144" s="1"/>
  <c r="G154"/>
  <c r="H175" i="2"/>
  <c r="I175" s="1"/>
  <c r="F176" s="1"/>
  <c r="A227"/>
  <c r="P144" i="3" l="1"/>
  <c r="H154"/>
  <c r="D155" s="1"/>
  <c r="F155" s="1"/>
  <c r="E176" i="2"/>
  <c r="G176" s="1"/>
  <c r="I176" s="1"/>
  <c r="F177" s="1"/>
  <c r="E177" s="1"/>
  <c r="G177" s="1"/>
  <c r="H176"/>
  <c r="A228"/>
  <c r="Q144" i="3" l="1"/>
  <c r="M145" s="1"/>
  <c r="G155"/>
  <c r="H155" s="1"/>
  <c r="D156" s="1"/>
  <c r="H177" i="2"/>
  <c r="I177" s="1"/>
  <c r="F178" s="1"/>
  <c r="A229"/>
  <c r="P145" i="3" l="1"/>
  <c r="O145"/>
  <c r="Q145" s="1"/>
  <c r="M146" s="1"/>
  <c r="O146" s="1"/>
  <c r="G156"/>
  <c r="F156"/>
  <c r="H156" s="1"/>
  <c r="D157" s="1"/>
  <c r="H178" i="2"/>
  <c r="E178"/>
  <c r="G178" s="1"/>
  <c r="A230"/>
  <c r="G157" i="3" l="1"/>
  <c r="F157"/>
  <c r="P146"/>
  <c r="I178" i="2"/>
  <c r="F179" s="1"/>
  <c r="A231"/>
  <c r="H157" i="3" l="1"/>
  <c r="D158" s="1"/>
  <c r="F158" s="1"/>
  <c r="Q146"/>
  <c r="M147" s="1"/>
  <c r="O147" s="1"/>
  <c r="G158"/>
  <c r="E179" i="2"/>
  <c r="G179" s="1"/>
  <c r="I179" s="1"/>
  <c r="F180" s="1"/>
  <c r="H179"/>
  <c r="A232"/>
  <c r="P147" i="3" l="1"/>
  <c r="Q147" s="1"/>
  <c r="M148" s="1"/>
  <c r="H158"/>
  <c r="D159" s="1"/>
  <c r="F159" s="1"/>
  <c r="H180" i="2"/>
  <c r="E180"/>
  <c r="G180" s="1"/>
  <c r="I180" s="1"/>
  <c r="F181" s="1"/>
  <c r="A233"/>
  <c r="P148" i="3" l="1"/>
  <c r="O148"/>
  <c r="Q148" s="1"/>
  <c r="M149" s="1"/>
  <c r="O149" s="1"/>
  <c r="G159"/>
  <c r="H159" s="1"/>
  <c r="D160" s="1"/>
  <c r="E181" i="2"/>
  <c r="G181" s="1"/>
  <c r="I181" s="1"/>
  <c r="F182" s="1"/>
  <c r="H181"/>
  <c r="A234"/>
  <c r="G160" i="3" l="1"/>
  <c r="F160"/>
  <c r="H160" s="1"/>
  <c r="D161" s="1"/>
  <c r="F161" s="1"/>
  <c r="P149"/>
  <c r="E182" i="2"/>
  <c r="G182" s="1"/>
  <c r="I182" s="1"/>
  <c r="F183" s="1"/>
  <c r="H182"/>
  <c r="A235"/>
  <c r="Q149" i="3" l="1"/>
  <c r="M150" s="1"/>
  <c r="O150" s="1"/>
  <c r="G161"/>
  <c r="H183" i="2"/>
  <c r="E183"/>
  <c r="G183" s="1"/>
  <c r="I183" s="1"/>
  <c r="F184" s="1"/>
  <c r="A236"/>
  <c r="P150" i="3" l="1"/>
  <c r="H161"/>
  <c r="D162" s="1"/>
  <c r="F162" s="1"/>
  <c r="E184" i="2"/>
  <c r="G184" s="1"/>
  <c r="I184" s="1"/>
  <c r="F185" s="1"/>
  <c r="H184"/>
  <c r="A237"/>
  <c r="Q150" i="3" l="1"/>
  <c r="M151" s="1"/>
  <c r="O151" s="1"/>
  <c r="G162"/>
  <c r="H162" s="1"/>
  <c r="D163" s="1"/>
  <c r="F163" s="1"/>
  <c r="E185" i="2"/>
  <c r="G185" s="1"/>
  <c r="I185" s="1"/>
  <c r="F186" s="1"/>
  <c r="H185"/>
  <c r="A238"/>
  <c r="P151" i="3" l="1"/>
  <c r="G163"/>
  <c r="H186" i="2"/>
  <c r="E186"/>
  <c r="G186" s="1"/>
  <c r="I186" s="1"/>
  <c r="F187" s="1"/>
  <c r="A239"/>
  <c r="Q151" i="3" l="1"/>
  <c r="M152" s="1"/>
  <c r="H163"/>
  <c r="D164" s="1"/>
  <c r="F164" s="1"/>
  <c r="H187" i="2"/>
  <c r="E187"/>
  <c r="G187" s="1"/>
  <c r="A240"/>
  <c r="P152" i="3" l="1"/>
  <c r="O152"/>
  <c r="G164"/>
  <c r="H164" s="1"/>
  <c r="D165" s="1"/>
  <c r="F165" s="1"/>
  <c r="I187" i="2"/>
  <c r="F188" s="1"/>
  <c r="A241"/>
  <c r="Q152" i="3" l="1"/>
  <c r="M153" s="1"/>
  <c r="O153" s="1"/>
  <c r="G165"/>
  <c r="E188" i="2"/>
  <c r="G188" s="1"/>
  <c r="I188" s="1"/>
  <c r="F189" s="1"/>
  <c r="H188"/>
  <c r="A242"/>
  <c r="P153" i="3" l="1"/>
  <c r="Q153" s="1"/>
  <c r="M154" s="1"/>
  <c r="O154" s="1"/>
  <c r="H165"/>
  <c r="D166" s="1"/>
  <c r="E189" i="2"/>
  <c r="G189" s="1"/>
  <c r="I189" s="1"/>
  <c r="F190" s="1"/>
  <c r="H189"/>
  <c r="A243"/>
  <c r="P154" i="3" l="1"/>
  <c r="Q154" s="1"/>
  <c r="M155" s="1"/>
  <c r="O155" s="1"/>
  <c r="G166"/>
  <c r="F166"/>
  <c r="H166" s="1"/>
  <c r="D167" s="1"/>
  <c r="F167" s="1"/>
  <c r="H190" i="2"/>
  <c r="E190"/>
  <c r="G190" s="1"/>
  <c r="I190" s="1"/>
  <c r="F191" s="1"/>
  <c r="A244"/>
  <c r="P155" i="3" l="1"/>
  <c r="G167"/>
  <c r="E191" i="2"/>
  <c r="G191" s="1"/>
  <c r="I191" s="1"/>
  <c r="F192" s="1"/>
  <c r="H191"/>
  <c r="A245"/>
  <c r="Q155" i="3" l="1"/>
  <c r="M156" s="1"/>
  <c r="O156" s="1"/>
  <c r="H167"/>
  <c r="D168" s="1"/>
  <c r="H192" i="2"/>
  <c r="E192"/>
  <c r="G192" s="1"/>
  <c r="I192" s="1"/>
  <c r="F193" s="1"/>
  <c r="A246"/>
  <c r="G168" i="3" l="1"/>
  <c r="F168"/>
  <c r="H168" s="1"/>
  <c r="D169" s="1"/>
  <c r="F169" s="1"/>
  <c r="P156"/>
  <c r="H193" i="2"/>
  <c r="E193"/>
  <c r="G193" s="1"/>
  <c r="A247"/>
  <c r="Q156" i="3" l="1"/>
  <c r="M157" s="1"/>
  <c r="O157" s="1"/>
  <c r="G169"/>
  <c r="H169" s="1"/>
  <c r="D170" s="1"/>
  <c r="F170" s="1"/>
  <c r="I193" i="2"/>
  <c r="F194" s="1"/>
  <c r="A248"/>
  <c r="P157" i="3" l="1"/>
  <c r="G170"/>
  <c r="E194" i="2"/>
  <c r="G194" s="1"/>
  <c r="I194" s="1"/>
  <c r="F195" s="1"/>
  <c r="H194"/>
  <c r="A249"/>
  <c r="Q157" i="3" l="1"/>
  <c r="M158" s="1"/>
  <c r="O158" s="1"/>
  <c r="H170"/>
  <c r="D171" s="1"/>
  <c r="F171" s="1"/>
  <c r="H195" i="2"/>
  <c r="E195"/>
  <c r="G195" s="1"/>
  <c r="I195" s="1"/>
  <c r="F196" s="1"/>
  <c r="A250"/>
  <c r="P158" i="3" l="1"/>
  <c r="G171"/>
  <c r="H171" s="1"/>
  <c r="D172" s="1"/>
  <c r="F172" s="1"/>
  <c r="H196" i="2"/>
  <c r="E196"/>
  <c r="G196" s="1"/>
  <c r="A251"/>
  <c r="Q158" i="3" l="1"/>
  <c r="M159" s="1"/>
  <c r="O159" s="1"/>
  <c r="G172"/>
  <c r="H172" s="1"/>
  <c r="D173" s="1"/>
  <c r="F173" s="1"/>
  <c r="I196" i="2"/>
  <c r="F197" s="1"/>
  <c r="A252"/>
  <c r="P159" i="3" l="1"/>
  <c r="G173"/>
  <c r="H173" s="1"/>
  <c r="D174" s="1"/>
  <c r="F174" s="1"/>
  <c r="E197" i="2"/>
  <c r="G197" s="1"/>
  <c r="I197" s="1"/>
  <c r="F198" s="1"/>
  <c r="H197"/>
  <c r="A253"/>
  <c r="Q159" i="3" l="1"/>
  <c r="M160" s="1"/>
  <c r="O160" s="1"/>
  <c r="G174"/>
  <c r="H198" i="2"/>
  <c r="E198"/>
  <c r="G198" s="1"/>
  <c r="A254"/>
  <c r="P160" i="3" l="1"/>
  <c r="H174"/>
  <c r="D175" s="1"/>
  <c r="F175" s="1"/>
  <c r="I198" i="2"/>
  <c r="F199" s="1"/>
  <c r="A255"/>
  <c r="G175" i="3" l="1"/>
  <c r="H175" s="1"/>
  <c r="D176" s="1"/>
  <c r="F176" s="1"/>
  <c r="Q160"/>
  <c r="M161" s="1"/>
  <c r="E199" i="2"/>
  <c r="G199" s="1"/>
  <c r="I199" s="1"/>
  <c r="F200" s="1"/>
  <c r="H199"/>
  <c r="A256"/>
  <c r="P161" i="3" l="1"/>
  <c r="O161"/>
  <c r="Q161" s="1"/>
  <c r="M162" s="1"/>
  <c r="O162" s="1"/>
  <c r="G176"/>
  <c r="H176" s="1"/>
  <c r="D177" s="1"/>
  <c r="F177" s="1"/>
  <c r="H200" i="2"/>
  <c r="E200"/>
  <c r="G200" s="1"/>
  <c r="I200" s="1"/>
  <c r="F201" s="1"/>
  <c r="A257"/>
  <c r="P162" i="3" l="1"/>
  <c r="Q162" s="1"/>
  <c r="M163" s="1"/>
  <c r="O163" s="1"/>
  <c r="G177"/>
  <c r="H177" s="1"/>
  <c r="D178" s="1"/>
  <c r="F178" s="1"/>
  <c r="E201" i="2"/>
  <c r="G201" s="1"/>
  <c r="I201" s="1"/>
  <c r="F202" s="1"/>
  <c r="H201"/>
  <c r="A258"/>
  <c r="P163" i="3" l="1"/>
  <c r="Q163" s="1"/>
  <c r="M164" s="1"/>
  <c r="O164" s="1"/>
  <c r="G178"/>
  <c r="H178" s="1"/>
  <c r="D179" s="1"/>
  <c r="F179" s="1"/>
  <c r="H202" i="2"/>
  <c r="E202"/>
  <c r="G202" s="1"/>
  <c r="I202" s="1"/>
  <c r="F203" s="1"/>
  <c r="A259"/>
  <c r="G179" i="3" l="1"/>
  <c r="H179" s="1"/>
  <c r="D180" s="1"/>
  <c r="F180" s="1"/>
  <c r="P164"/>
  <c r="E203" i="2"/>
  <c r="G203" s="1"/>
  <c r="I203" s="1"/>
  <c r="F204" s="1"/>
  <c r="H203"/>
  <c r="A260"/>
  <c r="Q164" i="3" l="1"/>
  <c r="M165" s="1"/>
  <c r="O165" s="1"/>
  <c r="G180"/>
  <c r="H180" s="1"/>
  <c r="D181" s="1"/>
  <c r="H204" i="2"/>
  <c r="E204"/>
  <c r="G204" s="1"/>
  <c r="I204" s="1"/>
  <c r="F205" s="1"/>
  <c r="A261"/>
  <c r="G181" i="3" l="1"/>
  <c r="F181"/>
  <c r="H181" s="1"/>
  <c r="D182" s="1"/>
  <c r="F182" s="1"/>
  <c r="P165"/>
  <c r="Q165" s="1"/>
  <c r="M166" s="1"/>
  <c r="O166" s="1"/>
  <c r="E205" i="2"/>
  <c r="G205" s="1"/>
  <c r="I205" s="1"/>
  <c r="F206" s="1"/>
  <c r="H205"/>
  <c r="A262"/>
  <c r="P166" i="3" l="1"/>
  <c r="G182"/>
  <c r="H182" s="1"/>
  <c r="D183" s="1"/>
  <c r="E206" i="2"/>
  <c r="G206" s="1"/>
  <c r="I206" s="1"/>
  <c r="F207" s="1"/>
  <c r="H206"/>
  <c r="A263"/>
  <c r="G183" i="3" l="1"/>
  <c r="F183"/>
  <c r="Q166"/>
  <c r="M167" s="1"/>
  <c r="O167" s="1"/>
  <c r="H207" i="2"/>
  <c r="E207"/>
  <c r="G207" s="1"/>
  <c r="A264"/>
  <c r="H183" i="3" l="1"/>
  <c r="D184" s="1"/>
  <c r="G184" s="1"/>
  <c r="P167"/>
  <c r="Q167" s="1"/>
  <c r="M168" s="1"/>
  <c r="O168" s="1"/>
  <c r="I207" i="2"/>
  <c r="F208" s="1"/>
  <c r="A265"/>
  <c r="F184" i="3" l="1"/>
  <c r="H184" s="1"/>
  <c r="D185" s="1"/>
  <c r="P168"/>
  <c r="Q168" s="1"/>
  <c r="M169" s="1"/>
  <c r="O169" s="1"/>
  <c r="E208" i="2"/>
  <c r="G208" s="1"/>
  <c r="I208" s="1"/>
  <c r="F209" s="1"/>
  <c r="H208"/>
  <c r="A266"/>
  <c r="F185" i="3" l="1"/>
  <c r="H185" s="1"/>
  <c r="D186" s="1"/>
  <c r="G185"/>
  <c r="P169"/>
  <c r="Q169" s="1"/>
  <c r="M170" s="1"/>
  <c r="O170" s="1"/>
  <c r="H209" i="2"/>
  <c r="E209"/>
  <c r="G209" s="1"/>
  <c r="I209" s="1"/>
  <c r="F210" s="1"/>
  <c r="A267"/>
  <c r="G186" i="3" l="1"/>
  <c r="F186"/>
  <c r="H186" s="1"/>
  <c r="D187" s="1"/>
  <c r="F187" s="1"/>
  <c r="P170"/>
  <c r="H210" i="2"/>
  <c r="E210"/>
  <c r="G210" s="1"/>
  <c r="A268"/>
  <c r="Q170" i="3" l="1"/>
  <c r="M171" s="1"/>
  <c r="O171" s="1"/>
  <c r="G187"/>
  <c r="I210" i="2"/>
  <c r="F211" s="1"/>
  <c r="A269"/>
  <c r="P171" i="3" l="1"/>
  <c r="H187"/>
  <c r="D188" s="1"/>
  <c r="E211" i="2"/>
  <c r="G211" s="1"/>
  <c r="I211" s="1"/>
  <c r="F212" s="1"/>
  <c r="H211"/>
  <c r="A270"/>
  <c r="G188" i="3" l="1"/>
  <c r="F188"/>
  <c r="Q171"/>
  <c r="M172" s="1"/>
  <c r="O172" s="1"/>
  <c r="E212" i="2"/>
  <c r="G212" s="1"/>
  <c r="I212" s="1"/>
  <c r="F213" s="1"/>
  <c r="H212"/>
  <c r="A271"/>
  <c r="H188" i="3" l="1"/>
  <c r="D189" s="1"/>
  <c r="F189" s="1"/>
  <c r="P172"/>
  <c r="Q172" s="1"/>
  <c r="M173" s="1"/>
  <c r="O173" s="1"/>
  <c r="G189"/>
  <c r="H213" i="2"/>
  <c r="E213"/>
  <c r="G213" s="1"/>
  <c r="I213" s="1"/>
  <c r="F214" s="1"/>
  <c r="A272"/>
  <c r="P173" i="3" l="1"/>
  <c r="H189"/>
  <c r="D190" s="1"/>
  <c r="F190" s="1"/>
  <c r="H214" i="2"/>
  <c r="E214"/>
  <c r="G214" s="1"/>
  <c r="A273"/>
  <c r="Q173" i="3" l="1"/>
  <c r="M174" s="1"/>
  <c r="O174" s="1"/>
  <c r="G190"/>
  <c r="H190" s="1"/>
  <c r="D191" s="1"/>
  <c r="F191" s="1"/>
  <c r="I214" i="2"/>
  <c r="F215" s="1"/>
  <c r="A274"/>
  <c r="P174" i="3" l="1"/>
  <c r="G191"/>
  <c r="H191" s="1"/>
  <c r="D192" s="1"/>
  <c r="H215" i="2"/>
  <c r="E215"/>
  <c r="G215" s="1"/>
  <c r="A275"/>
  <c r="Q174" i="3" l="1"/>
  <c r="M175" s="1"/>
  <c r="O175" s="1"/>
  <c r="G192"/>
  <c r="F192"/>
  <c r="H192" s="1"/>
  <c r="D193" s="1"/>
  <c r="I215" i="2"/>
  <c r="F216" s="1"/>
  <c r="H216" s="1"/>
  <c r="A276"/>
  <c r="P175" i="3" l="1"/>
  <c r="Q175" s="1"/>
  <c r="M176" s="1"/>
  <c r="O176" s="1"/>
  <c r="G193"/>
  <c r="F193"/>
  <c r="H193" s="1"/>
  <c r="D194" s="1"/>
  <c r="F194" s="1"/>
  <c r="E216" i="2"/>
  <c r="G216" s="1"/>
  <c r="I216" s="1"/>
  <c r="F217" s="1"/>
  <c r="A277"/>
  <c r="P176" i="3" l="1"/>
  <c r="G194"/>
  <c r="H194" s="1"/>
  <c r="D195" s="1"/>
  <c r="F195" s="1"/>
  <c r="E217" i="2"/>
  <c r="G217" s="1"/>
  <c r="I217" s="1"/>
  <c r="F218" s="1"/>
  <c r="H217"/>
  <c r="A278"/>
  <c r="Q176" i="3" l="1"/>
  <c r="M177" s="1"/>
  <c r="O177" s="1"/>
  <c r="G195"/>
  <c r="H195" s="1"/>
  <c r="D196" s="1"/>
  <c r="F196" s="1"/>
  <c r="H218" i="2"/>
  <c r="E218"/>
  <c r="G218" s="1"/>
  <c r="I218" s="1"/>
  <c r="F219" s="1"/>
  <c r="A279"/>
  <c r="P177" i="3" l="1"/>
  <c r="G196"/>
  <c r="H219" i="2"/>
  <c r="E219"/>
  <c r="G219" s="1"/>
  <c r="A280"/>
  <c r="Q177" i="3" l="1"/>
  <c r="M178" s="1"/>
  <c r="O178" s="1"/>
  <c r="H196"/>
  <c r="D197" s="1"/>
  <c r="F197" s="1"/>
  <c r="I219" i="2"/>
  <c r="F220" s="1"/>
  <c r="A281"/>
  <c r="P178" i="3" l="1"/>
  <c r="Q178" s="1"/>
  <c r="M179" s="1"/>
  <c r="O179" s="1"/>
  <c r="G197"/>
  <c r="E220" i="2"/>
  <c r="G220" s="1"/>
  <c r="I220" s="1"/>
  <c r="F221" s="1"/>
  <c r="H220"/>
  <c r="A282"/>
  <c r="P179" i="3" l="1"/>
  <c r="H197"/>
  <c r="D198" s="1"/>
  <c r="E221" i="2"/>
  <c r="G221" s="1"/>
  <c r="I221" s="1"/>
  <c r="F222" s="1"/>
  <c r="H221"/>
  <c r="A283"/>
  <c r="Q179" i="3" l="1"/>
  <c r="M180" s="1"/>
  <c r="O180" s="1"/>
  <c r="G198"/>
  <c r="F198"/>
  <c r="H198" s="1"/>
  <c r="D199" s="1"/>
  <c r="F199" s="1"/>
  <c r="E222" i="2"/>
  <c r="G222" s="1"/>
  <c r="I222" s="1"/>
  <c r="F223" s="1"/>
  <c r="H222"/>
  <c r="A284"/>
  <c r="P180" i="3" l="1"/>
  <c r="Q180" s="1"/>
  <c r="M181" s="1"/>
  <c r="G199"/>
  <c r="E223" i="2"/>
  <c r="G223" s="1"/>
  <c r="I223" s="1"/>
  <c r="F224" s="1"/>
  <c r="H223"/>
  <c r="A285"/>
  <c r="O181" i="3" l="1"/>
  <c r="Q181" s="1"/>
  <c r="M182" s="1"/>
  <c r="O182" s="1"/>
  <c r="P181"/>
  <c r="H199"/>
  <c r="D200" s="1"/>
  <c r="F200" s="1"/>
  <c r="H224" i="2"/>
  <c r="E224"/>
  <c r="G224" s="1"/>
  <c r="I224" s="1"/>
  <c r="F225" s="1"/>
  <c r="A286"/>
  <c r="P182" i="3" l="1"/>
  <c r="G200"/>
  <c r="H225" i="2"/>
  <c r="E225"/>
  <c r="G225" s="1"/>
  <c r="A287"/>
  <c r="Q182" i="3" l="1"/>
  <c r="M183" s="1"/>
  <c r="O183" s="1"/>
  <c r="H200"/>
  <c r="D201" s="1"/>
  <c r="I225" i="2"/>
  <c r="F226" s="1"/>
  <c r="A288"/>
  <c r="G201" i="3" l="1"/>
  <c r="F201"/>
  <c r="P183"/>
  <c r="E226" i="2"/>
  <c r="G226" s="1"/>
  <c r="I226" s="1"/>
  <c r="F227" s="1"/>
  <c r="H226"/>
  <c r="A289"/>
  <c r="H201" i="3" l="1"/>
  <c r="D202" s="1"/>
  <c r="F202" s="1"/>
  <c r="Q183"/>
  <c r="M184" s="1"/>
  <c r="O184" s="1"/>
  <c r="E227" i="2"/>
  <c r="G227" s="1"/>
  <c r="I227" s="1"/>
  <c r="F228" s="1"/>
  <c r="H227"/>
  <c r="A290"/>
  <c r="G202" i="3" l="1"/>
  <c r="H202" s="1"/>
  <c r="D203" s="1"/>
  <c r="F203" s="1"/>
  <c r="P184"/>
  <c r="E228" i="2"/>
  <c r="G228" s="1"/>
  <c r="I228" s="1"/>
  <c r="F229" s="1"/>
  <c r="H228"/>
  <c r="A291"/>
  <c r="G203" i="3" l="1"/>
  <c r="Q184"/>
  <c r="M185" s="1"/>
  <c r="O185" s="1"/>
  <c r="H203"/>
  <c r="D204" s="1"/>
  <c r="F204" s="1"/>
  <c r="H229" i="2"/>
  <c r="E229"/>
  <c r="G229" s="1"/>
  <c r="I229" s="1"/>
  <c r="F230" s="1"/>
  <c r="A292"/>
  <c r="P185" i="3" l="1"/>
  <c r="G204"/>
  <c r="E230" i="2"/>
  <c r="G230" s="1"/>
  <c r="I230" s="1"/>
  <c r="F231" s="1"/>
  <c r="H230"/>
  <c r="A293"/>
  <c r="Q185" i="3" l="1"/>
  <c r="M186" s="1"/>
  <c r="O186" s="1"/>
  <c r="H204"/>
  <c r="D205" s="1"/>
  <c r="F205" s="1"/>
  <c r="E231" i="2"/>
  <c r="G231" s="1"/>
  <c r="I231" s="1"/>
  <c r="F232" s="1"/>
  <c r="H231"/>
  <c r="A294"/>
  <c r="P186" i="3" l="1"/>
  <c r="Q186" s="1"/>
  <c r="M187" s="1"/>
  <c r="O187" s="1"/>
  <c r="G205"/>
  <c r="H232" i="2"/>
  <c r="E232"/>
  <c r="G232" s="1"/>
  <c r="I232" s="1"/>
  <c r="F233" s="1"/>
  <c r="A295"/>
  <c r="P187" i="3" l="1"/>
  <c r="Q187" s="1"/>
  <c r="M188" s="1"/>
  <c r="O188" s="1"/>
  <c r="H205"/>
  <c r="D206" s="1"/>
  <c r="F206" s="1"/>
  <c r="E233" i="2"/>
  <c r="G233" s="1"/>
  <c r="H233"/>
  <c r="A296"/>
  <c r="P188" i="3" l="1"/>
  <c r="Q188" s="1"/>
  <c r="M189" s="1"/>
  <c r="O189" s="1"/>
  <c r="G206"/>
  <c r="I233" i="2"/>
  <c r="F234" s="1"/>
  <c r="A297"/>
  <c r="P189" i="3" l="1"/>
  <c r="H206"/>
  <c r="D207" s="1"/>
  <c r="F207" s="1"/>
  <c r="E234" i="2"/>
  <c r="G234" s="1"/>
  <c r="H234"/>
  <c r="A298"/>
  <c r="Q189" i="3" l="1"/>
  <c r="M190" s="1"/>
  <c r="O190" s="1"/>
  <c r="G207"/>
  <c r="I234" i="2"/>
  <c r="F235" s="1"/>
  <c r="A299"/>
  <c r="P190" i="3" l="1"/>
  <c r="H207"/>
  <c r="D208" s="1"/>
  <c r="F208" s="1"/>
  <c r="H235" i="2"/>
  <c r="E235"/>
  <c r="G235" s="1"/>
  <c r="I235" s="1"/>
  <c r="F236" s="1"/>
  <c r="A300"/>
  <c r="Q190" i="3" l="1"/>
  <c r="M191" s="1"/>
  <c r="O191" s="1"/>
  <c r="G208"/>
  <c r="H208" s="1"/>
  <c r="D209" s="1"/>
  <c r="F209" s="1"/>
  <c r="E236" i="2"/>
  <c r="G236" s="1"/>
  <c r="I236" s="1"/>
  <c r="F237" s="1"/>
  <c r="H236"/>
  <c r="A301"/>
  <c r="P191" i="3" l="1"/>
  <c r="Q191" s="1"/>
  <c r="M192" s="1"/>
  <c r="G209"/>
  <c r="E237" i="2"/>
  <c r="G237" s="1"/>
  <c r="I237" s="1"/>
  <c r="F238" s="1"/>
  <c r="H237"/>
  <c r="A302"/>
  <c r="O192" i="3" l="1"/>
  <c r="P192"/>
  <c r="H209"/>
  <c r="D210" s="1"/>
  <c r="H238" i="2"/>
  <c r="E238"/>
  <c r="G238" s="1"/>
  <c r="I238" s="1"/>
  <c r="F239" s="1"/>
  <c r="A303"/>
  <c r="Q192" i="3" l="1"/>
  <c r="M193" s="1"/>
  <c r="O193" s="1"/>
  <c r="G210"/>
  <c r="F210"/>
  <c r="E239" i="2"/>
  <c r="G239" s="1"/>
  <c r="I239" s="1"/>
  <c r="F240" s="1"/>
  <c r="H239"/>
  <c r="A304"/>
  <c r="H210" i="3" l="1"/>
  <c r="D211" s="1"/>
  <c r="F211" s="1"/>
  <c r="P193"/>
  <c r="Q193" s="1"/>
  <c r="M194" s="1"/>
  <c r="H240" i="2"/>
  <c r="E240"/>
  <c r="G240" s="1"/>
  <c r="I240" s="1"/>
  <c r="F241" s="1"/>
  <c r="A305"/>
  <c r="G211" i="3" l="1"/>
  <c r="O194"/>
  <c r="P194"/>
  <c r="H211"/>
  <c r="D212" s="1"/>
  <c r="G212" s="1"/>
  <c r="E241" i="2"/>
  <c r="G241" s="1"/>
  <c r="I241" s="1"/>
  <c r="F242" s="1"/>
  <c r="H241"/>
  <c r="A306"/>
  <c r="F212" i="3" l="1"/>
  <c r="H212" s="1"/>
  <c r="D213" s="1"/>
  <c r="G213" s="1"/>
  <c r="Q194"/>
  <c r="M195" s="1"/>
  <c r="E242" i="2"/>
  <c r="G242" s="1"/>
  <c r="I242" s="1"/>
  <c r="F243" s="1"/>
  <c r="H242"/>
  <c r="A307"/>
  <c r="O195" i="3" l="1"/>
  <c r="Q195" s="1"/>
  <c r="M196" s="1"/>
  <c r="O196" s="1"/>
  <c r="P195"/>
  <c r="F213"/>
  <c r="H213" s="1"/>
  <c r="D214" s="1"/>
  <c r="H243" i="2"/>
  <c r="E243"/>
  <c r="G243" s="1"/>
  <c r="I243" s="1"/>
  <c r="F244" s="1"/>
  <c r="A308"/>
  <c r="P196" i="3" l="1"/>
  <c r="Q196" s="1"/>
  <c r="M197" s="1"/>
  <c r="O197" s="1"/>
  <c r="F214"/>
  <c r="G214"/>
  <c r="E244" i="2"/>
  <c r="G244" s="1"/>
  <c r="I244" s="1"/>
  <c r="F245" s="1"/>
  <c r="H244"/>
  <c r="A309"/>
  <c r="H214" i="3" l="1"/>
  <c r="D215" s="1"/>
  <c r="P197"/>
  <c r="H245" i="2"/>
  <c r="E245"/>
  <c r="G245" s="1"/>
  <c r="I245" s="1"/>
  <c r="F246" s="1"/>
  <c r="A310"/>
  <c r="F215" i="3" l="1"/>
  <c r="G215"/>
  <c r="Q197"/>
  <c r="M198" s="1"/>
  <c r="E246" i="2"/>
  <c r="G246" s="1"/>
  <c r="I246" s="1"/>
  <c r="F247" s="1"/>
  <c r="H246"/>
  <c r="A311"/>
  <c r="H215" i="3" l="1"/>
  <c r="D216" s="1"/>
  <c r="F216" s="1"/>
  <c r="P198"/>
  <c r="O198"/>
  <c r="H247" i="2"/>
  <c r="E247"/>
  <c r="G247" s="1"/>
  <c r="A312"/>
  <c r="Q198" i="3" l="1"/>
  <c r="M199" s="1"/>
  <c r="O199" s="1"/>
  <c r="G216"/>
  <c r="H216" s="1"/>
  <c r="D217" s="1"/>
  <c r="F217" s="1"/>
  <c r="G217"/>
  <c r="P199"/>
  <c r="I247" i="2"/>
  <c r="F248" s="1"/>
  <c r="A313"/>
  <c r="Q199" i="3" l="1"/>
  <c r="M200" s="1"/>
  <c r="O200" s="1"/>
  <c r="H217"/>
  <c r="D218" s="1"/>
  <c r="G218" s="1"/>
  <c r="F218"/>
  <c r="P200"/>
  <c r="E248" i="2"/>
  <c r="G248" s="1"/>
  <c r="I248" s="1"/>
  <c r="F249" s="1"/>
  <c r="H248"/>
  <c r="A314"/>
  <c r="H218" i="3" l="1"/>
  <c r="D219" s="1"/>
  <c r="F219" s="1"/>
  <c r="Q200"/>
  <c r="M201" s="1"/>
  <c r="O201" s="1"/>
  <c r="G219"/>
  <c r="E249" i="2"/>
  <c r="G249" s="1"/>
  <c r="I249" s="1"/>
  <c r="F250" s="1"/>
  <c r="H249"/>
  <c r="A315"/>
  <c r="P201" i="3" l="1"/>
  <c r="Q201" s="1"/>
  <c r="M202" s="1"/>
  <c r="O202" s="1"/>
  <c r="H219"/>
  <c r="D220" s="1"/>
  <c r="H250" i="2"/>
  <c r="E250"/>
  <c r="G250" s="1"/>
  <c r="A316"/>
  <c r="G220" i="3" l="1"/>
  <c r="F220"/>
  <c r="P202"/>
  <c r="I250" i="2"/>
  <c r="F251" s="1"/>
  <c r="E251" s="1"/>
  <c r="G251" s="1"/>
  <c r="A317"/>
  <c r="H220" i="3" l="1"/>
  <c r="D221" s="1"/>
  <c r="F221" s="1"/>
  <c r="Q202"/>
  <c r="M203" s="1"/>
  <c r="O203" s="1"/>
  <c r="G221"/>
  <c r="H251" i="2"/>
  <c r="I251" s="1"/>
  <c r="F252" s="1"/>
  <c r="A318"/>
  <c r="P203" i="3" l="1"/>
  <c r="H221"/>
  <c r="D222" s="1"/>
  <c r="F222" s="1"/>
  <c r="E252" i="2"/>
  <c r="G252" s="1"/>
  <c r="I252" s="1"/>
  <c r="F253" s="1"/>
  <c r="H252"/>
  <c r="A319"/>
  <c r="Q203" i="3" l="1"/>
  <c r="M204" s="1"/>
  <c r="O204" s="1"/>
  <c r="G222"/>
  <c r="H222" s="1"/>
  <c r="D223" s="1"/>
  <c r="E253" i="2"/>
  <c r="G253" s="1"/>
  <c r="I253" s="1"/>
  <c r="F254" s="1"/>
  <c r="H253"/>
  <c r="A320"/>
  <c r="G223" i="3" l="1"/>
  <c r="F223"/>
  <c r="P204"/>
  <c r="E254" i="2"/>
  <c r="G254" s="1"/>
  <c r="I254" s="1"/>
  <c r="F255" s="1"/>
  <c r="H254"/>
  <c r="A321"/>
  <c r="H223" i="3" l="1"/>
  <c r="D224" s="1"/>
  <c r="F224" s="1"/>
  <c r="Q204"/>
  <c r="M205" s="1"/>
  <c r="O205" s="1"/>
  <c r="G224"/>
  <c r="E255" i="2"/>
  <c r="G255" s="1"/>
  <c r="I255" s="1"/>
  <c r="F256" s="1"/>
  <c r="H255"/>
  <c r="A322"/>
  <c r="P205" i="3" l="1"/>
  <c r="Q205" s="1"/>
  <c r="M206" s="1"/>
  <c r="O206" s="1"/>
  <c r="H224"/>
  <c r="D225" s="1"/>
  <c r="F225" s="1"/>
  <c r="H256" i="2"/>
  <c r="E256"/>
  <c r="G256" s="1"/>
  <c r="I256" s="1"/>
  <c r="F257" s="1"/>
  <c r="A323"/>
  <c r="P206" i="3" l="1"/>
  <c r="G225"/>
  <c r="H257" i="2"/>
  <c r="E257"/>
  <c r="G257" s="1"/>
  <c r="A324"/>
  <c r="Q206" i="3" l="1"/>
  <c r="M207" s="1"/>
  <c r="O207" s="1"/>
  <c r="H225"/>
  <c r="D226" s="1"/>
  <c r="I257" i="2"/>
  <c r="F258" s="1"/>
  <c r="A325"/>
  <c r="G226" i="3" l="1"/>
  <c r="F226"/>
  <c r="P207"/>
  <c r="H258" i="2"/>
  <c r="E258"/>
  <c r="G258" s="1"/>
  <c r="A326"/>
  <c r="H226" i="3" l="1"/>
  <c r="D227" s="1"/>
  <c r="F227" s="1"/>
  <c r="Q207"/>
  <c r="M208" s="1"/>
  <c r="O208" s="1"/>
  <c r="G227"/>
  <c r="I258" i="2"/>
  <c r="F259" s="1"/>
  <c r="A327"/>
  <c r="P208" i="3" l="1"/>
  <c r="Q208" s="1"/>
  <c r="M209" s="1"/>
  <c r="O209" s="1"/>
  <c r="H227"/>
  <c r="D228" s="1"/>
  <c r="E259" i="2"/>
  <c r="G259" s="1"/>
  <c r="I259" s="1"/>
  <c r="F260" s="1"/>
  <c r="H259"/>
  <c r="A328"/>
  <c r="G228" i="3" l="1"/>
  <c r="F228"/>
  <c r="P209"/>
  <c r="Q209" s="1"/>
  <c r="M210" s="1"/>
  <c r="O210" s="1"/>
  <c r="H260" i="2"/>
  <c r="E260"/>
  <c r="G260" s="1"/>
  <c r="I260" s="1"/>
  <c r="F261" s="1"/>
  <c r="A329"/>
  <c r="H228" i="3" l="1"/>
  <c r="D229" s="1"/>
  <c r="F229" s="1"/>
  <c r="P210"/>
  <c r="Q210" s="1"/>
  <c r="M211" s="1"/>
  <c r="O211" s="1"/>
  <c r="G229"/>
  <c r="E261" i="2"/>
  <c r="G261" s="1"/>
  <c r="I261" s="1"/>
  <c r="F262" s="1"/>
  <c r="H261"/>
  <c r="A330"/>
  <c r="P211" i="3" l="1"/>
  <c r="H229"/>
  <c r="D230" s="1"/>
  <c r="E262" i="2"/>
  <c r="G262" s="1"/>
  <c r="I262" s="1"/>
  <c r="F263" s="1"/>
  <c r="H262"/>
  <c r="A331"/>
  <c r="G230" i="3" l="1"/>
  <c r="F230"/>
  <c r="Q211"/>
  <c r="M212" s="1"/>
  <c r="O212" s="1"/>
  <c r="H263" i="2"/>
  <c r="E263"/>
  <c r="G263" s="1"/>
  <c r="I263" s="1"/>
  <c r="F264" s="1"/>
  <c r="H264" s="1"/>
  <c r="A332"/>
  <c r="H230" i="3" l="1"/>
  <c r="D231" s="1"/>
  <c r="F231" s="1"/>
  <c r="P212"/>
  <c r="E264" i="2"/>
  <c r="G264" s="1"/>
  <c r="I264" s="1"/>
  <c r="F265" s="1"/>
  <c r="H265" s="1"/>
  <c r="A333"/>
  <c r="G231" i="3" l="1"/>
  <c r="Q212"/>
  <c r="M213" s="1"/>
  <c r="O213" s="1"/>
  <c r="H231"/>
  <c r="D232" s="1"/>
  <c r="E265" i="2"/>
  <c r="G265" s="1"/>
  <c r="I265" s="1"/>
  <c r="F266" s="1"/>
  <c r="A334"/>
  <c r="G232" i="3" l="1"/>
  <c r="F232"/>
  <c r="P213"/>
  <c r="Q213" s="1"/>
  <c r="M214" s="1"/>
  <c r="O214" s="1"/>
  <c r="E266" i="2"/>
  <c r="G266" s="1"/>
  <c r="H266"/>
  <c r="A335"/>
  <c r="H232" i="3" l="1"/>
  <c r="D233" s="1"/>
  <c r="F233" s="1"/>
  <c r="P214"/>
  <c r="I266" i="2"/>
  <c r="F267" s="1"/>
  <c r="A336"/>
  <c r="G233" i="3" l="1"/>
  <c r="Q214"/>
  <c r="M215" s="1"/>
  <c r="O215" s="1"/>
  <c r="H233"/>
  <c r="D234" s="1"/>
  <c r="F234" s="1"/>
  <c r="H267" i="2"/>
  <c r="E267"/>
  <c r="G267" s="1"/>
  <c r="I267" s="1"/>
  <c r="F268" s="1"/>
  <c r="A337"/>
  <c r="P215" i="3" l="1"/>
  <c r="Q215" s="1"/>
  <c r="M216" s="1"/>
  <c r="O216" s="1"/>
  <c r="G234"/>
  <c r="H234" s="1"/>
  <c r="D235" s="1"/>
  <c r="F235" s="1"/>
  <c r="H268" i="2"/>
  <c r="E268"/>
  <c r="G268" s="1"/>
  <c r="A338"/>
  <c r="P216" i="3" l="1"/>
  <c r="Q216" s="1"/>
  <c r="M217" s="1"/>
  <c r="O217" s="1"/>
  <c r="G235"/>
  <c r="I268" i="2"/>
  <c r="F269" s="1"/>
  <c r="A339"/>
  <c r="P217" i="3" l="1"/>
  <c r="H235"/>
  <c r="D236" s="1"/>
  <c r="H269" i="2"/>
  <c r="E269"/>
  <c r="G269" s="1"/>
  <c r="I269" s="1"/>
  <c r="F270" s="1"/>
  <c r="A340"/>
  <c r="G236" i="3" l="1"/>
  <c r="F236"/>
  <c r="Q217"/>
  <c r="M218" s="1"/>
  <c r="O218" s="1"/>
  <c r="E270" i="2"/>
  <c r="G270" s="1"/>
  <c r="H270"/>
  <c r="A341"/>
  <c r="H236" i="3" l="1"/>
  <c r="D237" s="1"/>
  <c r="F237" s="1"/>
  <c r="P218"/>
  <c r="I270" i="2"/>
  <c r="F271" s="1"/>
  <c r="A342"/>
  <c r="G237" i="3" l="1"/>
  <c r="H237" s="1"/>
  <c r="D238" s="1"/>
  <c r="F238" s="1"/>
  <c r="Q218"/>
  <c r="M219" s="1"/>
  <c r="O219" s="1"/>
  <c r="G238"/>
  <c r="H271" i="2"/>
  <c r="E271"/>
  <c r="G271" s="1"/>
  <c r="A343"/>
  <c r="P219" i="3" l="1"/>
  <c r="Q219" s="1"/>
  <c r="M220" s="1"/>
  <c r="O220" s="1"/>
  <c r="H238"/>
  <c r="D239" s="1"/>
  <c r="F239" s="1"/>
  <c r="I271" i="2"/>
  <c r="F272" s="1"/>
  <c r="H272" s="1"/>
  <c r="E272"/>
  <c r="G272" s="1"/>
  <c r="A344"/>
  <c r="P220" i="3" l="1"/>
  <c r="G239"/>
  <c r="I272" i="2"/>
  <c r="F273" s="1"/>
  <c r="H273" s="1"/>
  <c r="E273"/>
  <c r="G273" s="1"/>
  <c r="A345"/>
  <c r="Q220" i="3" l="1"/>
  <c r="M221" s="1"/>
  <c r="O221" s="1"/>
  <c r="H239"/>
  <c r="D240" s="1"/>
  <c r="I273" i="2"/>
  <c r="F274" s="1"/>
  <c r="A346"/>
  <c r="G240" i="3" l="1"/>
  <c r="F240"/>
  <c r="P221"/>
  <c r="Q221" s="1"/>
  <c r="M222" s="1"/>
  <c r="O222" s="1"/>
  <c r="E274" i="2"/>
  <c r="G274" s="1"/>
  <c r="H274"/>
  <c r="A347"/>
  <c r="H240" i="3" l="1"/>
  <c r="D241" s="1"/>
  <c r="F241" s="1"/>
  <c r="P222"/>
  <c r="Q222" s="1"/>
  <c r="M223" s="1"/>
  <c r="O223" s="1"/>
  <c r="G241"/>
  <c r="I274" i="2"/>
  <c r="F275" s="1"/>
  <c r="A348"/>
  <c r="P223" i="3" l="1"/>
  <c r="H241"/>
  <c r="D242" s="1"/>
  <c r="F242" s="1"/>
  <c r="E275" i="2"/>
  <c r="G275" s="1"/>
  <c r="I275" s="1"/>
  <c r="F276" s="1"/>
  <c r="H275"/>
  <c r="A349"/>
  <c r="Q223" i="3" l="1"/>
  <c r="M224" s="1"/>
  <c r="O224" s="1"/>
  <c r="G242"/>
  <c r="H276" i="2"/>
  <c r="E276"/>
  <c r="G276" s="1"/>
  <c r="A350"/>
  <c r="P224" i="3" l="1"/>
  <c r="Q224" s="1"/>
  <c r="M225" s="1"/>
  <c r="O225" s="1"/>
  <c r="H242"/>
  <c r="D243" s="1"/>
  <c r="F243" s="1"/>
  <c r="I276" i="2"/>
  <c r="F277" s="1"/>
  <c r="H277" s="1"/>
  <c r="E277"/>
  <c r="G277" s="1"/>
  <c r="A351"/>
  <c r="P225" i="3" l="1"/>
  <c r="Q225" s="1"/>
  <c r="M226" s="1"/>
  <c r="O226" s="1"/>
  <c r="G243"/>
  <c r="I277" i="2"/>
  <c r="F278" s="1"/>
  <c r="A352"/>
  <c r="P226" i="3" l="1"/>
  <c r="H243"/>
  <c r="D244" s="1"/>
  <c r="E278" i="2"/>
  <c r="G278" s="1"/>
  <c r="H278"/>
  <c r="A353"/>
  <c r="G244" i="3" l="1"/>
  <c r="F244"/>
  <c r="Q226"/>
  <c r="M227" s="1"/>
  <c r="O227" s="1"/>
  <c r="I278" i="2"/>
  <c r="F279" s="1"/>
  <c r="A354"/>
  <c r="H244" i="3" l="1"/>
  <c r="D245" s="1"/>
  <c r="F245" s="1"/>
  <c r="P227"/>
  <c r="E279" i="2"/>
  <c r="G279" s="1"/>
  <c r="I279" s="1"/>
  <c r="F280" s="1"/>
  <c r="H279"/>
  <c r="A355"/>
  <c r="G245" i="3" l="1"/>
  <c r="Q227"/>
  <c r="M228" s="1"/>
  <c r="O228" s="1"/>
  <c r="H245"/>
  <c r="D246" s="1"/>
  <c r="F246" s="1"/>
  <c r="H280" i="2"/>
  <c r="E280"/>
  <c r="G280" s="1"/>
  <c r="A356"/>
  <c r="P228" i="3" l="1"/>
  <c r="Q228" s="1"/>
  <c r="M229" s="1"/>
  <c r="O229" s="1"/>
  <c r="G246"/>
  <c r="H246" s="1"/>
  <c r="D247" s="1"/>
  <c r="F247" s="1"/>
  <c r="I280" i="2"/>
  <c r="F281" s="1"/>
  <c r="H281" s="1"/>
  <c r="E281"/>
  <c r="G281" s="1"/>
  <c r="A357"/>
  <c r="P229" i="3" l="1"/>
  <c r="G247"/>
  <c r="H247" s="1"/>
  <c r="D248" s="1"/>
  <c r="F248" s="1"/>
  <c r="I281" i="2"/>
  <c r="F282" s="1"/>
  <c r="A358"/>
  <c r="Q229" i="3" l="1"/>
  <c r="M230" s="1"/>
  <c r="O230" s="1"/>
  <c r="G248"/>
  <c r="H248" s="1"/>
  <c r="D249" s="1"/>
  <c r="F249" s="1"/>
  <c r="E282" i="2"/>
  <c r="G282" s="1"/>
  <c r="H282"/>
  <c r="A359"/>
  <c r="P230" i="3" l="1"/>
  <c r="Q230" s="1"/>
  <c r="M231" s="1"/>
  <c r="O231" s="1"/>
  <c r="G249"/>
  <c r="H249" s="1"/>
  <c r="D250" s="1"/>
  <c r="I282" i="2"/>
  <c r="F283" s="1"/>
  <c r="A360"/>
  <c r="G250" i="3" l="1"/>
  <c r="F250"/>
  <c r="P231"/>
  <c r="H283" i="2"/>
  <c r="E283"/>
  <c r="G283" s="1"/>
  <c r="A361"/>
  <c r="H250" i="3" l="1"/>
  <c r="D251" s="1"/>
  <c r="F251" s="1"/>
  <c r="Q231"/>
  <c r="M232" s="1"/>
  <c r="O232" s="1"/>
  <c r="G251"/>
  <c r="I283" i="2"/>
  <c r="F284" s="1"/>
  <c r="H284" s="1"/>
  <c r="E284"/>
  <c r="G284" s="1"/>
  <c r="A362"/>
  <c r="P232" i="3" l="1"/>
  <c r="Q232" s="1"/>
  <c r="M233" s="1"/>
  <c r="H251"/>
  <c r="D252" s="1"/>
  <c r="I284" i="2"/>
  <c r="F285" s="1"/>
  <c r="A363"/>
  <c r="O233" i="3" l="1"/>
  <c r="P233"/>
  <c r="G252"/>
  <c r="F252"/>
  <c r="H285" i="2"/>
  <c r="E285"/>
  <c r="G285" s="1"/>
  <c r="A364"/>
  <c r="H252" i="3" l="1"/>
  <c r="D253" s="1"/>
  <c r="F253" s="1"/>
  <c r="Q233"/>
  <c r="M234" s="1"/>
  <c r="O234" s="1"/>
  <c r="I285" i="2"/>
  <c r="F286" s="1"/>
  <c r="E286" s="1"/>
  <c r="G286" s="1"/>
  <c r="H286"/>
  <c r="A365"/>
  <c r="G253" i="3" l="1"/>
  <c r="H253" s="1"/>
  <c r="D254" s="1"/>
  <c r="F254" s="1"/>
  <c r="P234"/>
  <c r="Q234" s="1"/>
  <c r="M235" s="1"/>
  <c r="I286" i="2"/>
  <c r="F287" s="1"/>
  <c r="A366"/>
  <c r="G254" i="3" l="1"/>
  <c r="H254" s="1"/>
  <c r="D255" s="1"/>
  <c r="F255" s="1"/>
  <c r="P235"/>
  <c r="O235"/>
  <c r="Q235" s="1"/>
  <c r="M236" s="1"/>
  <c r="O236" s="1"/>
  <c r="E287" i="2"/>
  <c r="G287" s="1"/>
  <c r="I287" s="1"/>
  <c r="F288" s="1"/>
  <c r="H287"/>
  <c r="A367"/>
  <c r="P236" i="3" l="1"/>
  <c r="Q236" s="1"/>
  <c r="M237" s="1"/>
  <c r="O237" s="1"/>
  <c r="G255"/>
  <c r="H255" s="1"/>
  <c r="D256" s="1"/>
  <c r="H288" i="2"/>
  <c r="E288"/>
  <c r="G288" s="1"/>
  <c r="A368"/>
  <c r="G256" i="3" l="1"/>
  <c r="F256"/>
  <c r="P237"/>
  <c r="Q237" s="1"/>
  <c r="M238" s="1"/>
  <c r="O238" s="1"/>
  <c r="I288" i="2"/>
  <c r="F289" s="1"/>
  <c r="H289" s="1"/>
  <c r="E289"/>
  <c r="G289" s="1"/>
  <c r="A369"/>
  <c r="H256" i="3" l="1"/>
  <c r="D257" s="1"/>
  <c r="F257" s="1"/>
  <c r="P238"/>
  <c r="I289" i="2"/>
  <c r="F290" s="1"/>
  <c r="A370"/>
  <c r="G257" i="3" l="1"/>
  <c r="Q238"/>
  <c r="M239" s="1"/>
  <c r="O239" s="1"/>
  <c r="H257"/>
  <c r="D258" s="1"/>
  <c r="F258" s="1"/>
  <c r="H290" i="2"/>
  <c r="E290"/>
  <c r="G290" s="1"/>
  <c r="A371"/>
  <c r="P239" i="3" l="1"/>
  <c r="G258"/>
  <c r="I290" i="2"/>
  <c r="F291" s="1"/>
  <c r="E291" s="1"/>
  <c r="G291" s="1"/>
  <c r="H291"/>
  <c r="A372"/>
  <c r="Q239" i="3" l="1"/>
  <c r="M240" s="1"/>
  <c r="O240" s="1"/>
  <c r="H258"/>
  <c r="D259" s="1"/>
  <c r="F259" s="1"/>
  <c r="I291" i="2"/>
  <c r="F292" s="1"/>
  <c r="A373"/>
  <c r="P240" i="3" l="1"/>
  <c r="G259"/>
  <c r="H292" i="2"/>
  <c r="E292"/>
  <c r="G292" s="1"/>
  <c r="I292" s="1"/>
  <c r="F293" s="1"/>
  <c r="A374"/>
  <c r="Q240" i="3" l="1"/>
  <c r="M241" s="1"/>
  <c r="O241" s="1"/>
  <c r="H259"/>
  <c r="D260" s="1"/>
  <c r="H293" i="2"/>
  <c r="E293"/>
  <c r="G293" s="1"/>
  <c r="A375"/>
  <c r="P241" i="3" l="1"/>
  <c r="Q241" s="1"/>
  <c r="M242" s="1"/>
  <c r="O242" s="1"/>
  <c r="G260"/>
  <c r="F260"/>
  <c r="H260" s="1"/>
  <c r="D261" s="1"/>
  <c r="F261" s="1"/>
  <c r="I293" i="2"/>
  <c r="F294" s="1"/>
  <c r="A376"/>
  <c r="P242" i="3" l="1"/>
  <c r="G261"/>
  <c r="H294" i="2"/>
  <c r="E294"/>
  <c r="G294" s="1"/>
  <c r="A377"/>
  <c r="Q242" i="3" l="1"/>
  <c r="M243" s="1"/>
  <c r="O243" s="1"/>
  <c r="H261"/>
  <c r="D262" s="1"/>
  <c r="I294" i="2"/>
  <c r="F295" s="1"/>
  <c r="A378"/>
  <c r="G262" i="3" l="1"/>
  <c r="F262"/>
  <c r="P243"/>
  <c r="E295" i="2"/>
  <c r="G295" s="1"/>
  <c r="H295"/>
  <c r="A379"/>
  <c r="H262" i="3" l="1"/>
  <c r="D263" s="1"/>
  <c r="G263" s="1"/>
  <c r="Q243"/>
  <c r="M244" s="1"/>
  <c r="O244" s="1"/>
  <c r="I295" i="2"/>
  <c r="F296" s="1"/>
  <c r="A380"/>
  <c r="F263" i="3" l="1"/>
  <c r="H263" s="1"/>
  <c r="D264" s="1"/>
  <c r="F264" s="1"/>
  <c r="P244"/>
  <c r="E296" i="2"/>
  <c r="G296" s="1"/>
  <c r="I296" s="1"/>
  <c r="F297" s="1"/>
  <c r="H296"/>
  <c r="A381"/>
  <c r="G264" i="3" l="1"/>
  <c r="H264" s="1"/>
  <c r="D265" s="1"/>
  <c r="F265" s="1"/>
  <c r="Q244"/>
  <c r="M245" s="1"/>
  <c r="H297" i="2"/>
  <c r="E297"/>
  <c r="G297" s="1"/>
  <c r="I297" s="1"/>
  <c r="F298" s="1"/>
  <c r="A382"/>
  <c r="G265" i="3" l="1"/>
  <c r="H265" s="1"/>
  <c r="D266" s="1"/>
  <c r="G266" s="1"/>
  <c r="P245"/>
  <c r="O245"/>
  <c r="Q245" s="1"/>
  <c r="M246" s="1"/>
  <c r="H298" i="2"/>
  <c r="E298"/>
  <c r="G298" s="1"/>
  <c r="A383"/>
  <c r="F266" i="3" l="1"/>
  <c r="H266" s="1"/>
  <c r="D267" s="1"/>
  <c r="P246"/>
  <c r="O246"/>
  <c r="Q246" s="1"/>
  <c r="M247" s="1"/>
  <c r="O247" s="1"/>
  <c r="I298" i="2"/>
  <c r="F299" s="1"/>
  <c r="A384"/>
  <c r="G267" i="3" l="1"/>
  <c r="F267"/>
  <c r="P247"/>
  <c r="E299" i="2"/>
  <c r="G299" s="1"/>
  <c r="H299"/>
  <c r="A385"/>
  <c r="H267" i="3" l="1"/>
  <c r="D268" s="1"/>
  <c r="F268" s="1"/>
  <c r="Q247"/>
  <c r="M248" s="1"/>
  <c r="O248" s="1"/>
  <c r="I299" i="2"/>
  <c r="F300" s="1"/>
  <c r="A386"/>
  <c r="G268" i="3" l="1"/>
  <c r="H268" s="1"/>
  <c r="D269" s="1"/>
  <c r="F269" s="1"/>
  <c r="P248"/>
  <c r="H300" i="2"/>
  <c r="E300"/>
  <c r="G300" s="1"/>
  <c r="A387"/>
  <c r="G269" i="3" l="1"/>
  <c r="H269" s="1"/>
  <c r="D270" s="1"/>
  <c r="F270" s="1"/>
  <c r="Q248"/>
  <c r="M249" s="1"/>
  <c r="O249" s="1"/>
  <c r="I300" i="2"/>
  <c r="F301" s="1"/>
  <c r="H301" s="1"/>
  <c r="A388"/>
  <c r="G270" i="3" l="1"/>
  <c r="H270" s="1"/>
  <c r="D271" s="1"/>
  <c r="F271" s="1"/>
  <c r="P249"/>
  <c r="Q249" s="1"/>
  <c r="M250" s="1"/>
  <c r="O250" s="1"/>
  <c r="E301" i="2"/>
  <c r="G301" s="1"/>
  <c r="I301" s="1"/>
  <c r="F302" s="1"/>
  <c r="A389"/>
  <c r="G271" i="3" l="1"/>
  <c r="H271" s="1"/>
  <c r="D272" s="1"/>
  <c r="F272" s="1"/>
  <c r="P250"/>
  <c r="G272"/>
  <c r="H302" i="2"/>
  <c r="E302"/>
  <c r="G302" s="1"/>
  <c r="A390"/>
  <c r="Q250" i="3" l="1"/>
  <c r="M251" s="1"/>
  <c r="O251" s="1"/>
  <c r="H272"/>
  <c r="D273" s="1"/>
  <c r="F273" s="1"/>
  <c r="I302" i="2"/>
  <c r="F303" s="1"/>
  <c r="A391"/>
  <c r="P251" i="3" l="1"/>
  <c r="Q251" s="1"/>
  <c r="M252" s="1"/>
  <c r="G273"/>
  <c r="H273" s="1"/>
  <c r="D274" s="1"/>
  <c r="F274" s="1"/>
  <c r="E303" i="2"/>
  <c r="G303" s="1"/>
  <c r="H303"/>
  <c r="A392"/>
  <c r="P252" i="3" l="1"/>
  <c r="O252"/>
  <c r="G274"/>
  <c r="I303" i="2"/>
  <c r="F304" s="1"/>
  <c r="A393"/>
  <c r="Q252" i="3" l="1"/>
  <c r="M253" s="1"/>
  <c r="O253" s="1"/>
  <c r="H274"/>
  <c r="D275" s="1"/>
  <c r="H304" i="2"/>
  <c r="E304"/>
  <c r="G304" s="1"/>
  <c r="A394"/>
  <c r="P253" i="3" l="1"/>
  <c r="Q253" s="1"/>
  <c r="M254" s="1"/>
  <c r="O254" s="1"/>
  <c r="G275"/>
  <c r="F275"/>
  <c r="H275" s="1"/>
  <c r="D276" s="1"/>
  <c r="F276" s="1"/>
  <c r="I304" i="2"/>
  <c r="F305" s="1"/>
  <c r="A395"/>
  <c r="G276" i="3" l="1"/>
  <c r="H276" s="1"/>
  <c r="D277" s="1"/>
  <c r="P254"/>
  <c r="Q254" s="1"/>
  <c r="M255" s="1"/>
  <c r="O255" s="1"/>
  <c r="H305" i="2"/>
  <c r="E305"/>
  <c r="G305" s="1"/>
  <c r="I305" s="1"/>
  <c r="F306" s="1"/>
  <c r="A396"/>
  <c r="G277" i="3" l="1"/>
  <c r="F277"/>
  <c r="H277" s="1"/>
  <c r="D278" s="1"/>
  <c r="P255"/>
  <c r="H306" i="2"/>
  <c r="E306"/>
  <c r="G306" s="1"/>
  <c r="A397"/>
  <c r="G278" i="3" l="1"/>
  <c r="F278"/>
  <c r="H278" s="1"/>
  <c r="D279" s="1"/>
  <c r="Q255"/>
  <c r="M256" s="1"/>
  <c r="O256" s="1"/>
  <c r="I306" i="2"/>
  <c r="F307" s="1"/>
  <c r="A398"/>
  <c r="G279" i="3" l="1"/>
  <c r="F279"/>
  <c r="P256"/>
  <c r="Q256" s="1"/>
  <c r="M257" s="1"/>
  <c r="O257" s="1"/>
  <c r="E307" i="2"/>
  <c r="G307" s="1"/>
  <c r="H307"/>
  <c r="A399"/>
  <c r="H279" i="3" l="1"/>
  <c r="D280" s="1"/>
  <c r="F280" s="1"/>
  <c r="P257"/>
  <c r="Q257" s="1"/>
  <c r="M258" s="1"/>
  <c r="I307" i="2"/>
  <c r="F308" s="1"/>
  <c r="A400"/>
  <c r="G280" i="3" l="1"/>
  <c r="H280" s="1"/>
  <c r="D281" s="1"/>
  <c r="F281" s="1"/>
  <c r="P258"/>
  <c r="O258"/>
  <c r="Q258" s="1"/>
  <c r="M259" s="1"/>
  <c r="O259" s="1"/>
  <c r="E308" i="2"/>
  <c r="G308" s="1"/>
  <c r="I308" s="1"/>
  <c r="F309" s="1"/>
  <c r="H308"/>
  <c r="A401"/>
  <c r="G281" i="3" l="1"/>
  <c r="H281" s="1"/>
  <c r="D282" s="1"/>
  <c r="F282" s="1"/>
  <c r="P259"/>
  <c r="Q259" s="1"/>
  <c r="M260" s="1"/>
  <c r="O260" s="1"/>
  <c r="G282"/>
  <c r="H309" i="2"/>
  <c r="E309"/>
  <c r="G309" s="1"/>
  <c r="I309" s="1"/>
  <c r="F310" s="1"/>
  <c r="A402"/>
  <c r="H282" i="3" l="1"/>
  <c r="D283" s="1"/>
  <c r="F283" s="1"/>
  <c r="P260"/>
  <c r="H310" i="2"/>
  <c r="E310"/>
  <c r="G310" s="1"/>
  <c r="A403"/>
  <c r="G283" i="3" l="1"/>
  <c r="H283" s="1"/>
  <c r="D284" s="1"/>
  <c r="Q260"/>
  <c r="M261" s="1"/>
  <c r="O261" s="1"/>
  <c r="G284"/>
  <c r="F284"/>
  <c r="H284" s="1"/>
  <c r="D285" s="1"/>
  <c r="I310" i="2"/>
  <c r="F311" s="1"/>
  <c r="A404"/>
  <c r="P261" i="3" l="1"/>
  <c r="Q261" s="1"/>
  <c r="M262" s="1"/>
  <c r="O262" s="1"/>
  <c r="G285"/>
  <c r="F285"/>
  <c r="E311" i="2"/>
  <c r="G311" s="1"/>
  <c r="H311"/>
  <c r="A405"/>
  <c r="H285" i="3" l="1"/>
  <c r="D286" s="1"/>
  <c r="F286" s="1"/>
  <c r="P262"/>
  <c r="I311" i="2"/>
  <c r="F312" s="1"/>
  <c r="A406"/>
  <c r="G286" i="3" l="1"/>
  <c r="H286" s="1"/>
  <c r="D287" s="1"/>
  <c r="F287" s="1"/>
  <c r="Q262"/>
  <c r="M263" s="1"/>
  <c r="O263" s="1"/>
  <c r="H312" i="2"/>
  <c r="E312"/>
  <c r="G312" s="1"/>
  <c r="A407"/>
  <c r="P263" i="3" l="1"/>
  <c r="G287"/>
  <c r="H287" s="1"/>
  <c r="D288" s="1"/>
  <c r="F288" s="1"/>
  <c r="I312" i="2"/>
  <c r="F313" s="1"/>
  <c r="H313" s="1"/>
  <c r="A408"/>
  <c r="Q263" i="3" l="1"/>
  <c r="M264" s="1"/>
  <c r="O264" s="1"/>
  <c r="G288"/>
  <c r="H288" s="1"/>
  <c r="D289" s="1"/>
  <c r="F289" s="1"/>
  <c r="E313" i="2"/>
  <c r="G313" s="1"/>
  <c r="I313" s="1"/>
  <c r="F314" s="1"/>
  <c r="A409"/>
  <c r="P264" i="3" l="1"/>
  <c r="Q264" s="1"/>
  <c r="M265" s="1"/>
  <c r="G289"/>
  <c r="H314" i="2"/>
  <c r="E314"/>
  <c r="G314" s="1"/>
  <c r="A410"/>
  <c r="O265" i="3" l="1"/>
  <c r="P265"/>
  <c r="H289"/>
  <c r="D290" s="1"/>
  <c r="F290" s="1"/>
  <c r="I314" i="2"/>
  <c r="F315" s="1"/>
  <c r="A411"/>
  <c r="Q265" i="3" l="1"/>
  <c r="M266" s="1"/>
  <c r="P266" s="1"/>
  <c r="G290"/>
  <c r="E315" i="2"/>
  <c r="G315" s="1"/>
  <c r="H315"/>
  <c r="A412"/>
  <c r="O266" i="3" l="1"/>
  <c r="Q266" s="1"/>
  <c r="M267" s="1"/>
  <c r="H290"/>
  <c r="D291" s="1"/>
  <c r="F291" s="1"/>
  <c r="I315" i="2"/>
  <c r="F316" s="1"/>
  <c r="A413"/>
  <c r="P267" i="3" l="1"/>
  <c r="O267"/>
  <c r="Q267" s="1"/>
  <c r="M268" s="1"/>
  <c r="P268" s="1"/>
  <c r="G291"/>
  <c r="E316" i="2"/>
  <c r="G316" s="1"/>
  <c r="H316"/>
  <c r="A414"/>
  <c r="O268" i="3" l="1"/>
  <c r="Q268" s="1"/>
  <c r="M269" s="1"/>
  <c r="O269" s="1"/>
  <c r="H291"/>
  <c r="D292" s="1"/>
  <c r="F292" s="1"/>
  <c r="I316" i="2"/>
  <c r="F317" s="1"/>
  <c r="H317" s="1"/>
  <c r="A415"/>
  <c r="P269" i="3" l="1"/>
  <c r="Q269" s="1"/>
  <c r="M270" s="1"/>
  <c r="O270" s="1"/>
  <c r="G292"/>
  <c r="E317" i="2"/>
  <c r="G317" s="1"/>
  <c r="I317" s="1"/>
  <c r="F318" s="1"/>
  <c r="A416"/>
  <c r="P270" i="3" l="1"/>
  <c r="Q270" s="1"/>
  <c r="M271" s="1"/>
  <c r="H292"/>
  <c r="D293" s="1"/>
  <c r="F293" s="1"/>
  <c r="H318" i="2"/>
  <c r="E318"/>
  <c r="G318" s="1"/>
  <c r="I318" s="1"/>
  <c r="F319" s="1"/>
  <c r="A417"/>
  <c r="O271" i="3" l="1"/>
  <c r="Q271" s="1"/>
  <c r="M272" s="1"/>
  <c r="O272" s="1"/>
  <c r="P271"/>
  <c r="G293"/>
  <c r="H293" s="1"/>
  <c r="D294" s="1"/>
  <c r="F294" s="1"/>
  <c r="E319" i="2"/>
  <c r="G319" s="1"/>
  <c r="H319"/>
  <c r="A418"/>
  <c r="P272" i="3" l="1"/>
  <c r="Q272" s="1"/>
  <c r="M273" s="1"/>
  <c r="O273" s="1"/>
  <c r="G294"/>
  <c r="I319" i="2"/>
  <c r="F320" s="1"/>
  <c r="A419"/>
  <c r="P273" i="3" l="1"/>
  <c r="H294"/>
  <c r="D295" s="1"/>
  <c r="F295" s="1"/>
  <c r="E320" i="2"/>
  <c r="G320" s="1"/>
  <c r="H320"/>
  <c r="A420"/>
  <c r="Q273" i="3" l="1"/>
  <c r="M274" s="1"/>
  <c r="O274" s="1"/>
  <c r="G295"/>
  <c r="I320" i="2"/>
  <c r="F321" s="1"/>
  <c r="H321" s="1"/>
  <c r="A421"/>
  <c r="P274" i="3" l="1"/>
  <c r="Q274" s="1"/>
  <c r="M275" s="1"/>
  <c r="O275" s="1"/>
  <c r="H295"/>
  <c r="D296" s="1"/>
  <c r="E321" i="2"/>
  <c r="G321" s="1"/>
  <c r="I321" s="1"/>
  <c r="F322" s="1"/>
  <c r="A422"/>
  <c r="G296" i="3" l="1"/>
  <c r="F296"/>
  <c r="H296" s="1"/>
  <c r="D297" s="1"/>
  <c r="F297" s="1"/>
  <c r="P275"/>
  <c r="H322" i="2"/>
  <c r="E322"/>
  <c r="G322" s="1"/>
  <c r="I322" s="1"/>
  <c r="F323" s="1"/>
  <c r="A423"/>
  <c r="Q275" i="3" l="1"/>
  <c r="M276" s="1"/>
  <c r="O276" s="1"/>
  <c r="G297"/>
  <c r="E323" i="2"/>
  <c r="G323" s="1"/>
  <c r="H323"/>
  <c r="A424"/>
  <c r="P276" i="3" l="1"/>
  <c r="H297"/>
  <c r="D298" s="1"/>
  <c r="I323" i="2"/>
  <c r="F324" s="1"/>
  <c r="A425"/>
  <c r="G298" i="3" l="1"/>
  <c r="F298"/>
  <c r="H298" s="1"/>
  <c r="D299" s="1"/>
  <c r="Q276"/>
  <c r="M277" s="1"/>
  <c r="E324" i="2"/>
  <c r="G324" s="1"/>
  <c r="H324"/>
  <c r="A426"/>
  <c r="P277" i="3" l="1"/>
  <c r="O277"/>
  <c r="G299"/>
  <c r="F299"/>
  <c r="I324" i="2"/>
  <c r="F325" s="1"/>
  <c r="H325" s="1"/>
  <c r="A427"/>
  <c r="H299" i="3" l="1"/>
  <c r="D300" s="1"/>
  <c r="Q277"/>
  <c r="M278" s="1"/>
  <c r="O278" s="1"/>
  <c r="G300"/>
  <c r="F300"/>
  <c r="H300" s="1"/>
  <c r="D301" s="1"/>
  <c r="E325" i="2"/>
  <c r="G325" s="1"/>
  <c r="I325" s="1"/>
  <c r="F326" s="1"/>
  <c r="A428"/>
  <c r="P278" i="3" l="1"/>
  <c r="Q278" s="1"/>
  <c r="M279" s="1"/>
  <c r="O279" s="1"/>
  <c r="G301"/>
  <c r="F301"/>
  <c r="H301" s="1"/>
  <c r="D302" s="1"/>
  <c r="F302" s="1"/>
  <c r="H326" i="2"/>
  <c r="E326"/>
  <c r="G326" s="1"/>
  <c r="I326" s="1"/>
  <c r="F327" s="1"/>
  <c r="A429"/>
  <c r="P279" i="3" l="1"/>
  <c r="Q279" s="1"/>
  <c r="M280" s="1"/>
  <c r="O280" s="1"/>
  <c r="G302"/>
  <c r="H302" s="1"/>
  <c r="D303" s="1"/>
  <c r="F303" s="1"/>
  <c r="E327" i="2"/>
  <c r="G327" s="1"/>
  <c r="H327"/>
  <c r="A430"/>
  <c r="G303" i="3" l="1"/>
  <c r="H303" s="1"/>
  <c r="D304" s="1"/>
  <c r="F304" s="1"/>
  <c r="P280"/>
  <c r="I327" i="2"/>
  <c r="F328" s="1"/>
  <c r="A431"/>
  <c r="G304" i="3" l="1"/>
  <c r="H304" s="1"/>
  <c r="D305" s="1"/>
  <c r="F305" s="1"/>
  <c r="Q280"/>
  <c r="M281" s="1"/>
  <c r="O281" s="1"/>
  <c r="E328" i="2"/>
  <c r="G328" s="1"/>
  <c r="H328"/>
  <c r="A432"/>
  <c r="G305" i="3" l="1"/>
  <c r="H305" s="1"/>
  <c r="D306" s="1"/>
  <c r="P281"/>
  <c r="I328" i="2"/>
  <c r="F329" s="1"/>
  <c r="H329" s="1"/>
  <c r="A433"/>
  <c r="G306" i="3" l="1"/>
  <c r="F306"/>
  <c r="Q281"/>
  <c r="M282" s="1"/>
  <c r="O282" s="1"/>
  <c r="E329" i="2"/>
  <c r="G329" s="1"/>
  <c r="I329" s="1"/>
  <c r="F330" s="1"/>
  <c r="A434"/>
  <c r="H306" i="3" l="1"/>
  <c r="D307" s="1"/>
  <c r="F307" s="1"/>
  <c r="P282"/>
  <c r="H330" i="2"/>
  <c r="E330"/>
  <c r="G330" s="1"/>
  <c r="I330" s="1"/>
  <c r="F331" s="1"/>
  <c r="A435"/>
  <c r="G307" i="3" l="1"/>
  <c r="H307" s="1"/>
  <c r="D308" s="1"/>
  <c r="F308" s="1"/>
  <c r="Q282"/>
  <c r="M283" s="1"/>
  <c r="E331" i="2"/>
  <c r="G331" s="1"/>
  <c r="H331"/>
  <c r="P283" i="3" l="1"/>
  <c r="O283"/>
  <c r="Q283" s="1"/>
  <c r="M284" s="1"/>
  <c r="O284" s="1"/>
  <c r="G308"/>
  <c r="H308" s="1"/>
  <c r="D309" s="1"/>
  <c r="F309" s="1"/>
  <c r="I331" i="2"/>
  <c r="F332" s="1"/>
  <c r="P284" i="3" l="1"/>
  <c r="G309"/>
  <c r="E332" i="2"/>
  <c r="G332" s="1"/>
  <c r="H332"/>
  <c r="Q284" i="3" l="1"/>
  <c r="M285" s="1"/>
  <c r="O285" s="1"/>
  <c r="H309"/>
  <c r="D310" s="1"/>
  <c r="F310" s="1"/>
  <c r="I332" i="2"/>
  <c r="F333" s="1"/>
  <c r="P285" i="3" l="1"/>
  <c r="Q285" s="1"/>
  <c r="M286" s="1"/>
  <c r="G310"/>
  <c r="H333" i="2"/>
  <c r="E333"/>
  <c r="G333" s="1"/>
  <c r="I333" s="1"/>
  <c r="F334" s="1"/>
  <c r="O286" i="3" l="1"/>
  <c r="P286"/>
  <c r="H310"/>
  <c r="D311" s="1"/>
  <c r="F311" s="1"/>
  <c r="H334" i="2"/>
  <c r="E334"/>
  <c r="G334" s="1"/>
  <c r="Q286" i="3" l="1"/>
  <c r="M287" s="1"/>
  <c r="O287" s="1"/>
  <c r="G311"/>
  <c r="I334" i="2"/>
  <c r="F335" s="1"/>
  <c r="P287" i="3" l="1"/>
  <c r="Q287" s="1"/>
  <c r="M288" s="1"/>
  <c r="H311"/>
  <c r="D312" s="1"/>
  <c r="E335" i="2"/>
  <c r="G335" s="1"/>
  <c r="H335"/>
  <c r="O288" i="3" l="1"/>
  <c r="Q288" s="1"/>
  <c r="M289" s="1"/>
  <c r="O289" s="1"/>
  <c r="P288"/>
  <c r="G312"/>
  <c r="F312"/>
  <c r="I335" i="2"/>
  <c r="F336" s="1"/>
  <c r="H312" i="3" l="1"/>
  <c r="D313" s="1"/>
  <c r="F313" s="1"/>
  <c r="P289"/>
  <c r="Q289" s="1"/>
  <c r="M290" s="1"/>
  <c r="O290" s="1"/>
  <c r="G313"/>
  <c r="E336" i="2"/>
  <c r="G336" s="1"/>
  <c r="H336"/>
  <c r="H313" i="3" l="1"/>
  <c r="D314" s="1"/>
  <c r="G314" s="1"/>
  <c r="P290"/>
  <c r="Q290" s="1"/>
  <c r="M291" s="1"/>
  <c r="O291" s="1"/>
  <c r="I336" i="2"/>
  <c r="F337" s="1"/>
  <c r="F314" i="3" l="1"/>
  <c r="H314" s="1"/>
  <c r="D315" s="1"/>
  <c r="P291"/>
  <c r="Q291" s="1"/>
  <c r="M292" s="1"/>
  <c r="O292" s="1"/>
  <c r="H337" i="2"/>
  <c r="E337"/>
  <c r="G337" s="1"/>
  <c r="G315" i="3" l="1"/>
  <c r="F315"/>
  <c r="P292"/>
  <c r="I337" i="2"/>
  <c r="F338" s="1"/>
  <c r="H338" s="1"/>
  <c r="H315" i="3" l="1"/>
  <c r="D316" s="1"/>
  <c r="F316" s="1"/>
  <c r="Q292"/>
  <c r="M293" s="1"/>
  <c r="E338" i="2"/>
  <c r="G338" s="1"/>
  <c r="I338" s="1"/>
  <c r="F339" s="1"/>
  <c r="G316" i="3" l="1"/>
  <c r="H316" s="1"/>
  <c r="D317" s="1"/>
  <c r="P293"/>
  <c r="O293"/>
  <c r="E339" i="2"/>
  <c r="G339" s="1"/>
  <c r="H339"/>
  <c r="F317" i="3" l="1"/>
  <c r="G317"/>
  <c r="Q293"/>
  <c r="M294" s="1"/>
  <c r="O294" s="1"/>
  <c r="I339" i="2"/>
  <c r="F340" s="1"/>
  <c r="H317" i="3" l="1"/>
  <c r="D318" s="1"/>
  <c r="P294"/>
  <c r="Q294" s="1"/>
  <c r="M295" s="1"/>
  <c r="O295" s="1"/>
  <c r="E340" i="2"/>
  <c r="G340" s="1"/>
  <c r="H340"/>
  <c r="F318" i="3" l="1"/>
  <c r="G318"/>
  <c r="P295"/>
  <c r="Q295" s="1"/>
  <c r="M296" s="1"/>
  <c r="O296" s="1"/>
  <c r="I340" i="2"/>
  <c r="F341" s="1"/>
  <c r="P296" i="3" l="1"/>
  <c r="H318"/>
  <c r="D319" s="1"/>
  <c r="Q296"/>
  <c r="M297" s="1"/>
  <c r="O297" s="1"/>
  <c r="H341" i="2"/>
  <c r="E341"/>
  <c r="G341" s="1"/>
  <c r="I341" s="1"/>
  <c r="F342" s="1"/>
  <c r="G319" i="3" l="1"/>
  <c r="F319"/>
  <c r="H319" s="1"/>
  <c r="D320" s="1"/>
  <c r="P297"/>
  <c r="H342" i="2"/>
  <c r="E342"/>
  <c r="G342" s="1"/>
  <c r="F320" i="3" l="1"/>
  <c r="H320" s="1"/>
  <c r="D321" s="1"/>
  <c r="G320"/>
  <c r="Q297"/>
  <c r="M298" s="1"/>
  <c r="O298" s="1"/>
  <c r="I342" i="2"/>
  <c r="F343" s="1"/>
  <c r="E343" s="1"/>
  <c r="G343" s="1"/>
  <c r="F321" i="3" l="1"/>
  <c r="H321" s="1"/>
  <c r="D322" s="1"/>
  <c r="F322" s="1"/>
  <c r="G321"/>
  <c r="P298"/>
  <c r="Q298" s="1"/>
  <c r="M299" s="1"/>
  <c r="O299" s="1"/>
  <c r="H343" i="2"/>
  <c r="I343" s="1"/>
  <c r="F344" s="1"/>
  <c r="G322" i="3" l="1"/>
  <c r="H322" s="1"/>
  <c r="D323" s="1"/>
  <c r="F323" s="1"/>
  <c r="P299"/>
  <c r="E344" i="2"/>
  <c r="G344" s="1"/>
  <c r="H344"/>
  <c r="G323" i="3" l="1"/>
  <c r="H323" s="1"/>
  <c r="D324" s="1"/>
  <c r="F324" s="1"/>
  <c r="Q299"/>
  <c r="M300" s="1"/>
  <c r="O300" s="1"/>
  <c r="G324"/>
  <c r="I344" i="2"/>
  <c r="F345" s="1"/>
  <c r="P300" i="3" l="1"/>
  <c r="Q300" s="1"/>
  <c r="M301" s="1"/>
  <c r="O301" s="1"/>
  <c r="H324"/>
  <c r="D325" s="1"/>
  <c r="F325" s="1"/>
  <c r="H345" i="2"/>
  <c r="E345"/>
  <c r="G345" s="1"/>
  <c r="I345" s="1"/>
  <c r="F346" s="1"/>
  <c r="P301" i="3" l="1"/>
  <c r="Q301" s="1"/>
  <c r="M302" s="1"/>
  <c r="O302" s="1"/>
  <c r="G325"/>
  <c r="E346" i="2"/>
  <c r="G346" s="1"/>
  <c r="I346" s="1"/>
  <c r="F347" s="1"/>
  <c r="H346"/>
  <c r="P302" i="3" l="1"/>
  <c r="Q302" s="1"/>
  <c r="M303" s="1"/>
  <c r="O303" s="1"/>
  <c r="H325"/>
  <c r="D326" s="1"/>
  <c r="F326" s="1"/>
  <c r="E347" i="2"/>
  <c r="G347" s="1"/>
  <c r="H347"/>
  <c r="P303" i="3" l="1"/>
  <c r="Q303" s="1"/>
  <c r="M304" s="1"/>
  <c r="O304" s="1"/>
  <c r="G326"/>
  <c r="H326" s="1"/>
  <c r="D327" s="1"/>
  <c r="F327" s="1"/>
  <c r="I347" i="2"/>
  <c r="F348" s="1"/>
  <c r="P304" i="3" l="1"/>
  <c r="G327"/>
  <c r="E348" i="2"/>
  <c r="G348" s="1"/>
  <c r="H348"/>
  <c r="Q304" i="3" l="1"/>
  <c r="M305" s="1"/>
  <c r="O305" s="1"/>
  <c r="H327"/>
  <c r="D328" s="1"/>
  <c r="F328" s="1"/>
  <c r="I348" i="2"/>
  <c r="F349" s="1"/>
  <c r="P305" i="3" l="1"/>
  <c r="Q305" s="1"/>
  <c r="M306" s="1"/>
  <c r="O306" s="1"/>
  <c r="G328"/>
  <c r="H328" s="1"/>
  <c r="D329" s="1"/>
  <c r="F329" s="1"/>
  <c r="E349" i="2"/>
  <c r="G349" s="1"/>
  <c r="I349" s="1"/>
  <c r="F350" s="1"/>
  <c r="H349"/>
  <c r="G329" i="3" l="1"/>
  <c r="H329" s="1"/>
  <c r="D330" s="1"/>
  <c r="F330" s="1"/>
  <c r="P306"/>
  <c r="Q306" s="1"/>
  <c r="M307" s="1"/>
  <c r="O307" s="1"/>
  <c r="E350" i="2"/>
  <c r="G350" s="1"/>
  <c r="H350"/>
  <c r="P307" i="3" l="1"/>
  <c r="Q307" s="1"/>
  <c r="M308" s="1"/>
  <c r="O308" s="1"/>
  <c r="G330"/>
  <c r="H330" s="1"/>
  <c r="D331" s="1"/>
  <c r="F331" s="1"/>
  <c r="I350" i="2"/>
  <c r="F351" s="1"/>
  <c r="P308" i="3" l="1"/>
  <c r="Q308" s="1"/>
  <c r="M309" s="1"/>
  <c r="O309" s="1"/>
  <c r="G331"/>
  <c r="H351" i="2"/>
  <c r="E351"/>
  <c r="G351" s="1"/>
  <c r="I351" s="1"/>
  <c r="F352" s="1"/>
  <c r="P309" i="3" l="1"/>
  <c r="Q309" s="1"/>
  <c r="M310" s="1"/>
  <c r="O310" s="1"/>
  <c r="H331"/>
  <c r="D332" s="1"/>
  <c r="F332" s="1"/>
  <c r="H352" i="2"/>
  <c r="E352"/>
  <c r="G352" s="1"/>
  <c r="P310" i="3" l="1"/>
  <c r="G332"/>
  <c r="H332" s="1"/>
  <c r="D333" s="1"/>
  <c r="I352" i="2"/>
  <c r="F353" s="1"/>
  <c r="E353" s="1"/>
  <c r="G353" s="1"/>
  <c r="Q310" i="3" l="1"/>
  <c r="M311" s="1"/>
  <c r="O311" s="1"/>
  <c r="G333"/>
  <c r="F333"/>
  <c r="H333" s="1"/>
  <c r="D334" s="1"/>
  <c r="H353" i="2"/>
  <c r="I353" s="1"/>
  <c r="F354" s="1"/>
  <c r="P311" i="3" l="1"/>
  <c r="Q311" s="1"/>
  <c r="M312" s="1"/>
  <c r="G334"/>
  <c r="F334"/>
  <c r="H334" s="1"/>
  <c r="D335" s="1"/>
  <c r="F335" s="1"/>
  <c r="E354" i="2"/>
  <c r="G354" s="1"/>
  <c r="I354" s="1"/>
  <c r="F355" s="1"/>
  <c r="H354"/>
  <c r="P312" i="3" l="1"/>
  <c r="O312"/>
  <c r="G335"/>
  <c r="H355" i="2"/>
  <c r="E355"/>
  <c r="G355" s="1"/>
  <c r="I355" s="1"/>
  <c r="F356" s="1"/>
  <c r="Q312" i="3" l="1"/>
  <c r="M313" s="1"/>
  <c r="O313" s="1"/>
  <c r="H335"/>
  <c r="D336" s="1"/>
  <c r="F336" s="1"/>
  <c r="H356" i="2"/>
  <c r="E356"/>
  <c r="G356" s="1"/>
  <c r="I356" s="1"/>
  <c r="F357" s="1"/>
  <c r="P313" i="3" l="1"/>
  <c r="Q313" s="1"/>
  <c r="M314" s="1"/>
  <c r="O314" s="1"/>
  <c r="G336"/>
  <c r="H336" s="1"/>
  <c r="D337" s="1"/>
  <c r="E357" i="2"/>
  <c r="G357" s="1"/>
  <c r="I357" s="1"/>
  <c r="F358" s="1"/>
  <c r="H358" s="1"/>
  <c r="H357"/>
  <c r="P314" i="3" l="1"/>
  <c r="Q314" s="1"/>
  <c r="M315" s="1"/>
  <c r="O315" s="1"/>
  <c r="G337"/>
  <c r="F337"/>
  <c r="E358" i="2"/>
  <c r="G358" s="1"/>
  <c r="I358" s="1"/>
  <c r="F359" s="1"/>
  <c r="E359" s="1"/>
  <c r="G359" s="1"/>
  <c r="H337" i="3" l="1"/>
  <c r="D338" s="1"/>
  <c r="F338" s="1"/>
  <c r="P315"/>
  <c r="Q315" s="1"/>
  <c r="M316" s="1"/>
  <c r="O316" s="1"/>
  <c r="G338"/>
  <c r="H338" s="1"/>
  <c r="D339" s="1"/>
  <c r="F339" s="1"/>
  <c r="H359" i="2"/>
  <c r="I359" s="1"/>
  <c r="F360" s="1"/>
  <c r="P316" i="3" l="1"/>
  <c r="G339"/>
  <c r="E360" i="2"/>
  <c r="G360" s="1"/>
  <c r="I360" s="1"/>
  <c r="F361" s="1"/>
  <c r="H361" s="1"/>
  <c r="H360"/>
  <c r="H339" i="3" l="1"/>
  <c r="D340" s="1"/>
  <c r="F340" s="1"/>
  <c r="Q316"/>
  <c r="M317" s="1"/>
  <c r="O317" s="1"/>
  <c r="E361" i="2"/>
  <c r="G361" s="1"/>
  <c r="I361" s="1"/>
  <c r="F362" s="1"/>
  <c r="G340" i="3" l="1"/>
  <c r="H340" s="1"/>
  <c r="D341" s="1"/>
  <c r="F341" s="1"/>
  <c r="P317"/>
  <c r="H362" i="2"/>
  <c r="E362"/>
  <c r="G362" s="1"/>
  <c r="Q317" i="3" l="1"/>
  <c r="M318" s="1"/>
  <c r="O318" s="1"/>
  <c r="G341"/>
  <c r="I362" i="2"/>
  <c r="F363" s="1"/>
  <c r="E363" s="1"/>
  <c r="G363" s="1"/>
  <c r="P318" i="3" l="1"/>
  <c r="Q318" s="1"/>
  <c r="M319" s="1"/>
  <c r="O319" s="1"/>
  <c r="H341"/>
  <c r="D342" s="1"/>
  <c r="F342" s="1"/>
  <c r="H363" i="2"/>
  <c r="I363" s="1"/>
  <c r="F364" s="1"/>
  <c r="P319" i="3" l="1"/>
  <c r="G342"/>
  <c r="E364" i="2"/>
  <c r="G364" s="1"/>
  <c r="I364" s="1"/>
  <c r="F365" s="1"/>
  <c r="H365" s="1"/>
  <c r="H364"/>
  <c r="Q319" i="3" l="1"/>
  <c r="M320" s="1"/>
  <c r="O320" s="1"/>
  <c r="H342"/>
  <c r="D343" s="1"/>
  <c r="F343" s="1"/>
  <c r="E365" i="2"/>
  <c r="G365" s="1"/>
  <c r="I365" s="1"/>
  <c r="F366" s="1"/>
  <c r="P320" i="3" l="1"/>
  <c r="Q320" s="1"/>
  <c r="M321" s="1"/>
  <c r="O321" s="1"/>
  <c r="G343"/>
  <c r="H366" i="2"/>
  <c r="E366"/>
  <c r="G366" s="1"/>
  <c r="I366" s="1"/>
  <c r="F367" s="1"/>
  <c r="P321" i="3" l="1"/>
  <c r="H343"/>
  <c r="D344" s="1"/>
  <c r="F344" s="1"/>
  <c r="E367" i="2"/>
  <c r="G367" s="1"/>
  <c r="I367" s="1"/>
  <c r="F368" s="1"/>
  <c r="H368" s="1"/>
  <c r="H367"/>
  <c r="Q321" i="3" l="1"/>
  <c r="M322" s="1"/>
  <c r="O322" s="1"/>
  <c r="G344"/>
  <c r="H344" s="1"/>
  <c r="D345" s="1"/>
  <c r="F345" s="1"/>
  <c r="E368" i="2"/>
  <c r="G368" s="1"/>
  <c r="I368" s="1"/>
  <c r="F369" s="1"/>
  <c r="E369" s="1"/>
  <c r="G369" s="1"/>
  <c r="P322" i="3" l="1"/>
  <c r="Q322" s="1"/>
  <c r="M323" s="1"/>
  <c r="O323" s="1"/>
  <c r="G345"/>
  <c r="H369" i="2"/>
  <c r="I369" s="1"/>
  <c r="F370" s="1"/>
  <c r="H345" i="3" l="1"/>
  <c r="D346" s="1"/>
  <c r="F346" s="1"/>
  <c r="P323"/>
  <c r="H370" i="2"/>
  <c r="E370"/>
  <c r="G370" s="1"/>
  <c r="G346" i="3" l="1"/>
  <c r="H346" s="1"/>
  <c r="D347" s="1"/>
  <c r="Q323"/>
  <c r="M324" s="1"/>
  <c r="O324" s="1"/>
  <c r="I370" i="2"/>
  <c r="F371" s="1"/>
  <c r="E371" s="1"/>
  <c r="G371" s="1"/>
  <c r="I371" s="1"/>
  <c r="F372" s="1"/>
  <c r="H371"/>
  <c r="G347" i="3" l="1"/>
  <c r="F347"/>
  <c r="P324"/>
  <c r="E372" i="2"/>
  <c r="G372" s="1"/>
  <c r="H372"/>
  <c r="H347" i="3" l="1"/>
  <c r="D348" s="1"/>
  <c r="G348" s="1"/>
  <c r="Q324"/>
  <c r="M325" s="1"/>
  <c r="O325" s="1"/>
  <c r="I372" i="2"/>
  <c r="F373" s="1"/>
  <c r="H373" s="1"/>
  <c r="F348" i="3" l="1"/>
  <c r="H348" s="1"/>
  <c r="D349" s="1"/>
  <c r="P325"/>
  <c r="Q325" s="1"/>
  <c r="M326" s="1"/>
  <c r="O326" s="1"/>
  <c r="E373" i="2"/>
  <c r="G373" s="1"/>
  <c r="I373" s="1"/>
  <c r="F374" s="1"/>
  <c r="F349" i="3" l="1"/>
  <c r="H349" s="1"/>
  <c r="D350" s="1"/>
  <c r="G349"/>
  <c r="P326"/>
  <c r="E374" i="2"/>
  <c r="G374" s="1"/>
  <c r="I374" s="1"/>
  <c r="F375" s="1"/>
  <c r="H374"/>
  <c r="G350" i="3" l="1"/>
  <c r="F350"/>
  <c r="H350" s="1"/>
  <c r="D351" s="1"/>
  <c r="Q326"/>
  <c r="M327" s="1"/>
  <c r="O327" s="1"/>
  <c r="H375" i="2"/>
  <c r="E375"/>
  <c r="G375" s="1"/>
  <c r="I375" s="1"/>
  <c r="F376" s="1"/>
  <c r="G351" i="3" l="1"/>
  <c r="F351"/>
  <c r="P327"/>
  <c r="H376" i="2"/>
  <c r="E376"/>
  <c r="G376" s="1"/>
  <c r="H351" i="3" l="1"/>
  <c r="D352" s="1"/>
  <c r="F352" s="1"/>
  <c r="Q327"/>
  <c r="M328" s="1"/>
  <c r="O328" s="1"/>
  <c r="I376" i="2"/>
  <c r="F377" s="1"/>
  <c r="H377" s="1"/>
  <c r="G352" i="3" l="1"/>
  <c r="H352" s="1"/>
  <c r="D353" s="1"/>
  <c r="F353" s="1"/>
  <c r="P328"/>
  <c r="E377" i="2"/>
  <c r="G377" s="1"/>
  <c r="I377" s="1"/>
  <c r="F378" s="1"/>
  <c r="E378" s="1"/>
  <c r="G378" s="1"/>
  <c r="Q328" i="3" l="1"/>
  <c r="M329" s="1"/>
  <c r="O329" s="1"/>
  <c r="G353"/>
  <c r="H353" s="1"/>
  <c r="D354" s="1"/>
  <c r="H378" i="2"/>
  <c r="I378" s="1"/>
  <c r="F379" s="1"/>
  <c r="P329" i="3" l="1"/>
  <c r="Q329" s="1"/>
  <c r="M330" s="1"/>
  <c r="O330" s="1"/>
  <c r="G354"/>
  <c r="F354"/>
  <c r="H354" s="1"/>
  <c r="D355" s="1"/>
  <c r="F355" s="1"/>
  <c r="H379" i="2"/>
  <c r="E379"/>
  <c r="G379" s="1"/>
  <c r="I379" s="1"/>
  <c r="F380" s="1"/>
  <c r="P330" i="3" l="1"/>
  <c r="G355"/>
  <c r="H380" i="2"/>
  <c r="E380"/>
  <c r="G380" s="1"/>
  <c r="I380" s="1"/>
  <c r="F381" s="1"/>
  <c r="Q330" i="3" l="1"/>
  <c r="M331" s="1"/>
  <c r="O331" s="1"/>
  <c r="H355"/>
  <c r="D356" s="1"/>
  <c r="F356" s="1"/>
  <c r="H381" i="2"/>
  <c r="E381"/>
  <c r="G381" s="1"/>
  <c r="I381" s="1"/>
  <c r="F382" s="1"/>
  <c r="P331" i="3" l="1"/>
  <c r="Q331" s="1"/>
  <c r="M332" s="1"/>
  <c r="O332" s="1"/>
  <c r="G356"/>
  <c r="E382" i="2"/>
  <c r="G382" s="1"/>
  <c r="H382"/>
  <c r="P332" i="3" l="1"/>
  <c r="H356"/>
  <c r="D357" s="1"/>
  <c r="F357" s="1"/>
  <c r="I382" i="2"/>
  <c r="F383" s="1"/>
  <c r="Q332" i="3" l="1"/>
  <c r="M333" s="1"/>
  <c r="O333" s="1"/>
  <c r="G357"/>
  <c r="E383" i="2"/>
  <c r="G383" s="1"/>
  <c r="I383" s="1"/>
  <c r="F384" s="1"/>
  <c r="H383"/>
  <c r="P333" i="3" l="1"/>
  <c r="H357"/>
  <c r="D358" s="1"/>
  <c r="F358" s="1"/>
  <c r="H384" i="2"/>
  <c r="E384"/>
  <c r="G384" s="1"/>
  <c r="I384" s="1"/>
  <c r="F385" s="1"/>
  <c r="Q333" i="3" l="1"/>
  <c r="M334" s="1"/>
  <c r="O334" s="1"/>
  <c r="G358"/>
  <c r="H358" s="1"/>
  <c r="D359" s="1"/>
  <c r="F359" s="1"/>
  <c r="H385" i="2"/>
  <c r="E385"/>
  <c r="G385" s="1"/>
  <c r="I385" s="1"/>
  <c r="F386" s="1"/>
  <c r="P334" i="3" l="1"/>
  <c r="G359"/>
  <c r="E386" i="2"/>
  <c r="G386" s="1"/>
  <c r="H386"/>
  <c r="Q334" i="3" l="1"/>
  <c r="M335" s="1"/>
  <c r="O335" s="1"/>
  <c r="H359"/>
  <c r="D360" s="1"/>
  <c r="F360" s="1"/>
  <c r="I386" i="2"/>
  <c r="F387" s="1"/>
  <c r="P335" i="3" l="1"/>
  <c r="G360"/>
  <c r="E387" i="2"/>
  <c r="G387" s="1"/>
  <c r="I387" s="1"/>
  <c r="F388" s="1"/>
  <c r="H387"/>
  <c r="Q335" i="3" l="1"/>
  <c r="M336" s="1"/>
  <c r="O336" s="1"/>
  <c r="H360"/>
  <c r="D361" s="1"/>
  <c r="F361" s="1"/>
  <c r="H388" i="2"/>
  <c r="E388"/>
  <c r="G388" s="1"/>
  <c r="I388" s="1"/>
  <c r="F389" s="1"/>
  <c r="P336" i="3" l="1"/>
  <c r="Q336" s="1"/>
  <c r="M337" s="1"/>
  <c r="O337" s="1"/>
  <c r="G361"/>
  <c r="H389" i="2"/>
  <c r="E389"/>
  <c r="G389" s="1"/>
  <c r="I389" s="1"/>
  <c r="F390" s="1"/>
  <c r="H361" i="3" l="1"/>
  <c r="D362" s="1"/>
  <c r="F362" s="1"/>
  <c r="P337"/>
  <c r="Q337" s="1"/>
  <c r="M338" s="1"/>
  <c r="O338" s="1"/>
  <c r="E390" i="2"/>
  <c r="G390" s="1"/>
  <c r="H390"/>
  <c r="G362" i="3" l="1"/>
  <c r="H362" s="1"/>
  <c r="D363" s="1"/>
  <c r="F363" s="1"/>
  <c r="P338"/>
  <c r="I390" i="2"/>
  <c r="F391" s="1"/>
  <c r="Q338" i="3" l="1"/>
  <c r="M339" s="1"/>
  <c r="O339" s="1"/>
  <c r="G363"/>
  <c r="H363" s="1"/>
  <c r="D364" s="1"/>
  <c r="F364" s="1"/>
  <c r="E391" i="2"/>
  <c r="G391" s="1"/>
  <c r="H391"/>
  <c r="P339" i="3" l="1"/>
  <c r="G364"/>
  <c r="I391" i="2"/>
  <c r="F392" s="1"/>
  <c r="H392" s="1"/>
  <c r="Q339" i="3" l="1"/>
  <c r="M340" s="1"/>
  <c r="O340" s="1"/>
  <c r="H364"/>
  <c r="D365" s="1"/>
  <c r="E392" i="2"/>
  <c r="G392" s="1"/>
  <c r="I392" s="1"/>
  <c r="F393" s="1"/>
  <c r="H393" s="1"/>
  <c r="P340" i="3" l="1"/>
  <c r="Q340" s="1"/>
  <c r="M341" s="1"/>
  <c r="G365"/>
  <c r="F365"/>
  <c r="E393" i="2"/>
  <c r="G393" s="1"/>
  <c r="I393" s="1"/>
  <c r="F394" s="1"/>
  <c r="E394" s="1"/>
  <c r="G394" s="1"/>
  <c r="H365" i="3" l="1"/>
  <c r="D366" s="1"/>
  <c r="F366" s="1"/>
  <c r="O341"/>
  <c r="P341"/>
  <c r="G366"/>
  <c r="H394" i="2"/>
  <c r="I394" s="1"/>
  <c r="F395" s="1"/>
  <c r="Q341" i="3" l="1"/>
  <c r="M342" s="1"/>
  <c r="O342" s="1"/>
  <c r="H366"/>
  <c r="D367" s="1"/>
  <c r="H395" i="2"/>
  <c r="E395"/>
  <c r="G395" s="1"/>
  <c r="I395" s="1"/>
  <c r="F396" s="1"/>
  <c r="P342" i="3" l="1"/>
  <c r="Q342" s="1"/>
  <c r="M343" s="1"/>
  <c r="O343" s="1"/>
  <c r="G367"/>
  <c r="F367"/>
  <c r="H367" s="1"/>
  <c r="D368" s="1"/>
  <c r="F368" s="1"/>
  <c r="H396" i="2"/>
  <c r="E396"/>
  <c r="G396" s="1"/>
  <c r="P343" i="3" l="1"/>
  <c r="Q343" s="1"/>
  <c r="M344" s="1"/>
  <c r="O344" s="1"/>
  <c r="G368"/>
  <c r="I396" i="2"/>
  <c r="F397" s="1"/>
  <c r="H397" s="1"/>
  <c r="P344" i="3" l="1"/>
  <c r="Q344" s="1"/>
  <c r="M345" s="1"/>
  <c r="O345" s="1"/>
  <c r="H368"/>
  <c r="D369" s="1"/>
  <c r="E397" i="2"/>
  <c r="G397" s="1"/>
  <c r="I397" s="1"/>
  <c r="F398" s="1"/>
  <c r="E398" s="1"/>
  <c r="G398" s="1"/>
  <c r="P345" i="3" l="1"/>
  <c r="Q345" s="1"/>
  <c r="M346" s="1"/>
  <c r="O346" s="1"/>
  <c r="G369"/>
  <c r="F369"/>
  <c r="H369" s="1"/>
  <c r="D370" s="1"/>
  <c r="H398" i="2"/>
  <c r="I398" s="1"/>
  <c r="F399" s="1"/>
  <c r="P346" i="3" l="1"/>
  <c r="Q346" s="1"/>
  <c r="M347" s="1"/>
  <c r="O347" s="1"/>
  <c r="G370"/>
  <c r="F370"/>
  <c r="H370" s="1"/>
  <c r="D371" s="1"/>
  <c r="F371" s="1"/>
  <c r="H399" i="2"/>
  <c r="E399"/>
  <c r="G399" s="1"/>
  <c r="I399" s="1"/>
  <c r="F400" s="1"/>
  <c r="P347" i="3" l="1"/>
  <c r="G371"/>
  <c r="H400" i="2"/>
  <c r="E400"/>
  <c r="G400" s="1"/>
  <c r="I400" s="1"/>
  <c r="F401" s="1"/>
  <c r="Q347" i="3" l="1"/>
  <c r="M348" s="1"/>
  <c r="O348" s="1"/>
  <c r="H371"/>
  <c r="D372" s="1"/>
  <c r="H401" i="2"/>
  <c r="E401"/>
  <c r="G401" s="1"/>
  <c r="I401" s="1"/>
  <c r="F402" s="1"/>
  <c r="G372" i="3" l="1"/>
  <c r="F372"/>
  <c r="H372" s="1"/>
  <c r="D373" s="1"/>
  <c r="P348"/>
  <c r="E402" i="2"/>
  <c r="G402" s="1"/>
  <c r="H402"/>
  <c r="Q348" i="3" l="1"/>
  <c r="M349" s="1"/>
  <c r="O349" s="1"/>
  <c r="G373"/>
  <c r="F373"/>
  <c r="H373" s="1"/>
  <c r="D374" s="1"/>
  <c r="F374" s="1"/>
  <c r="I402" i="2"/>
  <c r="F403" s="1"/>
  <c r="P349" i="3" l="1"/>
  <c r="Q349" s="1"/>
  <c r="M350" s="1"/>
  <c r="G374"/>
  <c r="H403" i="2"/>
  <c r="E403"/>
  <c r="G403" s="1"/>
  <c r="I403" s="1"/>
  <c r="F404" s="1"/>
  <c r="O350" i="3" l="1"/>
  <c r="P350"/>
  <c r="H374"/>
  <c r="D375" s="1"/>
  <c r="H404" i="2"/>
  <c r="E404"/>
  <c r="G404" s="1"/>
  <c r="I404" s="1"/>
  <c r="F405" s="1"/>
  <c r="Q350" i="3" l="1"/>
  <c r="M351" s="1"/>
  <c r="O351" s="1"/>
  <c r="G375"/>
  <c r="F375"/>
  <c r="H375" s="1"/>
  <c r="D376" s="1"/>
  <c r="F376" s="1"/>
  <c r="H405" i="2"/>
  <c r="E405"/>
  <c r="G405" s="1"/>
  <c r="I405" s="1"/>
  <c r="F406" s="1"/>
  <c r="P351" i="3" l="1"/>
  <c r="Q351" s="1"/>
  <c r="M352" s="1"/>
  <c r="O352" s="1"/>
  <c r="G376"/>
  <c r="E406" i="2"/>
  <c r="G406" s="1"/>
  <c r="H406"/>
  <c r="P352" i="3" l="1"/>
  <c r="Q352" s="1"/>
  <c r="M353" s="1"/>
  <c r="O353" s="1"/>
  <c r="H376"/>
  <c r="D377" s="1"/>
  <c r="F377" s="1"/>
  <c r="I406" i="2"/>
  <c r="F407" s="1"/>
  <c r="P353" i="3" l="1"/>
  <c r="G377"/>
  <c r="H377" s="1"/>
  <c r="D378" s="1"/>
  <c r="F378" s="1"/>
  <c r="E407" i="2"/>
  <c r="G407" s="1"/>
  <c r="I407" s="1"/>
  <c r="F408" s="1"/>
  <c r="H407"/>
  <c r="Q353" i="3" l="1"/>
  <c r="M354" s="1"/>
  <c r="O354" s="1"/>
  <c r="G378"/>
  <c r="E408" i="2"/>
  <c r="G408" s="1"/>
  <c r="H408"/>
  <c r="P354" i="3" l="1"/>
  <c r="H378"/>
  <c r="D379" s="1"/>
  <c r="F379" s="1"/>
  <c r="I408" i="2"/>
  <c r="F409" s="1"/>
  <c r="G379" i="3" l="1"/>
  <c r="H379" s="1"/>
  <c r="D380" s="1"/>
  <c r="F380" s="1"/>
  <c r="Q354"/>
  <c r="M355" s="1"/>
  <c r="O355" s="1"/>
  <c r="H409" i="2"/>
  <c r="E409"/>
  <c r="G409" s="1"/>
  <c r="I409" s="1"/>
  <c r="F410" s="1"/>
  <c r="P355" i="3" l="1"/>
  <c r="G380"/>
  <c r="H410" i="2"/>
  <c r="E410"/>
  <c r="G410" s="1"/>
  <c r="I410" s="1"/>
  <c r="F411" s="1"/>
  <c r="Q355" i="3" l="1"/>
  <c r="M356" s="1"/>
  <c r="O356" s="1"/>
  <c r="H380"/>
  <c r="D381" s="1"/>
  <c r="F381" s="1"/>
  <c r="H411" i="2"/>
  <c r="E411"/>
  <c r="G411" s="1"/>
  <c r="I411" s="1"/>
  <c r="F412" s="1"/>
  <c r="P356" i="3" l="1"/>
  <c r="G381"/>
  <c r="H381" s="1"/>
  <c r="D382" s="1"/>
  <c r="F382" s="1"/>
  <c r="E412" i="2"/>
  <c r="G412" s="1"/>
  <c r="H412"/>
  <c r="Q356" i="3" l="1"/>
  <c r="M357" s="1"/>
  <c r="O357" s="1"/>
  <c r="G382"/>
  <c r="H382"/>
  <c r="D383" s="1"/>
  <c r="I412" i="2"/>
  <c r="F413" s="1"/>
  <c r="G383" i="3" l="1"/>
  <c r="F383"/>
  <c r="H383" s="1"/>
  <c r="D384" s="1"/>
  <c r="F384" s="1"/>
  <c r="P357"/>
  <c r="Q357" s="1"/>
  <c r="M358" s="1"/>
  <c r="O358" s="1"/>
  <c r="H413" i="2"/>
  <c r="E413"/>
  <c r="G413" s="1"/>
  <c r="I413" s="1"/>
  <c r="F414" s="1"/>
  <c r="P358" i="3" l="1"/>
  <c r="G384"/>
  <c r="H414" i="2"/>
  <c r="E414"/>
  <c r="G414" s="1"/>
  <c r="I414" s="1"/>
  <c r="F415" s="1"/>
  <c r="Q358" i="3" l="1"/>
  <c r="M359" s="1"/>
  <c r="O359" s="1"/>
  <c r="H384"/>
  <c r="D385" s="1"/>
  <c r="F385" s="1"/>
  <c r="H415" i="2"/>
  <c r="E415"/>
  <c r="G415" s="1"/>
  <c r="I415" s="1"/>
  <c r="F416" s="1"/>
  <c r="P359" i="3" l="1"/>
  <c r="Q359" s="1"/>
  <c r="M360" s="1"/>
  <c r="G385"/>
  <c r="H385" s="1"/>
  <c r="D386" s="1"/>
  <c r="F386" s="1"/>
  <c r="E416" i="2"/>
  <c r="G416" s="1"/>
  <c r="H416"/>
  <c r="P360" i="3" l="1"/>
  <c r="O360"/>
  <c r="Q360" s="1"/>
  <c r="M361" s="1"/>
  <c r="O361" s="1"/>
  <c r="G386"/>
  <c r="H386" s="1"/>
  <c r="D387" s="1"/>
  <c r="F387" s="1"/>
  <c r="I416" i="2"/>
  <c r="F417" s="1"/>
  <c r="P361" i="3" l="1"/>
  <c r="Q361" s="1"/>
  <c r="M362" s="1"/>
  <c r="O362" s="1"/>
  <c r="G387"/>
  <c r="H387" s="1"/>
  <c r="D388" s="1"/>
  <c r="F388" s="1"/>
  <c r="E417" i="2"/>
  <c r="G417" s="1"/>
  <c r="I417" s="1"/>
  <c r="F418" s="1"/>
  <c r="H417"/>
  <c r="P362" i="3" l="1"/>
  <c r="G388"/>
  <c r="H388" s="1"/>
  <c r="D389" s="1"/>
  <c r="F389" s="1"/>
  <c r="E418" i="2"/>
  <c r="G418" s="1"/>
  <c r="H418"/>
  <c r="Q362" i="3" l="1"/>
  <c r="M363" s="1"/>
  <c r="O363" s="1"/>
  <c r="G389"/>
  <c r="I418" i="2"/>
  <c r="F419" s="1"/>
  <c r="P363" i="3" l="1"/>
  <c r="H389"/>
  <c r="D390" s="1"/>
  <c r="F390" s="1"/>
  <c r="H419" i="2"/>
  <c r="E419"/>
  <c r="G419" s="1"/>
  <c r="I419" s="1"/>
  <c r="F420" s="1"/>
  <c r="Q363" i="3" l="1"/>
  <c r="M364" s="1"/>
  <c r="O364" s="1"/>
  <c r="G390"/>
  <c r="H390" s="1"/>
  <c r="D391" s="1"/>
  <c r="F391" s="1"/>
  <c r="H420" i="2"/>
  <c r="E420"/>
  <c r="G420" s="1"/>
  <c r="I420" s="1"/>
  <c r="F421" s="1"/>
  <c r="P364" i="3" l="1"/>
  <c r="Q364" s="1"/>
  <c r="M365" s="1"/>
  <c r="O365" s="1"/>
  <c r="G391"/>
  <c r="H421" i="2"/>
  <c r="E421"/>
  <c r="G421" s="1"/>
  <c r="I421" s="1"/>
  <c r="F422" s="1"/>
  <c r="P365" i="3" l="1"/>
  <c r="H391"/>
  <c r="D392" s="1"/>
  <c r="F392" s="1"/>
  <c r="E422" i="2"/>
  <c r="G422" s="1"/>
  <c r="H422"/>
  <c r="Q365" i="3" l="1"/>
  <c r="M366" s="1"/>
  <c r="O366" s="1"/>
  <c r="G392"/>
  <c r="I422" i="2"/>
  <c r="F423" s="1"/>
  <c r="P366" i="3" l="1"/>
  <c r="Q366" s="1"/>
  <c r="M367" s="1"/>
  <c r="O367" s="1"/>
  <c r="H392"/>
  <c r="D393" s="1"/>
  <c r="F393" s="1"/>
  <c r="H423" i="2"/>
  <c r="E423"/>
  <c r="G423" s="1"/>
  <c r="I423" s="1"/>
  <c r="F424" s="1"/>
  <c r="P367" i="3" l="1"/>
  <c r="G393"/>
  <c r="H424" i="2"/>
  <c r="E424"/>
  <c r="G424" s="1"/>
  <c r="I424" s="1"/>
  <c r="F425" s="1"/>
  <c r="Q367" i="3" l="1"/>
  <c r="M368" s="1"/>
  <c r="O368" s="1"/>
  <c r="H393"/>
  <c r="D394" s="1"/>
  <c r="F394" s="1"/>
  <c r="H425" i="2"/>
  <c r="E425"/>
  <c r="G425" s="1"/>
  <c r="I425" s="1"/>
  <c r="F426" s="1"/>
  <c r="P368" i="3" l="1"/>
  <c r="G394"/>
  <c r="E426" i="2"/>
  <c r="G426" s="1"/>
  <c r="H426"/>
  <c r="Q368" i="3" l="1"/>
  <c r="M369" s="1"/>
  <c r="O369" s="1"/>
  <c r="H394"/>
  <c r="D395" s="1"/>
  <c r="F395" s="1"/>
  <c r="I426" i="2"/>
  <c r="F427" s="1"/>
  <c r="P369" i="3" l="1"/>
  <c r="Q369" s="1"/>
  <c r="M370" s="1"/>
  <c r="O370" s="1"/>
  <c r="G395"/>
  <c r="H395" s="1"/>
  <c r="D396" s="1"/>
  <c r="F396" s="1"/>
  <c r="H427" i="2"/>
  <c r="E427"/>
  <c r="G427" s="1"/>
  <c r="I427" s="1"/>
  <c r="F428" s="1"/>
  <c r="P370" i="3" l="1"/>
  <c r="G396"/>
  <c r="H396" s="1"/>
  <c r="D397" s="1"/>
  <c r="F397" s="1"/>
  <c r="E428" i="2"/>
  <c r="G428" s="1"/>
  <c r="H428"/>
  <c r="Q370" i="3" l="1"/>
  <c r="M371" s="1"/>
  <c r="O371" s="1"/>
  <c r="G397"/>
  <c r="H397" s="1"/>
  <c r="D398" s="1"/>
  <c r="F398" s="1"/>
  <c r="I428" i="2"/>
  <c r="F429" s="1"/>
  <c r="P371" i="3" l="1"/>
  <c r="Q371" s="1"/>
  <c r="M372" s="1"/>
  <c r="O372" s="1"/>
  <c r="G398"/>
  <c r="H429" i="2"/>
  <c r="E429"/>
  <c r="G429" s="1"/>
  <c r="I429" s="1"/>
  <c r="F430" s="1"/>
  <c r="P372" i="3" l="1"/>
  <c r="H398"/>
  <c r="D399" s="1"/>
  <c r="F399" s="1"/>
  <c r="E430" i="2"/>
  <c r="G430" s="1"/>
  <c r="H430"/>
  <c r="Q372" i="3" l="1"/>
  <c r="M373" s="1"/>
  <c r="O373" s="1"/>
  <c r="G399"/>
  <c r="H399" s="1"/>
  <c r="D400" s="1"/>
  <c r="F400" s="1"/>
  <c r="I430" i="2"/>
  <c r="F431" s="1"/>
  <c r="P373" i="3" l="1"/>
  <c r="Q373" s="1"/>
  <c r="M374" s="1"/>
  <c r="O374" s="1"/>
  <c r="G400"/>
  <c r="H431" i="2"/>
  <c r="E431"/>
  <c r="G431" s="1"/>
  <c r="I431" s="1"/>
  <c r="F432" s="1"/>
  <c r="H400" i="3" l="1"/>
  <c r="D401" s="1"/>
  <c r="P374"/>
  <c r="E432" i="2"/>
  <c r="G432" s="1"/>
  <c r="H432"/>
  <c r="G401" i="3" l="1"/>
  <c r="F401"/>
  <c r="Q374"/>
  <c r="M375" s="1"/>
  <c r="O375" s="1"/>
  <c r="I432" i="2"/>
  <c r="F433" s="1"/>
  <c r="H401" i="3" l="1"/>
  <c r="D402" s="1"/>
  <c r="F402" s="1"/>
  <c r="P375"/>
  <c r="H433" i="2"/>
  <c r="E433"/>
  <c r="G433" s="1"/>
  <c r="I433" s="1"/>
  <c r="F434" s="1"/>
  <c r="G402" i="3" l="1"/>
  <c r="Q375"/>
  <c r="M376" s="1"/>
  <c r="O376" s="1"/>
  <c r="H402"/>
  <c r="D403" s="1"/>
  <c r="F403" s="1"/>
  <c r="E434" i="2"/>
  <c r="G434" s="1"/>
  <c r="H434"/>
  <c r="P376" i="3" l="1"/>
  <c r="Q376" s="1"/>
  <c r="M377" s="1"/>
  <c r="O377" s="1"/>
  <c r="G403"/>
  <c r="I434" i="2"/>
  <c r="F435" s="1"/>
  <c r="P377" i="3" l="1"/>
  <c r="H403"/>
  <c r="D404" s="1"/>
  <c r="F404" s="1"/>
  <c r="H435" i="2"/>
  <c r="H437" s="1"/>
  <c r="I437" s="1"/>
  <c r="E435"/>
  <c r="G435" s="1"/>
  <c r="I435" s="1"/>
  <c r="Q377" i="3" l="1"/>
  <c r="M378" s="1"/>
  <c r="P378" s="1"/>
  <c r="G404"/>
  <c r="O378" l="1"/>
  <c r="Q378" s="1"/>
  <c r="M379" s="1"/>
  <c r="H404"/>
  <c r="D405" s="1"/>
  <c r="F405" s="1"/>
  <c r="O379" l="1"/>
  <c r="P379"/>
  <c r="G405"/>
  <c r="Q379" l="1"/>
  <c r="M380" s="1"/>
  <c r="O380" s="1"/>
  <c r="H405"/>
  <c r="D406" s="1"/>
  <c r="F406" s="1"/>
  <c r="P380" l="1"/>
  <c r="Q380" s="1"/>
  <c r="M381" s="1"/>
  <c r="O381" s="1"/>
  <c r="G406"/>
  <c r="P381" l="1"/>
  <c r="Q381" s="1"/>
  <c r="M382" s="1"/>
  <c r="O382" s="1"/>
  <c r="H406"/>
  <c r="D407" s="1"/>
  <c r="P382" l="1"/>
  <c r="Q382" s="1"/>
  <c r="M383" s="1"/>
  <c r="O383" s="1"/>
  <c r="G407"/>
  <c r="F407"/>
  <c r="H407" s="1"/>
  <c r="D408" s="1"/>
  <c r="F408" s="1"/>
  <c r="P383" l="1"/>
  <c r="G408"/>
  <c r="Q383" l="1"/>
  <c r="M384" s="1"/>
  <c r="O384" s="1"/>
  <c r="H408"/>
  <c r="D409" s="1"/>
  <c r="F409" s="1"/>
  <c r="P384" l="1"/>
  <c r="G409"/>
  <c r="Q384" l="1"/>
  <c r="M385" s="1"/>
  <c r="O385" s="1"/>
  <c r="H409"/>
  <c r="D410" s="1"/>
  <c r="F410" s="1"/>
  <c r="P385" l="1"/>
  <c r="G410"/>
  <c r="Q385" l="1"/>
  <c r="M386" s="1"/>
  <c r="O386" s="1"/>
  <c r="H410"/>
  <c r="D411" s="1"/>
  <c r="F411" s="1"/>
  <c r="P386" l="1"/>
  <c r="Q386" s="1"/>
  <c r="M387" s="1"/>
  <c r="O387" s="1"/>
  <c r="G411"/>
  <c r="H411" s="1"/>
  <c r="D412" s="1"/>
  <c r="F412" s="1"/>
  <c r="P387" l="1"/>
  <c r="Q387" s="1"/>
  <c r="M388" s="1"/>
  <c r="O388" s="1"/>
  <c r="G412"/>
  <c r="P388" l="1"/>
  <c r="H412"/>
  <c r="D413" s="1"/>
  <c r="F413" s="1"/>
  <c r="Q388" l="1"/>
  <c r="M389" s="1"/>
  <c r="O389" s="1"/>
  <c r="G413"/>
  <c r="H413" s="1"/>
  <c r="D414" s="1"/>
  <c r="F414" s="1"/>
  <c r="P389" l="1"/>
  <c r="G414"/>
  <c r="Q389" l="1"/>
  <c r="M390" s="1"/>
  <c r="O390" s="1"/>
  <c r="H414"/>
  <c r="D415" s="1"/>
  <c r="P390" l="1"/>
  <c r="Q390" s="1"/>
  <c r="M391" s="1"/>
  <c r="G415"/>
  <c r="F415"/>
  <c r="H415" s="1"/>
  <c r="D416" s="1"/>
  <c r="F416" s="1"/>
  <c r="O391" l="1"/>
  <c r="P391"/>
  <c r="G416"/>
  <c r="H416" s="1"/>
  <c r="D417" s="1"/>
  <c r="F417" s="1"/>
  <c r="Q391" l="1"/>
  <c r="M392" s="1"/>
  <c r="P392"/>
  <c r="O392"/>
  <c r="G417"/>
  <c r="Q392" l="1"/>
  <c r="M393" s="1"/>
  <c r="O393" s="1"/>
  <c r="H417"/>
  <c r="D418" s="1"/>
  <c r="F418" s="1"/>
  <c r="P393" l="1"/>
  <c r="Q393" s="1"/>
  <c r="M394" s="1"/>
  <c r="O394" s="1"/>
  <c r="G418"/>
  <c r="P394" l="1"/>
  <c r="Q394" s="1"/>
  <c r="M395" s="1"/>
  <c r="O395" s="1"/>
  <c r="H418"/>
  <c r="D419" s="1"/>
  <c r="P395" l="1"/>
  <c r="Q395" s="1"/>
  <c r="M396" s="1"/>
  <c r="O396" s="1"/>
  <c r="G419"/>
  <c r="F419"/>
  <c r="H419" s="1"/>
  <c r="D420" s="1"/>
  <c r="F420" s="1"/>
  <c r="P396" l="1"/>
  <c r="G420"/>
  <c r="H420" s="1"/>
  <c r="D421" s="1"/>
  <c r="Q396" l="1"/>
  <c r="M397" s="1"/>
  <c r="O397" s="1"/>
  <c r="G421"/>
  <c r="F421"/>
  <c r="H421" s="1"/>
  <c r="D422" s="1"/>
  <c r="P397" l="1"/>
  <c r="Q397" s="1"/>
  <c r="M398" s="1"/>
  <c r="G422"/>
  <c r="F422"/>
  <c r="H422" s="1"/>
  <c r="D423" s="1"/>
  <c r="F423" s="1"/>
  <c r="O398" l="1"/>
  <c r="Q398" s="1"/>
  <c r="M399" s="1"/>
  <c r="P398"/>
  <c r="G423"/>
  <c r="G424" s="1"/>
  <c r="B48" i="1" s="1"/>
  <c r="O399" i="3" l="1"/>
  <c r="P399"/>
  <c r="H423"/>
  <c r="H424" s="1"/>
  <c r="Q399" l="1"/>
  <c r="M400" s="1"/>
  <c r="P400" s="1"/>
  <c r="O400" l="1"/>
  <c r="Q400" s="1"/>
  <c r="M401" s="1"/>
  <c r="O401" s="1"/>
  <c r="P401" l="1"/>
  <c r="Q401" s="1"/>
  <c r="M402" s="1"/>
  <c r="O402" s="1"/>
  <c r="P402" l="1"/>
  <c r="Q402" s="1"/>
  <c r="M403" s="1"/>
  <c r="O403" s="1"/>
  <c r="P403" l="1"/>
  <c r="Q403" s="1"/>
  <c r="M404" s="1"/>
  <c r="O404" s="1"/>
  <c r="P404" l="1"/>
  <c r="Q404" l="1"/>
  <c r="M405" s="1"/>
  <c r="O405" s="1"/>
  <c r="P405" l="1"/>
  <c r="Q405" s="1"/>
  <c r="M406" s="1"/>
  <c r="O406" l="1"/>
  <c r="P406"/>
  <c r="Q406" l="1"/>
  <c r="M407" s="1"/>
  <c r="P407"/>
  <c r="O407"/>
  <c r="Q407" l="1"/>
  <c r="M408" s="1"/>
  <c r="P408"/>
  <c r="O408"/>
  <c r="Q408" s="1"/>
  <c r="M409" s="1"/>
  <c r="P409" l="1"/>
  <c r="O409"/>
  <c r="Q409" l="1"/>
  <c r="M410" s="1"/>
  <c r="O410" s="1"/>
  <c r="P410" l="1"/>
  <c r="Q410" s="1"/>
  <c r="M411" s="1"/>
  <c r="O411" s="1"/>
  <c r="P411" l="1"/>
  <c r="Q411" l="1"/>
  <c r="M412" s="1"/>
  <c r="O412" s="1"/>
  <c r="P412" l="1"/>
  <c r="Q412" l="1"/>
  <c r="M413" s="1"/>
  <c r="O413" s="1"/>
  <c r="P413" l="1"/>
  <c r="Q413" l="1"/>
  <c r="M414" s="1"/>
  <c r="O414" s="1"/>
  <c r="P414" l="1"/>
  <c r="Q414" l="1"/>
  <c r="M415" s="1"/>
  <c r="O415" s="1"/>
  <c r="P415" l="1"/>
  <c r="Q415" l="1"/>
  <c r="M416" s="1"/>
  <c r="O416" s="1"/>
  <c r="P416" l="1"/>
  <c r="Q416" l="1"/>
  <c r="M417" s="1"/>
  <c r="O417" s="1"/>
  <c r="P417" l="1"/>
  <c r="Q417" s="1"/>
  <c r="M418" s="1"/>
  <c r="O418" s="1"/>
  <c r="P418" l="1"/>
  <c r="Q418" s="1"/>
  <c r="M419" s="1"/>
  <c r="O419" s="1"/>
  <c r="P419" l="1"/>
  <c r="Q419" l="1"/>
  <c r="M420" s="1"/>
  <c r="O420" s="1"/>
  <c r="P420" l="1"/>
  <c r="Q420" l="1"/>
  <c r="M421" s="1"/>
  <c r="O421" s="1"/>
  <c r="P421" l="1"/>
  <c r="Q421" l="1"/>
  <c r="M422" s="1"/>
  <c r="O422" s="1"/>
  <c r="P422" l="1"/>
  <c r="Q422" l="1"/>
  <c r="M423" s="1"/>
  <c r="O423" s="1"/>
  <c r="P423" l="1"/>
  <c r="P424" s="1"/>
  <c r="D48" i="1" s="1"/>
  <c r="F48" s="1"/>
  <c r="Q423" i="3" l="1"/>
  <c r="Q424" s="1"/>
</calcChain>
</file>

<file path=xl/comments1.xml><?xml version="1.0" encoding="utf-8"?>
<comments xmlns="http://schemas.openxmlformats.org/spreadsheetml/2006/main">
  <authors>
    <author>Victor</author>
  </authors>
  <commentList>
    <comment ref="A1" authorId="0">
      <text>
        <r>
          <rPr>
            <b/>
            <sz val="9"/>
            <color indexed="81"/>
            <rFont val="Tahoma"/>
            <family val="2"/>
          </rPr>
          <t>Victor:</t>
        </r>
        <r>
          <rPr>
            <sz val="9"/>
            <color indexed="81"/>
            <rFont val="Tahoma"/>
            <family val="2"/>
          </rPr>
          <t xml:space="preserve">
V1.1:
- Corregido Cálculo de Años</t>
        </r>
      </text>
    </comment>
    <comment ref="A9" authorId="0">
      <text>
        <r>
          <rPr>
            <b/>
            <sz val="9"/>
            <color indexed="81"/>
            <rFont val="Tahoma"/>
            <family val="2"/>
          </rPr>
          <t>Victor:</t>
        </r>
        <r>
          <rPr>
            <sz val="9"/>
            <color indexed="81"/>
            <rFont val="Tahoma"/>
            <family val="2"/>
          </rPr>
          <t xml:space="preserve">
A aplicar a la compra final
</t>
        </r>
      </text>
    </comment>
    <comment ref="A26" authorId="0">
      <text>
        <r>
          <rPr>
            <b/>
            <sz val="9"/>
            <color indexed="81"/>
            <rFont val="Tahoma"/>
            <family val="2"/>
          </rPr>
          <t>Victor:</t>
        </r>
        <r>
          <rPr>
            <sz val="9"/>
            <color indexed="81"/>
            <rFont val="Tahoma"/>
            <family val="2"/>
          </rPr>
          <t xml:space="preserve">
A nivel informativo. No se usan en ningún cálculo</t>
        </r>
      </text>
    </comment>
    <comment ref="A27" authorId="0">
      <text>
        <r>
          <rPr>
            <b/>
            <sz val="9"/>
            <color indexed="81"/>
            <rFont val="Tahoma"/>
            <family val="2"/>
          </rPr>
          <t>Victor:</t>
        </r>
        <r>
          <rPr>
            <sz val="9"/>
            <color indexed="81"/>
            <rFont val="Tahoma"/>
            <family val="2"/>
          </rPr>
          <t xml:space="preserve">
A nivel informativo. No se usa en ningún cálculo</t>
        </r>
      </text>
    </comment>
    <comment ref="A36" authorId="0">
      <text>
        <r>
          <rPr>
            <b/>
            <sz val="9"/>
            <color indexed="81"/>
            <rFont val="Tahoma"/>
            <family val="2"/>
          </rPr>
          <t>Victor:</t>
        </r>
        <r>
          <rPr>
            <sz val="9"/>
            <color indexed="81"/>
            <rFont val="Tahoma"/>
            <family val="2"/>
          </rPr>
          <t xml:space="preserve">
Solo para nuevas hipotecas. Suponemos 1,5%- Depende de Entidad.
Realmente sería el 1% sobre el 105% de Hipoteca
</t>
        </r>
      </text>
    </comment>
    <comment ref="A37" authorId="0">
      <text>
        <r>
          <rPr>
            <b/>
            <sz val="9"/>
            <color indexed="81"/>
            <rFont val="Tahoma"/>
            <family val="2"/>
          </rPr>
          <t>Victor:</t>
        </r>
        <r>
          <rPr>
            <sz val="9"/>
            <color indexed="81"/>
            <rFont val="Tahoma"/>
            <family val="2"/>
          </rPr>
          <t xml:space="preserve">
Si se subroga posiblemente sea un poco inferior al hacer Compra-Venta e Hipoteca a la vez</t>
        </r>
      </text>
    </comment>
    <comment ref="A40" authorId="0">
      <text>
        <r>
          <rPr>
            <b/>
            <sz val="9"/>
            <color indexed="81"/>
            <rFont val="Tahoma"/>
            <family val="2"/>
          </rPr>
          <t>Victor:</t>
        </r>
        <r>
          <rPr>
            <sz val="9"/>
            <color indexed="81"/>
            <rFont val="Tahoma"/>
            <family val="2"/>
          </rPr>
          <t xml:space="preserve">
Solo para subrogarse a nuevas hipotecas</t>
        </r>
      </text>
    </comment>
    <comment ref="A44" authorId="0">
      <text>
        <r>
          <rPr>
            <b/>
            <sz val="9"/>
            <color indexed="81"/>
            <rFont val="Tahoma"/>
            <family val="2"/>
          </rPr>
          <t>Victor:</t>
        </r>
        <r>
          <rPr>
            <sz val="9"/>
            <color indexed="81"/>
            <rFont val="Tahoma"/>
            <family val="2"/>
          </rPr>
          <t xml:space="preserve">
Gastos a la hora de Escriturar e Hipotecar
</t>
        </r>
      </text>
    </comment>
  </commentList>
</comments>
</file>

<file path=xl/comments2.xml><?xml version="1.0" encoding="utf-8"?>
<comments xmlns="http://schemas.openxmlformats.org/spreadsheetml/2006/main">
  <authors>
    <author>Victor</author>
  </authors>
  <commentList>
    <comment ref="A32" authorId="0">
      <text>
        <r>
          <rPr>
            <b/>
            <sz val="9"/>
            <color indexed="81"/>
            <rFont val="Tahoma"/>
            <family val="2"/>
          </rPr>
          <t>Victor:</t>
        </r>
        <r>
          <rPr>
            <sz val="9"/>
            <color indexed="81"/>
            <rFont val="Tahoma"/>
            <family val="2"/>
          </rPr>
          <t xml:space="preserve">
Subida IVA 8%</t>
        </r>
      </text>
    </comment>
    <comment ref="E32" authorId="0">
      <text>
        <r>
          <rPr>
            <b/>
            <sz val="9"/>
            <color indexed="81"/>
            <rFont val="Tahoma"/>
            <family val="2"/>
          </rPr>
          <t>Victor:</t>
        </r>
        <r>
          <rPr>
            <sz val="9"/>
            <color indexed="81"/>
            <rFont val="Tahoma"/>
            <family val="2"/>
          </rPr>
          <t xml:space="preserve">
Se ha ajustado el cambio del IVA sin incremento de la letra</t>
        </r>
      </text>
    </comment>
  </commentList>
</comments>
</file>

<file path=xl/comments3.xml><?xml version="1.0" encoding="utf-8"?>
<comments xmlns="http://schemas.openxmlformats.org/spreadsheetml/2006/main">
  <authors>
    <author>eiv</author>
  </authors>
  <commentList>
    <comment ref="A1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5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5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5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5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5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5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5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5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5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5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6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6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6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6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6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6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6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6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6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6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7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7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7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7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7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7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7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7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7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7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8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8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8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8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8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8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8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8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8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8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9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9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9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9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9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9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9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9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9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9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0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0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0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0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0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0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0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0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0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0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1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1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1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1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1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1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1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1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1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1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2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2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2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2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2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2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2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2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2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2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3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3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3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3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3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3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3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3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3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3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4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4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4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4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4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4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4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4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4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4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5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5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5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5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5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5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5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5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5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5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6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6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6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6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6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6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6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6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6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6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7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7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7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7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7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7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7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7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7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7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8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8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8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8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8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8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8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8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8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8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9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9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9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9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9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9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9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9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9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19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1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0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0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0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0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0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0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0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0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0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0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1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1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1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1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1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1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1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1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1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1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2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2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2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2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2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2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2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2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2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2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3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3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3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3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3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3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3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3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3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3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4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4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4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4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4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4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4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4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4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4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5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5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5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5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5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5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5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5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5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5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6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6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6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6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6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6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6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6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6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6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7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7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7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7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7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7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7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7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7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7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8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8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8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8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8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8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8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8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8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8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9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9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9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9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9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9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9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9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9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29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2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0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0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0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0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0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0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0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0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0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0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1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1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1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1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1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1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1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1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1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1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2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2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2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2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2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2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2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2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2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2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3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3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3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3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3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3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3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3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3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3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4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4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4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4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4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4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4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4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4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4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5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5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5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5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5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5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5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5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5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5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6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6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6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6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6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6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6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6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6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6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7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7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7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7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7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7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7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7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7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7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8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8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8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8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8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8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8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8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8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8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9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9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9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9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9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9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9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9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9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39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3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0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0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0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0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0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0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0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0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0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0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1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1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1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1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1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1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1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1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1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1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2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2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2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2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2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2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26"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27"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28"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29"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30"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31"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32"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33"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34"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 ref="A435" authorId="0">
      <text>
        <r>
          <rPr>
            <sz val="10"/>
            <color indexed="18"/>
            <rFont val="Arial"/>
            <family val="2"/>
          </rPr>
          <t>Tipo de interés aplicable en el período.
Si no varía respecto del período anterior,ha de tener el mismo valor de la casilla inmediata superior.</t>
        </r>
        <r>
          <rPr>
            <sz val="10"/>
            <color indexed="81"/>
            <rFont val="Tahoma"/>
            <family val="2"/>
          </rPr>
          <t xml:space="preserve">
</t>
        </r>
      </text>
    </comment>
    <comment ref="C4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family val="2"/>
          </rPr>
          <t xml:space="preserve">
</t>
        </r>
      </text>
    </comment>
  </commentList>
</comments>
</file>

<file path=xl/sharedStrings.xml><?xml version="1.0" encoding="utf-8"?>
<sst xmlns="http://schemas.openxmlformats.org/spreadsheetml/2006/main" count="170" uniqueCount="150">
  <si>
    <t>Importe a Solicitar</t>
  </si>
  <si>
    <t xml:space="preserve">Años </t>
  </si>
  <si>
    <t>Euribor</t>
  </si>
  <si>
    <t>CONDICIONES GENERALES</t>
  </si>
  <si>
    <t>Diferencial</t>
  </si>
  <si>
    <t>Comisión Apertura</t>
  </si>
  <si>
    <t>Cancelación parcial</t>
  </si>
  <si>
    <t>Cancelación total</t>
  </si>
  <si>
    <t>Nomima</t>
  </si>
  <si>
    <t>Domicialización</t>
  </si>
  <si>
    <t>Suelo</t>
  </si>
  <si>
    <t>CONDICIONES HIPOTECA</t>
  </si>
  <si>
    <t>HIPOTECA A</t>
  </si>
  <si>
    <t>HIPOTECA B</t>
  </si>
  <si>
    <t>GASTOS COMPRAVENTA</t>
  </si>
  <si>
    <t>Importe vivienda</t>
  </si>
  <si>
    <t>IVA</t>
  </si>
  <si>
    <t>NOTARIO</t>
  </si>
  <si>
    <t>GESTORÍA</t>
  </si>
  <si>
    <t>GASTOS HIPOTECA</t>
  </si>
  <si>
    <t>REGISTRO</t>
  </si>
  <si>
    <t>Comisión Subrogación</t>
  </si>
  <si>
    <t>Seguro de Vida/año</t>
  </si>
  <si>
    <t>Seguro de Hogar/año</t>
  </si>
  <si>
    <t>80% Valor</t>
  </si>
  <si>
    <t>TASACIÓN</t>
  </si>
  <si>
    <t>Método de cuotas constantes, también llamado Sistema Francés</t>
  </si>
  <si>
    <t xml:space="preserve">Cuadro de amortización de un préstamo por el sistema francés. Calcula teniendo en cuenta las variaciones </t>
  </si>
  <si>
    <t>del tipo de interés y las amortizaciones anticipadas de capital (pudiendo elegir tiempo o cuota).</t>
  </si>
  <si>
    <t>Las celdas sombreadas contienen fórmulas, no cumplimentar.</t>
  </si>
  <si>
    <t>importe inicial del préstamo</t>
  </si>
  <si>
    <t>tipo de interés nominal anual inicial en tanto por ciento</t>
  </si>
  <si>
    <t>años de vida del préstamo</t>
  </si>
  <si>
    <t>número de pagos periódicos al año</t>
  </si>
  <si>
    <t>tipo de</t>
  </si>
  <si>
    <t xml:space="preserve">importe a </t>
  </si>
  <si>
    <t>opcion</t>
  </si>
  <si>
    <t>período</t>
  </si>
  <si>
    <t>períodos</t>
  </si>
  <si>
    <t>préstamo</t>
  </si>
  <si>
    <t>mensualidad o</t>
  </si>
  <si>
    <t>intereses del</t>
  </si>
  <si>
    <t>cuota</t>
  </si>
  <si>
    <t>interés</t>
  </si>
  <si>
    <t>anticipar</t>
  </si>
  <si>
    <t>reducir</t>
  </si>
  <si>
    <t>actual</t>
  </si>
  <si>
    <t>pendientes</t>
  </si>
  <si>
    <t>vivo</t>
  </si>
  <si>
    <t>pago periódico</t>
  </si>
  <si>
    <t>amortización</t>
  </si>
  <si>
    <t>Capital Pendiente</t>
  </si>
  <si>
    <t>Interes</t>
  </si>
  <si>
    <t>Plazo</t>
  </si>
  <si>
    <t>Cuota</t>
  </si>
  <si>
    <t>Mensual</t>
  </si>
  <si>
    <t>Num.Pago</t>
  </si>
  <si>
    <t>Intereses</t>
  </si>
  <si>
    <t>Capital</t>
  </si>
  <si>
    <t>Cuota Mensual</t>
  </si>
  <si>
    <t>RESULTADO</t>
  </si>
  <si>
    <t>Intereses Pagados</t>
  </si>
  <si>
    <t>DIFERENCIA (A-B)</t>
  </si>
  <si>
    <t>IAJD (1%)</t>
  </si>
  <si>
    <t>TOTAL</t>
  </si>
  <si>
    <t>PAGOS INMOFERROCARRIL</t>
  </si>
  <si>
    <t>COSTE CASA (S/IVA)</t>
  </si>
  <si>
    <t>PRIMER PAGO (7%)</t>
  </si>
  <si>
    <t>LETRA 1 (05/09/2008)</t>
  </si>
  <si>
    <t>7% IVA</t>
  </si>
  <si>
    <t>LETRA 2</t>
  </si>
  <si>
    <t>LETRA 3</t>
  </si>
  <si>
    <t>LETRA 4</t>
  </si>
  <si>
    <t>LETRA 5 (05/01/2009)</t>
  </si>
  <si>
    <t>LETRA 6</t>
  </si>
  <si>
    <t>LETRA 7</t>
  </si>
  <si>
    <t>LETRA 8</t>
  </si>
  <si>
    <t>LETRA 9</t>
  </si>
  <si>
    <t>LETRA 10</t>
  </si>
  <si>
    <t>LETRA 11</t>
  </si>
  <si>
    <t>LETRA 12</t>
  </si>
  <si>
    <t>LETRA 13</t>
  </si>
  <si>
    <t>LETRA 14</t>
  </si>
  <si>
    <t>LETRA 15</t>
  </si>
  <si>
    <t>LETRA 16</t>
  </si>
  <si>
    <t>LETRA 17 (05/01/2010)</t>
  </si>
  <si>
    <t>LETRA 18</t>
  </si>
  <si>
    <t>LETRA 19</t>
  </si>
  <si>
    <t>LETRA 20</t>
  </si>
  <si>
    <t>LETRA 21</t>
  </si>
  <si>
    <t>LETRA 22</t>
  </si>
  <si>
    <t>LETRA 23 (05/07/2010)</t>
  </si>
  <si>
    <t>8% IVA</t>
  </si>
  <si>
    <t>LETRA 24</t>
  </si>
  <si>
    <t>LETRA 25</t>
  </si>
  <si>
    <t>LETRA 26</t>
  </si>
  <si>
    <t>LETRA 27</t>
  </si>
  <si>
    <t>LETRA 28</t>
  </si>
  <si>
    <t>LETRA 29</t>
  </si>
  <si>
    <t>LETRA 30</t>
  </si>
  <si>
    <t>SIN IVA</t>
  </si>
  <si>
    <t xml:space="preserve">PAGADO TOTAL </t>
  </si>
  <si>
    <t>RESTO</t>
  </si>
  <si>
    <t>80% VALOR</t>
  </si>
  <si>
    <t>DIFF.Para 80%</t>
  </si>
  <si>
    <t>IVA (%)</t>
  </si>
  <si>
    <t>Difencia/Mes</t>
  </si>
  <si>
    <t>Diferencia/Total</t>
  </si>
  <si>
    <t>TOTAL (1)</t>
  </si>
  <si>
    <t>TOTAL (2)</t>
  </si>
  <si>
    <t>TOTAL GASTOS INICIALES (1+2)</t>
  </si>
  <si>
    <t>NO</t>
  </si>
  <si>
    <t>Iva</t>
  </si>
  <si>
    <t>IAJD (% sobre el 105%)</t>
  </si>
  <si>
    <t>Año 1</t>
  </si>
  <si>
    <t>Año 2</t>
  </si>
  <si>
    <t>Año 3</t>
  </si>
  <si>
    <t>Año 4</t>
  </si>
  <si>
    <t>Año 5</t>
  </si>
  <si>
    <t>Año 6</t>
  </si>
  <si>
    <t>Año 7</t>
  </si>
  <si>
    <t>Año 8</t>
  </si>
  <si>
    <t>Año 9</t>
  </si>
  <si>
    <t>Año 10</t>
  </si>
  <si>
    <t>Año 11</t>
  </si>
  <si>
    <t>Año 12</t>
  </si>
  <si>
    <t>Año 13</t>
  </si>
  <si>
    <t>Año 14</t>
  </si>
  <si>
    <t>Año 15</t>
  </si>
  <si>
    <t>Año 16</t>
  </si>
  <si>
    <t>Año 17</t>
  </si>
  <si>
    <t>Año 18</t>
  </si>
  <si>
    <t>Año 19</t>
  </si>
  <si>
    <t>Año 20</t>
  </si>
  <si>
    <t>Año 21</t>
  </si>
  <si>
    <t>Año 22</t>
  </si>
  <si>
    <t>Año 23</t>
  </si>
  <si>
    <t>Año 24</t>
  </si>
  <si>
    <t>Año 25</t>
  </si>
  <si>
    <t>Año 26</t>
  </si>
  <si>
    <t>Año 27</t>
  </si>
  <si>
    <t>Año 28</t>
  </si>
  <si>
    <t>Año 29</t>
  </si>
  <si>
    <t>Año 30</t>
  </si>
  <si>
    <t>Año 31</t>
  </si>
  <si>
    <t>Año 32</t>
  </si>
  <si>
    <t>Año 33</t>
  </si>
  <si>
    <t>Año 34</t>
  </si>
  <si>
    <t>Año 35</t>
  </si>
  <si>
    <t>COMPARATIVA HIPOTECAS V1.1 BETA</t>
  </si>
</sst>
</file>

<file path=xl/styles.xml><?xml version="1.0" encoding="utf-8"?>
<styleSheet xmlns="http://schemas.openxmlformats.org/spreadsheetml/2006/main">
  <numFmts count="6">
    <numFmt numFmtId="6" formatCode="#,##0\ &quot;€&quot;;[Red]\-#,##0\ &quot;€&quot;"/>
    <numFmt numFmtId="8" formatCode="#,##0.00\ &quot;€&quot;;[Red]\-#,##0.00\ &quot;€&quot;"/>
    <numFmt numFmtId="44" formatCode="_-* #,##0.00\ &quot;€&quot;_-;\-* #,##0.00\ &quot;€&quot;_-;_-* &quot;-&quot;??\ &quot;€&quot;_-;_-@_-"/>
    <numFmt numFmtId="164" formatCode="_-* #,##0.00\ [$€-C0A]_-;\-* #,##0.00\ [$€-C0A]_-;_-* &quot;-&quot;??\ [$€-C0A]_-;_-@_-"/>
    <numFmt numFmtId="165" formatCode="#,##0.000_);\(#,##0.000\)"/>
    <numFmt numFmtId="166" formatCode="#,##0.00000_);\(#,##0.00000\)"/>
  </numFmts>
  <fonts count="26">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sz val="14"/>
      <color theme="1"/>
      <name val="Calibri"/>
      <family val="2"/>
      <scheme val="minor"/>
    </font>
    <font>
      <sz val="12"/>
      <name val="Arial"/>
      <family val="2"/>
    </font>
    <font>
      <b/>
      <sz val="16"/>
      <color indexed="9"/>
      <name val="Arial"/>
      <family val="2"/>
    </font>
    <font>
      <sz val="12"/>
      <color indexed="9"/>
      <name val="Arial"/>
      <family val="2"/>
    </font>
    <font>
      <b/>
      <sz val="9"/>
      <color indexed="18"/>
      <name val="Arial"/>
      <family val="2"/>
    </font>
    <font>
      <b/>
      <sz val="12"/>
      <color indexed="9"/>
      <name val="Arial"/>
      <family val="2"/>
    </font>
    <font>
      <b/>
      <sz val="12"/>
      <name val="Arial"/>
      <family val="2"/>
    </font>
    <font>
      <b/>
      <sz val="10"/>
      <color indexed="9"/>
      <name val="Arial"/>
      <family val="2"/>
    </font>
    <font>
      <b/>
      <sz val="10"/>
      <name val="Arial"/>
      <family val="2"/>
    </font>
    <font>
      <b/>
      <sz val="8"/>
      <color indexed="9"/>
      <name val="Arial"/>
      <family val="2"/>
    </font>
    <font>
      <sz val="8"/>
      <name val="Arial"/>
      <family val="2"/>
    </font>
    <font>
      <sz val="12"/>
      <color indexed="12"/>
      <name val="Arial"/>
      <family val="2"/>
    </font>
    <font>
      <b/>
      <sz val="12"/>
      <color indexed="12"/>
      <name val="Arial"/>
      <family val="2"/>
    </font>
    <font>
      <sz val="10"/>
      <color indexed="18"/>
      <name val="Arial"/>
      <family val="2"/>
    </font>
    <font>
      <sz val="10"/>
      <color indexed="81"/>
      <name val="Tahoma"/>
      <family val="2"/>
    </font>
    <font>
      <sz val="9"/>
      <color indexed="81"/>
      <name val="Tahoma"/>
      <family val="2"/>
    </font>
    <font>
      <b/>
      <sz val="9"/>
      <color indexed="81"/>
      <name val="Tahoma"/>
      <family val="2"/>
    </font>
    <font>
      <b/>
      <sz val="18"/>
      <color theme="1"/>
      <name val="Calibri"/>
      <family val="2"/>
      <scheme val="minor"/>
    </font>
    <font>
      <b/>
      <sz val="16"/>
      <color theme="1"/>
      <name val="Calibri"/>
      <family val="2"/>
      <scheme val="minor"/>
    </font>
    <font>
      <sz val="14"/>
      <color theme="1"/>
      <name val="Calibri"/>
      <family val="2"/>
      <scheme val="minor"/>
    </font>
    <font>
      <b/>
      <sz val="10"/>
      <color theme="1"/>
      <name val="Calibri"/>
      <family val="2"/>
      <scheme val="minor"/>
    </font>
    <font>
      <b/>
      <i/>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indexed="46"/>
        <bgColor indexed="64"/>
      </patternFill>
    </fill>
    <fill>
      <patternFill patternType="solid">
        <fgColor indexed="18"/>
        <bgColor indexed="64"/>
      </patternFill>
    </fill>
    <fill>
      <patternFill patternType="solid">
        <fgColor indexed="9"/>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6"/>
        <bgColor indexed="64"/>
      </patternFill>
    </fill>
  </fills>
  <borders count="62">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ck">
        <color indexed="8"/>
      </left>
      <right style="thin">
        <color indexed="8"/>
      </right>
      <top style="thick">
        <color indexed="8"/>
      </top>
      <bottom/>
      <diagonal/>
    </border>
    <border>
      <left style="thin">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style="thin">
        <color indexed="8"/>
      </right>
      <top/>
      <bottom/>
      <diagonal/>
    </border>
    <border>
      <left style="thin">
        <color indexed="8"/>
      </left>
      <right/>
      <top/>
      <bottom/>
      <diagonal/>
    </border>
    <border>
      <left/>
      <right style="thick">
        <color indexed="8"/>
      </right>
      <top/>
      <bottom/>
      <diagonal/>
    </border>
    <border>
      <left style="thick">
        <color indexed="8"/>
      </left>
      <right style="thin">
        <color indexed="8"/>
      </right>
      <top/>
      <bottom style="thick">
        <color indexed="8"/>
      </bottom>
      <diagonal/>
    </border>
    <border>
      <left style="thin">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style="thick">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ck">
        <color indexed="64"/>
      </right>
      <top style="thin">
        <color indexed="8"/>
      </top>
      <bottom/>
      <diagonal/>
    </border>
    <border>
      <left style="thick">
        <color indexed="64"/>
      </left>
      <right style="thin">
        <color indexed="8"/>
      </right>
      <top/>
      <bottom/>
      <diagonal/>
    </border>
    <border>
      <left style="thin">
        <color indexed="8"/>
      </left>
      <right style="thin">
        <color indexed="8"/>
      </right>
      <top/>
      <bottom/>
      <diagonal/>
    </border>
    <border>
      <left style="thin">
        <color indexed="8"/>
      </left>
      <right style="thick">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21">
    <xf numFmtId="0" fontId="0" fillId="0" borderId="0" xfId="0"/>
    <xf numFmtId="0" fontId="0" fillId="0" borderId="0" xfId="0" applyAlignment="1">
      <alignment horizontal="center"/>
    </xf>
    <xf numFmtId="0" fontId="2" fillId="0" borderId="0" xfId="0" applyFont="1"/>
    <xf numFmtId="0" fontId="3" fillId="0" borderId="0" xfId="0" applyFont="1"/>
    <xf numFmtId="44" fontId="0" fillId="0" borderId="0" xfId="1" applyFont="1"/>
    <xf numFmtId="37" fontId="5" fillId="0" borderId="0" xfId="0" applyNumberFormat="1" applyFont="1"/>
    <xf numFmtId="37" fontId="5" fillId="0" borderId="0" xfId="0" applyNumberFormat="1" applyFont="1" applyProtection="1">
      <protection hidden="1"/>
    </xf>
    <xf numFmtId="37" fontId="6" fillId="4" borderId="1" xfId="0" applyNumberFormat="1" applyFont="1" applyFill="1" applyBorder="1"/>
    <xf numFmtId="37" fontId="7" fillId="4" borderId="2" xfId="0" applyNumberFormat="1" applyFont="1" applyFill="1" applyBorder="1"/>
    <xf numFmtId="37" fontId="7" fillId="4" borderId="2" xfId="0" applyNumberFormat="1" applyFont="1" applyFill="1" applyBorder="1" applyProtection="1">
      <protection hidden="1"/>
    </xf>
    <xf numFmtId="37" fontId="7" fillId="4" borderId="3" xfId="0" applyNumberFormat="1" applyFont="1" applyFill="1" applyBorder="1" applyProtection="1">
      <protection hidden="1"/>
    </xf>
    <xf numFmtId="37" fontId="7" fillId="5" borderId="0" xfId="0" applyNumberFormat="1" applyFont="1" applyFill="1"/>
    <xf numFmtId="37" fontId="8" fillId="0" borderId="4" xfId="0" applyNumberFormat="1" applyFont="1" applyBorder="1" applyAlignment="1"/>
    <xf numFmtId="37" fontId="5" fillId="0" borderId="0" xfId="0" applyNumberFormat="1" applyFont="1" applyBorder="1" applyAlignment="1"/>
    <xf numFmtId="37" fontId="5" fillId="0" borderId="0" xfId="0" applyNumberFormat="1" applyFont="1" applyBorder="1" applyAlignment="1" applyProtection="1">
      <protection hidden="1"/>
    </xf>
    <xf numFmtId="37" fontId="5" fillId="0" borderId="5" xfId="0" applyNumberFormat="1" applyFont="1" applyBorder="1" applyAlignment="1" applyProtection="1">
      <protection hidden="1"/>
    </xf>
    <xf numFmtId="37" fontId="8" fillId="0" borderId="4" xfId="0" applyNumberFormat="1" applyFont="1" applyBorder="1"/>
    <xf numFmtId="37" fontId="5" fillId="0" borderId="0" xfId="0" applyNumberFormat="1" applyFont="1" applyBorder="1"/>
    <xf numFmtId="37" fontId="5" fillId="0" borderId="0" xfId="0" applyNumberFormat="1" applyFont="1" applyBorder="1" applyProtection="1">
      <protection hidden="1"/>
    </xf>
    <xf numFmtId="37" fontId="5" fillId="0" borderId="5" xfId="0" applyNumberFormat="1" applyFont="1" applyBorder="1" applyProtection="1">
      <protection hidden="1"/>
    </xf>
    <xf numFmtId="37" fontId="5" fillId="0" borderId="4" xfId="0" applyNumberFormat="1" applyFont="1" applyBorder="1"/>
    <xf numFmtId="37" fontId="9" fillId="4" borderId="6" xfId="0" applyNumberFormat="1" applyFont="1" applyFill="1" applyBorder="1" applyAlignment="1">
      <alignment horizontal="centerContinuous"/>
    </xf>
    <xf numFmtId="37" fontId="7" fillId="4" borderId="7" xfId="0" applyNumberFormat="1" applyFont="1" applyFill="1" applyBorder="1" applyAlignment="1">
      <alignment horizontal="centerContinuous"/>
    </xf>
    <xf numFmtId="37" fontId="7" fillId="4" borderId="7" xfId="0" applyNumberFormat="1" applyFont="1" applyFill="1" applyBorder="1" applyAlignment="1" applyProtection="1">
      <alignment horizontal="centerContinuous"/>
      <protection hidden="1"/>
    </xf>
    <xf numFmtId="37" fontId="7" fillId="4" borderId="8" xfId="0" applyNumberFormat="1" applyFont="1" applyFill="1" applyBorder="1" applyAlignment="1" applyProtection="1">
      <alignment horizontal="centerContinuous"/>
      <protection hidden="1"/>
    </xf>
    <xf numFmtId="37" fontId="10" fillId="5" borderId="9" xfId="0" applyNumberFormat="1" applyFont="1" applyFill="1" applyBorder="1" applyProtection="1">
      <protection locked="0"/>
    </xf>
    <xf numFmtId="37" fontId="11" fillId="4" borderId="10" xfId="0" applyNumberFormat="1" applyFont="1" applyFill="1" applyBorder="1"/>
    <xf numFmtId="37" fontId="7" fillId="4" borderId="11" xfId="0" applyNumberFormat="1" applyFont="1" applyFill="1" applyBorder="1" applyProtection="1">
      <protection hidden="1"/>
    </xf>
    <xf numFmtId="37" fontId="7" fillId="4" borderId="12" xfId="0" applyNumberFormat="1" applyFont="1" applyFill="1" applyBorder="1" applyProtection="1">
      <protection hidden="1"/>
    </xf>
    <xf numFmtId="39" fontId="10" fillId="5" borderId="13" xfId="0" applyNumberFormat="1" applyFont="1" applyFill="1" applyBorder="1" applyProtection="1">
      <protection locked="0"/>
    </xf>
    <xf numFmtId="37" fontId="11" fillId="4" borderId="14" xfId="0" applyNumberFormat="1" applyFont="1" applyFill="1" applyBorder="1"/>
    <xf numFmtId="37" fontId="7" fillId="4" borderId="0" xfId="0" applyNumberFormat="1" applyFont="1" applyFill="1" applyBorder="1" applyProtection="1">
      <protection hidden="1"/>
    </xf>
    <xf numFmtId="37" fontId="7" fillId="4" borderId="15" xfId="0" applyNumberFormat="1" applyFont="1" applyFill="1" applyBorder="1" applyProtection="1">
      <protection hidden="1"/>
    </xf>
    <xf numFmtId="165" fontId="5" fillId="0" borderId="5" xfId="0" applyNumberFormat="1" applyFont="1" applyBorder="1" applyProtection="1">
      <protection hidden="1"/>
    </xf>
    <xf numFmtId="37" fontId="10" fillId="5" borderId="13" xfId="0" applyNumberFormat="1" applyFont="1" applyFill="1" applyBorder="1" applyProtection="1">
      <protection locked="0"/>
    </xf>
    <xf numFmtId="37" fontId="10" fillId="5" borderId="16" xfId="0" applyNumberFormat="1" applyFont="1" applyFill="1" applyBorder="1" applyProtection="1">
      <protection locked="0"/>
    </xf>
    <xf numFmtId="37" fontId="11" fillId="4" borderId="17" xfId="0" applyNumberFormat="1" applyFont="1" applyFill="1" applyBorder="1"/>
    <xf numFmtId="37" fontId="7" fillId="4" borderId="18" xfId="0" applyNumberFormat="1" applyFont="1" applyFill="1" applyBorder="1" applyProtection="1">
      <protection hidden="1"/>
    </xf>
    <xf numFmtId="37" fontId="7" fillId="4" borderId="19" xfId="0" applyNumberFormat="1" applyFont="1" applyFill="1" applyBorder="1" applyProtection="1">
      <protection hidden="1"/>
    </xf>
    <xf numFmtId="166" fontId="5" fillId="0" borderId="0" xfId="0" applyNumberFormat="1" applyFont="1" applyProtection="1"/>
    <xf numFmtId="37" fontId="5" fillId="5" borderId="0" xfId="0" applyNumberFormat="1" applyFont="1" applyFill="1"/>
    <xf numFmtId="37" fontId="5" fillId="5" borderId="4" xfId="0" applyNumberFormat="1" applyFont="1" applyFill="1" applyBorder="1"/>
    <xf numFmtId="37" fontId="10" fillId="5" borderId="0" xfId="0" applyNumberFormat="1" applyFont="1" applyFill="1" applyBorder="1" applyProtection="1">
      <protection locked="0"/>
    </xf>
    <xf numFmtId="37" fontId="12" fillId="5" borderId="0" xfId="0" applyNumberFormat="1" applyFont="1" applyFill="1" applyBorder="1"/>
    <xf numFmtId="37" fontId="5" fillId="5" borderId="0" xfId="0" applyNumberFormat="1" applyFont="1" applyFill="1" applyBorder="1" applyProtection="1">
      <protection hidden="1"/>
    </xf>
    <xf numFmtId="165" fontId="5" fillId="5" borderId="5" xfId="0" applyNumberFormat="1" applyFont="1" applyFill="1" applyBorder="1" applyProtection="1">
      <protection hidden="1"/>
    </xf>
    <xf numFmtId="166" fontId="5" fillId="5" borderId="0" xfId="0" applyNumberFormat="1" applyFont="1" applyFill="1" applyProtection="1"/>
    <xf numFmtId="37" fontId="7" fillId="5" borderId="0" xfId="0" applyNumberFormat="1" applyFont="1" applyFill="1" applyBorder="1"/>
    <xf numFmtId="37" fontId="11" fillId="5" borderId="0" xfId="0" applyNumberFormat="1" applyFont="1" applyFill="1" applyBorder="1"/>
    <xf numFmtId="37" fontId="11" fillId="5" borderId="0" xfId="0" applyNumberFormat="1" applyFont="1" applyFill="1" applyBorder="1" applyProtection="1">
      <protection hidden="1"/>
    </xf>
    <xf numFmtId="37" fontId="13" fillId="4" borderId="20" xfId="0" applyNumberFormat="1" applyFont="1" applyFill="1" applyBorder="1" applyAlignment="1">
      <alignment horizontal="centerContinuous" wrapText="1"/>
    </xf>
    <xf numFmtId="37" fontId="13" fillId="4" borderId="21" xfId="0" applyNumberFormat="1" applyFont="1" applyFill="1" applyBorder="1" applyAlignment="1">
      <alignment horizontal="centerContinuous" wrapText="1"/>
    </xf>
    <xf numFmtId="37" fontId="13" fillId="4" borderId="21" xfId="0" applyNumberFormat="1" applyFont="1" applyFill="1" applyBorder="1" applyAlignment="1" applyProtection="1">
      <alignment horizontal="centerContinuous" wrapText="1"/>
      <protection hidden="1"/>
    </xf>
    <xf numFmtId="37" fontId="13" fillId="4" borderId="22" xfId="0" applyNumberFormat="1" applyFont="1" applyFill="1" applyBorder="1" applyAlignment="1" applyProtection="1">
      <alignment horizontal="centerContinuous" wrapText="1"/>
      <protection hidden="1"/>
    </xf>
    <xf numFmtId="37" fontId="14" fillId="0" borderId="0" xfId="0" applyNumberFormat="1" applyFont="1"/>
    <xf numFmtId="37" fontId="13" fillId="4" borderId="23" xfId="0" applyNumberFormat="1" applyFont="1" applyFill="1" applyBorder="1" applyAlignment="1">
      <alignment horizontal="centerContinuous" wrapText="1"/>
    </xf>
    <xf numFmtId="37" fontId="13" fillId="4" borderId="24" xfId="0" applyNumberFormat="1" applyFont="1" applyFill="1" applyBorder="1" applyAlignment="1">
      <alignment horizontal="center" wrapText="1"/>
    </xf>
    <xf numFmtId="37" fontId="13" fillId="4" borderId="24" xfId="0" applyNumberFormat="1" applyFont="1" applyFill="1" applyBorder="1" applyAlignment="1">
      <alignment horizontal="centerContinuous" wrapText="1"/>
    </xf>
    <xf numFmtId="37" fontId="13" fillId="4" borderId="24" xfId="0" applyNumberFormat="1" applyFont="1" applyFill="1" applyBorder="1" applyAlignment="1" applyProtection="1">
      <alignment horizontal="centerContinuous" wrapText="1"/>
      <protection hidden="1"/>
    </xf>
    <xf numFmtId="37" fontId="13" fillId="4" borderId="25" xfId="0" applyNumberFormat="1" applyFont="1" applyFill="1" applyBorder="1" applyAlignment="1" applyProtection="1">
      <alignment horizontal="centerContinuous" wrapText="1"/>
      <protection hidden="1"/>
    </xf>
    <xf numFmtId="39" fontId="15" fillId="5" borderId="26" xfId="0" applyNumberFormat="1" applyFont="1" applyFill="1" applyBorder="1" applyProtection="1">
      <protection locked="0"/>
    </xf>
    <xf numFmtId="37" fontId="15" fillId="5" borderId="27" xfId="0" applyNumberFormat="1" applyFont="1" applyFill="1" applyBorder="1" applyProtection="1">
      <protection locked="0"/>
    </xf>
    <xf numFmtId="37" fontId="15" fillId="5" borderId="27" xfId="0" applyNumberFormat="1" applyFont="1" applyFill="1" applyBorder="1"/>
    <xf numFmtId="37" fontId="5" fillId="3" borderId="27" xfId="0" applyNumberFormat="1" applyFont="1" applyFill="1" applyBorder="1" applyProtection="1">
      <protection hidden="1"/>
    </xf>
    <xf numFmtId="37" fontId="5" fillId="3" borderId="28" xfId="0" applyNumberFormat="1" applyFont="1" applyFill="1" applyBorder="1" applyProtection="1">
      <protection hidden="1"/>
    </xf>
    <xf numFmtId="39" fontId="15" fillId="5" borderId="29" xfId="0" applyNumberFormat="1" applyFont="1" applyFill="1" applyBorder="1" applyProtection="1">
      <protection locked="0"/>
    </xf>
    <xf numFmtId="37" fontId="15" fillId="5" borderId="30" xfId="0" applyNumberFormat="1" applyFont="1" applyFill="1" applyBorder="1" applyProtection="1">
      <protection locked="0"/>
    </xf>
    <xf numFmtId="37" fontId="15" fillId="5" borderId="30" xfId="0" applyNumberFormat="1" applyFont="1" applyFill="1" applyBorder="1"/>
    <xf numFmtId="37" fontId="5" fillId="3" borderId="30" xfId="0" applyNumberFormat="1" applyFont="1" applyFill="1" applyBorder="1" applyProtection="1">
      <protection hidden="1"/>
    </xf>
    <xf numFmtId="37" fontId="5" fillId="3" borderId="31" xfId="0" applyNumberFormat="1" applyFont="1" applyFill="1" applyBorder="1" applyProtection="1">
      <protection hidden="1"/>
    </xf>
    <xf numFmtId="37" fontId="16" fillId="5" borderId="30" xfId="0" applyNumberFormat="1" applyFont="1" applyFill="1" applyBorder="1" applyProtection="1">
      <protection locked="0"/>
    </xf>
    <xf numFmtId="39" fontId="15" fillId="5" borderId="32" xfId="0" applyNumberFormat="1" applyFont="1" applyFill="1" applyBorder="1" applyProtection="1">
      <protection locked="0"/>
    </xf>
    <xf numFmtId="37" fontId="15" fillId="5" borderId="33" xfId="0" applyNumberFormat="1" applyFont="1" applyFill="1" applyBorder="1" applyProtection="1">
      <protection locked="0"/>
    </xf>
    <xf numFmtId="37" fontId="15" fillId="5" borderId="33" xfId="0" applyNumberFormat="1" applyFont="1" applyFill="1" applyBorder="1"/>
    <xf numFmtId="37" fontId="5" fillId="3" borderId="33" xfId="0" applyNumberFormat="1" applyFont="1" applyFill="1" applyBorder="1" applyProtection="1">
      <protection hidden="1"/>
    </xf>
    <xf numFmtId="37" fontId="5" fillId="3" borderId="34" xfId="0" applyNumberFormat="1" applyFont="1" applyFill="1" applyBorder="1" applyProtection="1">
      <protection hidden="1"/>
    </xf>
    <xf numFmtId="44" fontId="0" fillId="0" borderId="0" xfId="0" applyNumberFormat="1"/>
    <xf numFmtId="0" fontId="2" fillId="0" borderId="36" xfId="0" applyFont="1" applyBorder="1" applyAlignment="1">
      <alignment horizontal="center"/>
    </xf>
    <xf numFmtId="0" fontId="0" fillId="0" borderId="38" xfId="0" applyBorder="1"/>
    <xf numFmtId="0" fontId="0" fillId="0" borderId="0" xfId="0" applyNumberFormat="1" applyBorder="1" applyAlignment="1">
      <alignment horizontal="center"/>
    </xf>
    <xf numFmtId="44" fontId="0" fillId="0" borderId="0" xfId="0" applyNumberFormat="1" applyBorder="1" applyAlignment="1">
      <alignment horizontal="center"/>
    </xf>
    <xf numFmtId="0" fontId="0" fillId="0" borderId="0" xfId="0" applyBorder="1" applyAlignment="1">
      <alignment horizontal="center"/>
    </xf>
    <xf numFmtId="44" fontId="0" fillId="0" borderId="0" xfId="0" applyNumberFormat="1" applyBorder="1" applyAlignment="1">
      <alignment horizontal="right"/>
    </xf>
    <xf numFmtId="44" fontId="0" fillId="0" borderId="0" xfId="0" applyNumberFormat="1" applyBorder="1"/>
    <xf numFmtId="44" fontId="0" fillId="0" borderId="39" xfId="0" applyNumberFormat="1" applyBorder="1"/>
    <xf numFmtId="0" fontId="0" fillId="0" borderId="40" xfId="0" applyBorder="1"/>
    <xf numFmtId="0" fontId="0" fillId="0" borderId="41" xfId="0" applyNumberFormat="1" applyBorder="1" applyAlignment="1">
      <alignment horizontal="center"/>
    </xf>
    <xf numFmtId="44" fontId="0" fillId="0" borderId="41" xfId="0" applyNumberFormat="1" applyBorder="1" applyAlignment="1">
      <alignment horizontal="center"/>
    </xf>
    <xf numFmtId="0" fontId="0" fillId="0" borderId="41" xfId="0" applyBorder="1" applyAlignment="1">
      <alignment horizontal="center"/>
    </xf>
    <xf numFmtId="44" fontId="0" fillId="0" borderId="41" xfId="0" applyNumberFormat="1" applyBorder="1" applyAlignment="1">
      <alignment horizontal="right"/>
    </xf>
    <xf numFmtId="44" fontId="0" fillId="0" borderId="41" xfId="0" applyNumberFormat="1" applyBorder="1"/>
    <xf numFmtId="44" fontId="0" fillId="0" borderId="42" xfId="0" applyNumberFormat="1" applyBorder="1"/>
    <xf numFmtId="44" fontId="2" fillId="6" borderId="43" xfId="0" applyNumberFormat="1" applyFont="1" applyFill="1" applyBorder="1"/>
    <xf numFmtId="44" fontId="2" fillId="6" borderId="44" xfId="0" applyNumberFormat="1" applyFont="1" applyFill="1" applyBorder="1"/>
    <xf numFmtId="44" fontId="2" fillId="6" borderId="40" xfId="0" applyNumberFormat="1" applyFont="1" applyFill="1" applyBorder="1"/>
    <xf numFmtId="44" fontId="2" fillId="6" borderId="42" xfId="0" applyNumberFormat="1" applyFont="1" applyFill="1" applyBorder="1"/>
    <xf numFmtId="0" fontId="3" fillId="2" borderId="40" xfId="0" applyFont="1" applyFill="1" applyBorder="1"/>
    <xf numFmtId="44" fontId="0" fillId="2" borderId="41" xfId="0" applyNumberFormat="1" applyFill="1" applyBorder="1"/>
    <xf numFmtId="0" fontId="0" fillId="2" borderId="41" xfId="0" applyFill="1" applyBorder="1"/>
    <xf numFmtId="0" fontId="4" fillId="2" borderId="43" xfId="0" applyFont="1" applyFill="1" applyBorder="1"/>
    <xf numFmtId="0" fontId="0" fillId="2" borderId="45" xfId="0" applyFill="1" applyBorder="1"/>
    <xf numFmtId="0" fontId="0" fillId="2" borderId="44" xfId="0" applyFill="1" applyBorder="1"/>
    <xf numFmtId="0" fontId="21" fillId="0" borderId="0" xfId="0" applyFont="1"/>
    <xf numFmtId="0" fontId="2" fillId="7" borderId="43" xfId="0" applyFont="1" applyFill="1" applyBorder="1"/>
    <xf numFmtId="0" fontId="0" fillId="0" borderId="43" xfId="0" applyBorder="1"/>
    <xf numFmtId="6" fontId="0" fillId="0" borderId="45" xfId="0" applyNumberFormat="1" applyBorder="1"/>
    <xf numFmtId="6" fontId="0" fillId="0" borderId="44" xfId="0" applyNumberFormat="1" applyBorder="1"/>
    <xf numFmtId="0" fontId="0" fillId="0" borderId="35" xfId="0" applyBorder="1"/>
    <xf numFmtId="44" fontId="0" fillId="2" borderId="39" xfId="1" applyFont="1" applyFill="1" applyBorder="1"/>
    <xf numFmtId="0" fontId="0" fillId="0" borderId="37" xfId="0" applyBorder="1"/>
    <xf numFmtId="0" fontId="2" fillId="0" borderId="38" xfId="0" applyFont="1" applyBorder="1"/>
    <xf numFmtId="6" fontId="0" fillId="0" borderId="0" xfId="0" applyNumberFormat="1" applyBorder="1"/>
    <xf numFmtId="0" fontId="0" fillId="0" borderId="39" xfId="0" applyBorder="1"/>
    <xf numFmtId="8" fontId="0" fillId="0" borderId="0" xfId="0" applyNumberFormat="1" applyBorder="1"/>
    <xf numFmtId="0" fontId="0" fillId="0" borderId="0" xfId="0" applyBorder="1"/>
    <xf numFmtId="0" fontId="4" fillId="6" borderId="43" xfId="0" applyFont="1" applyFill="1" applyBorder="1"/>
    <xf numFmtId="8" fontId="4" fillId="6" borderId="44" xfId="0" applyNumberFormat="1" applyFont="1" applyFill="1" applyBorder="1"/>
    <xf numFmtId="0" fontId="0" fillId="0" borderId="41" xfId="0" applyBorder="1"/>
    <xf numFmtId="0" fontId="0" fillId="0" borderId="42" xfId="0" applyBorder="1"/>
    <xf numFmtId="0" fontId="22" fillId="7" borderId="43" xfId="0" applyFont="1" applyFill="1" applyBorder="1"/>
    <xf numFmtId="164" fontId="22" fillId="7" borderId="44" xfId="0" applyNumberFormat="1" applyFont="1" applyFill="1" applyBorder="1" applyAlignment="1">
      <alignment horizontal="center"/>
    </xf>
    <xf numFmtId="0" fontId="22" fillId="7" borderId="44" xfId="0" applyNumberFormat="1" applyFont="1" applyFill="1" applyBorder="1" applyAlignment="1">
      <alignment horizontal="right"/>
    </xf>
    <xf numFmtId="44" fontId="2" fillId="7" borderId="44" xfId="0" applyNumberFormat="1" applyFont="1" applyFill="1" applyBorder="1"/>
    <xf numFmtId="0" fontId="3" fillId="0" borderId="38" xfId="0" applyFont="1" applyBorder="1"/>
    <xf numFmtId="164" fontId="0" fillId="0" borderId="39" xfId="0" applyNumberFormat="1" applyBorder="1"/>
    <xf numFmtId="44" fontId="0" fillId="0" borderId="39" xfId="1" applyFont="1" applyBorder="1"/>
    <xf numFmtId="0" fontId="3" fillId="2" borderId="43" xfId="0" applyFont="1" applyFill="1" applyBorder="1"/>
    <xf numFmtId="164" fontId="0" fillId="2" borderId="44" xfId="0" applyNumberFormat="1" applyFill="1" applyBorder="1"/>
    <xf numFmtId="0" fontId="0" fillId="0" borderId="38" xfId="0" applyNumberFormat="1" applyBorder="1" applyAlignment="1">
      <alignment horizontal="center"/>
    </xf>
    <xf numFmtId="0" fontId="0" fillId="0" borderId="39" xfId="0" applyBorder="1" applyAlignment="1">
      <alignment horizontal="center"/>
    </xf>
    <xf numFmtId="9" fontId="0" fillId="0" borderId="38" xfId="0" applyNumberFormat="1" applyBorder="1" applyAlignment="1">
      <alignment horizontal="center"/>
    </xf>
    <xf numFmtId="44" fontId="0" fillId="2" borderId="39" xfId="1" applyFont="1" applyFill="1" applyBorder="1" applyAlignment="1">
      <alignment horizontal="right"/>
    </xf>
    <xf numFmtId="10" fontId="0" fillId="0" borderId="38" xfId="0" applyNumberFormat="1" applyBorder="1" applyAlignment="1">
      <alignment horizontal="center"/>
    </xf>
    <xf numFmtId="0" fontId="0" fillId="0" borderId="38" xfId="0" applyBorder="1" applyAlignment="1">
      <alignment horizontal="center"/>
    </xf>
    <xf numFmtId="44" fontId="0" fillId="0" borderId="38" xfId="1" applyFont="1" applyBorder="1"/>
    <xf numFmtId="0" fontId="0" fillId="0" borderId="47" xfId="0" applyBorder="1"/>
    <xf numFmtId="44" fontId="0" fillId="0" borderId="47" xfId="0" applyNumberFormat="1" applyBorder="1"/>
    <xf numFmtId="0" fontId="0" fillId="0" borderId="48" xfId="0" applyBorder="1"/>
    <xf numFmtId="0" fontId="0" fillId="0" borderId="44" xfId="0" applyBorder="1"/>
    <xf numFmtId="0" fontId="3" fillId="6" borderId="43" xfId="0" applyFont="1" applyFill="1" applyBorder="1"/>
    <xf numFmtId="0" fontId="3" fillId="6" borderId="44" xfId="0" applyFont="1" applyFill="1" applyBorder="1"/>
    <xf numFmtId="0" fontId="0" fillId="6" borderId="44" xfId="0" applyFill="1" applyBorder="1"/>
    <xf numFmtId="0" fontId="3" fillId="6" borderId="49" xfId="0" applyFont="1" applyFill="1" applyBorder="1"/>
    <xf numFmtId="44" fontId="2" fillId="6" borderId="44" xfId="1" applyFont="1" applyFill="1" applyBorder="1"/>
    <xf numFmtId="0" fontId="2" fillId="6" borderId="43" xfId="0" applyFont="1" applyFill="1" applyBorder="1"/>
    <xf numFmtId="44" fontId="2" fillId="6" borderId="49" xfId="0" applyNumberFormat="1" applyFont="1" applyFill="1" applyBorder="1"/>
    <xf numFmtId="0" fontId="24" fillId="6" borderId="43" xfId="0" applyFont="1" applyFill="1" applyBorder="1"/>
    <xf numFmtId="8" fontId="24" fillId="6" borderId="44" xfId="0" applyNumberFormat="1" applyFont="1" applyFill="1" applyBorder="1"/>
    <xf numFmtId="0" fontId="2" fillId="0" borderId="46" xfId="0" applyFont="1" applyBorder="1"/>
    <xf numFmtId="0" fontId="3" fillId="0" borderId="47" xfId="0" applyFont="1" applyBorder="1"/>
    <xf numFmtId="0" fontId="3" fillId="0" borderId="48" xfId="0" applyFont="1" applyBorder="1"/>
    <xf numFmtId="44" fontId="0" fillId="0" borderId="38" xfId="1" applyFont="1" applyBorder="1" applyAlignment="1">
      <alignment horizontal="center"/>
    </xf>
    <xf numFmtId="0" fontId="2" fillId="0" borderId="45" xfId="0" applyFont="1" applyBorder="1" applyAlignment="1">
      <alignment horizontal="center"/>
    </xf>
    <xf numFmtId="0" fontId="2" fillId="0" borderId="44" xfId="0" applyFont="1" applyBorder="1" applyAlignment="1">
      <alignment horizontal="center"/>
    </xf>
    <xf numFmtId="0" fontId="0" fillId="0" borderId="50" xfId="0" applyBorder="1"/>
    <xf numFmtId="44" fontId="0" fillId="6" borderId="51" xfId="1" applyFont="1" applyFill="1" applyBorder="1"/>
    <xf numFmtId="44" fontId="0" fillId="6" borderId="52" xfId="1" applyFont="1" applyFill="1" applyBorder="1"/>
    <xf numFmtId="0" fontId="0" fillId="0" borderId="53" xfId="0" applyBorder="1"/>
    <xf numFmtId="44" fontId="0" fillId="2" borderId="54" xfId="1" applyFont="1" applyFill="1" applyBorder="1"/>
    <xf numFmtId="44" fontId="0" fillId="2" borderId="55" xfId="1" applyFont="1" applyFill="1" applyBorder="1"/>
    <xf numFmtId="0" fontId="0" fillId="0" borderId="56" xfId="0" applyBorder="1"/>
    <xf numFmtId="44" fontId="0" fillId="2" borderId="57" xfId="1" applyFont="1" applyFill="1" applyBorder="1"/>
    <xf numFmtId="44" fontId="0" fillId="2" borderId="58" xfId="1" applyFont="1" applyFill="1" applyBorder="1"/>
    <xf numFmtId="44" fontId="0" fillId="6" borderId="57" xfId="1" applyFont="1" applyFill="1" applyBorder="1"/>
    <xf numFmtId="44" fontId="0" fillId="6" borderId="58" xfId="1" applyFont="1" applyFill="1" applyBorder="1"/>
    <xf numFmtId="0" fontId="0" fillId="0" borderId="59" xfId="0" applyBorder="1"/>
    <xf numFmtId="44" fontId="0" fillId="6" borderId="60" xfId="1" applyFont="1" applyFill="1" applyBorder="1"/>
    <xf numFmtId="44" fontId="0" fillId="6" borderId="61" xfId="1" applyFont="1" applyFill="1" applyBorder="1"/>
    <xf numFmtId="44" fontId="0" fillId="2" borderId="60" xfId="1" applyFont="1" applyFill="1" applyBorder="1"/>
    <xf numFmtId="44" fontId="0" fillId="2" borderId="61" xfId="1" applyFont="1" applyFill="1" applyBorder="1"/>
    <xf numFmtId="0" fontId="2" fillId="6" borderId="43" xfId="0" applyFont="1" applyFill="1" applyBorder="1" applyAlignment="1">
      <alignment horizontal="center"/>
    </xf>
    <xf numFmtId="0" fontId="2" fillId="6" borderId="45" xfId="0" applyFont="1" applyFill="1" applyBorder="1" applyAlignment="1">
      <alignment horizontal="center"/>
    </xf>
    <xf numFmtId="0" fontId="2" fillId="6" borderId="44" xfId="0" applyFont="1" applyFill="1" applyBorder="1" applyAlignment="1">
      <alignment horizontal="center"/>
    </xf>
    <xf numFmtId="0" fontId="25" fillId="9" borderId="43" xfId="0" applyFont="1" applyFill="1" applyBorder="1"/>
    <xf numFmtId="0" fontId="23" fillId="9" borderId="43" xfId="0" applyFont="1" applyFill="1" applyBorder="1" applyAlignment="1">
      <alignment horizontal="center"/>
    </xf>
    <xf numFmtId="164" fontId="23" fillId="9" borderId="44" xfId="0" applyNumberFormat="1" applyFont="1" applyFill="1" applyBorder="1" applyAlignment="1">
      <alignment horizontal="center"/>
    </xf>
    <xf numFmtId="164" fontId="23" fillId="9" borderId="44" xfId="0" applyNumberFormat="1" applyFont="1" applyFill="1" applyBorder="1"/>
    <xf numFmtId="164" fontId="4" fillId="9" borderId="44" xfId="0" applyNumberFormat="1" applyFont="1" applyFill="1" applyBorder="1"/>
    <xf numFmtId="0" fontId="4" fillId="0" borderId="43" xfId="0" applyFont="1" applyBorder="1"/>
    <xf numFmtId="44" fontId="0" fillId="0" borderId="39" xfId="1" applyFont="1" applyBorder="1" applyAlignment="1">
      <alignment horizontal="center"/>
    </xf>
    <xf numFmtId="0" fontId="2" fillId="0" borderId="43" xfId="0" applyFont="1" applyBorder="1"/>
    <xf numFmtId="164" fontId="0" fillId="2" borderId="44" xfId="0" applyNumberFormat="1" applyFill="1" applyBorder="1" applyAlignment="1">
      <alignment horizontal="center"/>
    </xf>
    <xf numFmtId="0" fontId="0" fillId="0" borderId="40" xfId="0" applyBorder="1" applyAlignment="1">
      <alignment horizontal="center"/>
    </xf>
    <xf numFmtId="0" fontId="0" fillId="0" borderId="42" xfId="0" applyBorder="1" applyAlignment="1">
      <alignment horizontal="center"/>
    </xf>
    <xf numFmtId="0" fontId="0" fillId="0" borderId="38" xfId="1" applyNumberFormat="1" applyFont="1" applyBorder="1" applyAlignment="1">
      <alignment horizontal="center"/>
    </xf>
    <xf numFmtId="0" fontId="0" fillId="0" borderId="51" xfId="0" applyNumberFormat="1" applyBorder="1" applyAlignment="1">
      <alignment horizontal="center"/>
    </xf>
    <xf numFmtId="44" fontId="0" fillId="0" borderId="51" xfId="0" applyNumberFormat="1" applyBorder="1" applyAlignment="1">
      <alignment horizontal="center"/>
    </xf>
    <xf numFmtId="0" fontId="0" fillId="0" borderId="51" xfId="0" applyBorder="1" applyAlignment="1">
      <alignment horizontal="center"/>
    </xf>
    <xf numFmtId="44" fontId="0" fillId="0" borderId="51" xfId="0" applyNumberFormat="1" applyBorder="1" applyAlignment="1">
      <alignment horizontal="right"/>
    </xf>
    <xf numFmtId="44" fontId="0" fillId="0" borderId="51" xfId="0" applyNumberFormat="1" applyBorder="1"/>
    <xf numFmtId="44" fontId="0" fillId="0" borderId="52" xfId="0" applyNumberFormat="1" applyBorder="1"/>
    <xf numFmtId="0" fontId="2" fillId="0" borderId="45" xfId="0" applyFont="1" applyBorder="1" applyAlignment="1">
      <alignment horizontal="right"/>
    </xf>
    <xf numFmtId="44" fontId="2" fillId="0" borderId="51" xfId="0" applyNumberFormat="1" applyFont="1" applyBorder="1" applyAlignment="1">
      <alignment horizontal="center"/>
    </xf>
    <xf numFmtId="0" fontId="0" fillId="0" borderId="36" xfId="0" applyNumberFormat="1" applyBorder="1" applyAlignment="1">
      <alignment horizontal="center"/>
    </xf>
    <xf numFmtId="44" fontId="0" fillId="0" borderId="36" xfId="0" applyNumberFormat="1" applyBorder="1" applyAlignment="1">
      <alignment horizontal="center"/>
    </xf>
    <xf numFmtId="0" fontId="0" fillId="0" borderId="36" xfId="0" applyBorder="1" applyAlignment="1">
      <alignment horizontal="center"/>
    </xf>
    <xf numFmtId="44" fontId="0" fillId="0" borderId="36" xfId="0" applyNumberFormat="1" applyBorder="1" applyAlignment="1">
      <alignment horizontal="right"/>
    </xf>
    <xf numFmtId="44" fontId="0" fillId="0" borderId="36" xfId="0" applyNumberFormat="1" applyBorder="1"/>
    <xf numFmtId="44" fontId="0" fillId="0" borderId="37" xfId="0" applyNumberFormat="1" applyBorder="1"/>
    <xf numFmtId="0" fontId="25" fillId="2" borderId="38" xfId="0" applyFont="1" applyFill="1" applyBorder="1"/>
    <xf numFmtId="44" fontId="4" fillId="2" borderId="0" xfId="0" applyNumberFormat="1" applyFont="1" applyFill="1" applyBorder="1"/>
    <xf numFmtId="0" fontId="23" fillId="2" borderId="0" xfId="0" applyFont="1" applyFill="1" applyBorder="1"/>
    <xf numFmtId="0" fontId="22" fillId="0" borderId="0" xfId="0" applyFont="1" applyAlignment="1">
      <alignment horizontal="center"/>
    </xf>
    <xf numFmtId="0" fontId="4" fillId="0" borderId="43" xfId="0" applyFont="1" applyBorder="1" applyAlignment="1">
      <alignment horizontal="left"/>
    </xf>
    <xf numFmtId="0" fontId="4" fillId="0" borderId="45" xfId="0" applyFont="1" applyBorder="1" applyAlignment="1">
      <alignment horizontal="left"/>
    </xf>
    <xf numFmtId="0" fontId="4" fillId="0" borderId="44" xfId="0" applyFont="1" applyBorder="1" applyAlignment="1">
      <alignment horizontal="left"/>
    </xf>
    <xf numFmtId="0" fontId="2" fillId="6" borderId="46" xfId="0" applyFont="1" applyFill="1" applyBorder="1" applyAlignment="1">
      <alignment horizontal="center" vertical="center"/>
    </xf>
    <xf numFmtId="0" fontId="2" fillId="6" borderId="47" xfId="0" applyFont="1" applyFill="1" applyBorder="1" applyAlignment="1">
      <alignment horizontal="center" vertical="center"/>
    </xf>
    <xf numFmtId="0" fontId="2" fillId="6" borderId="48" xfId="0" applyFont="1" applyFill="1" applyBorder="1" applyAlignment="1">
      <alignment horizontal="center" vertical="center"/>
    </xf>
    <xf numFmtId="0" fontId="2" fillId="8" borderId="46" xfId="0" applyFont="1" applyFill="1" applyBorder="1" applyAlignment="1">
      <alignment horizontal="center" vertical="center"/>
    </xf>
    <xf numFmtId="0" fontId="2" fillId="8" borderId="47" xfId="0" applyFont="1" applyFill="1" applyBorder="1" applyAlignment="1">
      <alignment horizontal="center" vertical="center"/>
    </xf>
    <xf numFmtId="0" fontId="2" fillId="8" borderId="48" xfId="0" applyFont="1" applyFill="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uribor.com.es/valor-euribor/" TargetMode="External"/><Relationship Id="rId2" Type="http://schemas.openxmlformats.org/officeDocument/2006/relationships/hyperlink" Target="http://www.idealista.com/hipotecas/gastos-compraventa-vivienda" TargetMode="External"/><Relationship Id="rId1" Type="http://schemas.openxmlformats.org/officeDocument/2006/relationships/hyperlink" Target="http://www.idealista.com/hipotecas/gastos-compraventa-viviend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A1:F50"/>
  <sheetViews>
    <sheetView tabSelected="1" zoomScale="85" zoomScaleNormal="85" workbookViewId="0">
      <selection activeCell="E15" sqref="E15"/>
    </sheetView>
  </sheetViews>
  <sheetFormatPr baseColWidth="10" defaultRowHeight="15"/>
  <cols>
    <col min="1" max="1" width="31" customWidth="1"/>
    <col min="2" max="2" width="23.42578125" customWidth="1"/>
    <col min="3" max="3" width="19.85546875" customWidth="1"/>
    <col min="4" max="4" width="15.42578125" customWidth="1"/>
    <col min="5" max="5" width="20.42578125" customWidth="1"/>
    <col min="6" max="6" width="18.28515625" customWidth="1"/>
  </cols>
  <sheetData>
    <row r="1" spans="1:4" ht="21">
      <c r="A1" s="202" t="s">
        <v>149</v>
      </c>
      <c r="B1" s="202"/>
      <c r="C1" s="202"/>
      <c r="D1" s="202"/>
    </row>
    <row r="2" spans="1:4" ht="15.75" thickBot="1"/>
    <row r="3" spans="1:4" ht="19.5" thickBot="1">
      <c r="A3" s="178" t="s">
        <v>3</v>
      </c>
      <c r="B3" s="138"/>
    </row>
    <row r="4" spans="1:4" ht="21.75" thickBot="1">
      <c r="A4" s="119" t="s">
        <v>15</v>
      </c>
      <c r="B4" s="120">
        <v>242282.04</v>
      </c>
    </row>
    <row r="5" spans="1:4" ht="15.75" thickBot="1">
      <c r="A5" s="180" t="s">
        <v>24</v>
      </c>
      <c r="B5" s="181">
        <f>B4*80%</f>
        <v>193825.63200000001</v>
      </c>
    </row>
    <row r="6" spans="1:4" ht="15.75" thickBot="1">
      <c r="A6" s="110" t="s">
        <v>0</v>
      </c>
      <c r="B6" s="179">
        <v>185000</v>
      </c>
    </row>
    <row r="7" spans="1:4" ht="21.75" thickBot="1">
      <c r="A7" s="119" t="s">
        <v>1</v>
      </c>
      <c r="B7" s="121">
        <v>25</v>
      </c>
    </row>
    <row r="8" spans="1:4" ht="21.75" thickBot="1">
      <c r="A8" s="119" t="s">
        <v>2</v>
      </c>
      <c r="B8" s="121">
        <v>2.1219999999999999</v>
      </c>
    </row>
    <row r="9" spans="1:4" ht="21.75" thickBot="1">
      <c r="A9" s="119" t="s">
        <v>16</v>
      </c>
      <c r="B9" s="121">
        <v>4</v>
      </c>
    </row>
    <row r="10" spans="1:4" ht="15.75" thickBot="1"/>
    <row r="11" spans="1:4" ht="19.5" thickBot="1">
      <c r="A11" s="178" t="s">
        <v>14</v>
      </c>
      <c r="B11" s="138"/>
    </row>
    <row r="12" spans="1:4">
      <c r="A12" s="123" t="s">
        <v>63</v>
      </c>
      <c r="B12" s="124">
        <f>B4*1%</f>
        <v>2422.8204000000001</v>
      </c>
    </row>
    <row r="13" spans="1:4">
      <c r="A13" s="123" t="s">
        <v>105</v>
      </c>
      <c r="B13" s="124">
        <f>B4*B9%</f>
        <v>9691.2816000000003</v>
      </c>
    </row>
    <row r="14" spans="1:4">
      <c r="A14" s="123" t="s">
        <v>17</v>
      </c>
      <c r="B14" s="125">
        <v>790</v>
      </c>
    </row>
    <row r="15" spans="1:4">
      <c r="A15" s="123" t="s">
        <v>18</v>
      </c>
      <c r="B15" s="125">
        <v>350</v>
      </c>
    </row>
    <row r="16" spans="1:4" ht="15.75" thickBot="1">
      <c r="A16" s="123" t="s">
        <v>20</v>
      </c>
      <c r="B16" s="125">
        <v>450</v>
      </c>
    </row>
    <row r="17" spans="1:6" ht="15.75" thickBot="1">
      <c r="A17" s="126" t="s">
        <v>108</v>
      </c>
      <c r="B17" s="127">
        <f>SUM(B12:B16)</f>
        <v>13704.102000000001</v>
      </c>
    </row>
    <row r="18" spans="1:6">
      <c r="A18" s="2"/>
    </row>
    <row r="19" spans="1:6">
      <c r="A19" s="3"/>
    </row>
    <row r="20" spans="1:6" ht="15.75" thickBot="1"/>
    <row r="21" spans="1:6" ht="19.5" thickBot="1">
      <c r="A21" s="203" t="s">
        <v>11</v>
      </c>
      <c r="B21" s="204"/>
      <c r="C21" s="204"/>
      <c r="D21" s="204"/>
      <c r="E21" s="204"/>
      <c r="F21" s="205"/>
    </row>
    <row r="22" spans="1:6" ht="15.75" thickBot="1">
      <c r="A22" s="148"/>
      <c r="B22" s="139" t="s">
        <v>12</v>
      </c>
      <c r="C22" s="140"/>
      <c r="D22" s="139" t="s">
        <v>13</v>
      </c>
      <c r="E22" s="141"/>
      <c r="F22" s="142" t="s">
        <v>62</v>
      </c>
    </row>
    <row r="23" spans="1:6">
      <c r="A23" s="149" t="s">
        <v>4</v>
      </c>
      <c r="B23" s="128">
        <v>1.25</v>
      </c>
      <c r="C23" s="129"/>
      <c r="D23" s="133">
        <v>0.85</v>
      </c>
      <c r="E23" s="112"/>
      <c r="F23" s="135">
        <f>B23-D23</f>
        <v>0.4</v>
      </c>
    </row>
    <row r="24" spans="1:6">
      <c r="A24" s="149" t="s">
        <v>5</v>
      </c>
      <c r="B24" s="130">
        <v>0</v>
      </c>
      <c r="C24" s="131">
        <f>B6*B24</f>
        <v>0</v>
      </c>
      <c r="D24" s="130">
        <v>0</v>
      </c>
      <c r="E24" s="108">
        <f>B6*B24</f>
        <v>0</v>
      </c>
      <c r="F24" s="136">
        <f>C24-E24</f>
        <v>0</v>
      </c>
    </row>
    <row r="25" spans="1:6">
      <c r="A25" s="149" t="s">
        <v>21</v>
      </c>
      <c r="B25" s="132">
        <v>6.0000000000000001E-3</v>
      </c>
      <c r="C25" s="131">
        <f>B6*B25</f>
        <v>1110</v>
      </c>
      <c r="D25" s="130">
        <v>0.01</v>
      </c>
      <c r="E25" s="108">
        <f>D25*B6</f>
        <v>1850</v>
      </c>
      <c r="F25" s="136">
        <f>C25-E25</f>
        <v>-740</v>
      </c>
    </row>
    <row r="26" spans="1:6">
      <c r="A26" s="149" t="s">
        <v>6</v>
      </c>
      <c r="B26" s="130">
        <v>0</v>
      </c>
      <c r="C26" s="129"/>
      <c r="D26" s="130">
        <v>0</v>
      </c>
      <c r="E26" s="112"/>
      <c r="F26" s="135"/>
    </row>
    <row r="27" spans="1:6">
      <c r="A27" s="149" t="s">
        <v>7</v>
      </c>
      <c r="B27" s="130">
        <v>0</v>
      </c>
      <c r="C27" s="129"/>
      <c r="D27" s="130">
        <v>0</v>
      </c>
      <c r="E27" s="112"/>
      <c r="F27" s="135"/>
    </row>
    <row r="28" spans="1:6">
      <c r="A28" s="149"/>
      <c r="B28" s="133"/>
      <c r="C28" s="129"/>
      <c r="D28" s="133"/>
      <c r="E28" s="112"/>
      <c r="F28" s="135"/>
    </row>
    <row r="29" spans="1:6">
      <c r="A29" s="149" t="s">
        <v>22</v>
      </c>
      <c r="B29" s="151">
        <v>0</v>
      </c>
      <c r="C29" s="129"/>
      <c r="D29" s="133"/>
      <c r="E29" s="112"/>
      <c r="F29" s="135"/>
    </row>
    <row r="30" spans="1:6">
      <c r="A30" s="149" t="s">
        <v>23</v>
      </c>
      <c r="B30" s="151">
        <v>0</v>
      </c>
      <c r="C30" s="129"/>
      <c r="D30" s="133"/>
      <c r="E30" s="112"/>
      <c r="F30" s="135"/>
    </row>
    <row r="31" spans="1:6">
      <c r="A31" s="149" t="s">
        <v>8</v>
      </c>
      <c r="B31" s="133" t="s">
        <v>111</v>
      </c>
      <c r="C31" s="129"/>
      <c r="D31" s="133" t="s">
        <v>111</v>
      </c>
      <c r="E31" s="112"/>
      <c r="F31" s="135"/>
    </row>
    <row r="32" spans="1:6">
      <c r="A32" s="149" t="s">
        <v>9</v>
      </c>
      <c r="B32" s="133" t="s">
        <v>111</v>
      </c>
      <c r="C32" s="129"/>
      <c r="D32" s="133" t="s">
        <v>111</v>
      </c>
      <c r="E32" s="112"/>
      <c r="F32" s="135"/>
    </row>
    <row r="33" spans="1:6">
      <c r="A33" s="149" t="s">
        <v>10</v>
      </c>
      <c r="B33" s="130">
        <v>0</v>
      </c>
      <c r="C33" s="129"/>
      <c r="D33" s="130">
        <v>0</v>
      </c>
      <c r="E33" s="112"/>
      <c r="F33" s="135"/>
    </row>
    <row r="34" spans="1:6" ht="15.75" thickBot="1">
      <c r="A34" s="150"/>
      <c r="B34" s="182"/>
      <c r="C34" s="183"/>
      <c r="D34" s="182"/>
      <c r="E34" s="118"/>
      <c r="F34" s="137"/>
    </row>
    <row r="35" spans="1:6" ht="19.5" thickBot="1">
      <c r="A35" s="203" t="s">
        <v>19</v>
      </c>
      <c r="B35" s="204"/>
      <c r="C35" s="204"/>
      <c r="D35" s="204"/>
      <c r="E35" s="204"/>
      <c r="F35" s="205"/>
    </row>
    <row r="36" spans="1:6">
      <c r="A36" s="149" t="s">
        <v>113</v>
      </c>
      <c r="B36" s="184">
        <v>0</v>
      </c>
      <c r="C36" s="125">
        <f>$B$6*105%*B36%</f>
        <v>0</v>
      </c>
      <c r="D36" s="184">
        <v>1</v>
      </c>
      <c r="E36" s="125">
        <f>$B$6*105%*D36%</f>
        <v>1942.5</v>
      </c>
      <c r="F36" s="135"/>
    </row>
    <row r="37" spans="1:6">
      <c r="A37" s="149" t="s">
        <v>17</v>
      </c>
      <c r="B37" s="134"/>
      <c r="C37" s="125">
        <v>890</v>
      </c>
      <c r="D37" s="134"/>
      <c r="E37" s="125">
        <v>890</v>
      </c>
      <c r="F37" s="135"/>
    </row>
    <row r="38" spans="1:6">
      <c r="A38" s="149" t="s">
        <v>18</v>
      </c>
      <c r="B38" s="134"/>
      <c r="C38" s="125">
        <v>300</v>
      </c>
      <c r="D38" s="134"/>
      <c r="E38" s="125">
        <v>300</v>
      </c>
      <c r="F38" s="135"/>
    </row>
    <row r="39" spans="1:6">
      <c r="A39" s="149" t="s">
        <v>20</v>
      </c>
      <c r="B39" s="134"/>
      <c r="C39" s="125">
        <v>350</v>
      </c>
      <c r="D39" s="134"/>
      <c r="E39" s="125">
        <v>350</v>
      </c>
      <c r="F39" s="135"/>
    </row>
    <row r="40" spans="1:6">
      <c r="A40" s="149" t="s">
        <v>25</v>
      </c>
      <c r="B40" s="134"/>
      <c r="C40" s="125">
        <v>300</v>
      </c>
      <c r="D40" s="134"/>
      <c r="E40" s="125">
        <v>300</v>
      </c>
      <c r="F40" s="135"/>
    </row>
    <row r="41" spans="1:6" ht="15.75" thickBot="1">
      <c r="A41" s="150"/>
      <c r="B41" s="134"/>
      <c r="C41" s="125"/>
      <c r="D41" s="134"/>
      <c r="E41" s="125"/>
      <c r="F41" s="135"/>
    </row>
    <row r="42" spans="1:6" ht="15.75" thickBot="1">
      <c r="A42" s="139" t="s">
        <v>109</v>
      </c>
      <c r="B42" s="92"/>
      <c r="C42" s="143">
        <f>SUM(C23:C41)</f>
        <v>2950</v>
      </c>
      <c r="D42" s="144"/>
      <c r="E42" s="93">
        <f>SUM(E24:E41)</f>
        <v>5632.5</v>
      </c>
      <c r="F42" s="145">
        <f>C42-E42</f>
        <v>-2682.5</v>
      </c>
    </row>
    <row r="43" spans="1:6" ht="15.75" thickBot="1">
      <c r="A43" s="3"/>
      <c r="B43" s="1"/>
      <c r="C43" s="1"/>
      <c r="D43" s="1"/>
    </row>
    <row r="44" spans="1:6" ht="19.5" thickBot="1">
      <c r="A44" s="173" t="s">
        <v>110</v>
      </c>
      <c r="B44" s="174"/>
      <c r="C44" s="175">
        <f>B17+C42</f>
        <v>16654.101999999999</v>
      </c>
      <c r="D44" s="174"/>
      <c r="E44" s="176">
        <f>B17+E42</f>
        <v>19336.601999999999</v>
      </c>
      <c r="F44" s="177">
        <f>C44-E44</f>
        <v>-2682.5</v>
      </c>
    </row>
    <row r="45" spans="1:6" ht="15.75" thickBot="1"/>
    <row r="46" spans="1:6" ht="19.5" thickBot="1">
      <c r="A46" s="99" t="s">
        <v>60</v>
      </c>
      <c r="B46" s="100"/>
      <c r="C46" s="100"/>
      <c r="D46" s="100"/>
      <c r="E46" s="100"/>
      <c r="F46" s="101"/>
    </row>
    <row r="47" spans="1:6" ht="19.5" thickBot="1">
      <c r="A47" s="199" t="s">
        <v>59</v>
      </c>
      <c r="B47" s="200">
        <f>AMORTIZACION!F4</f>
        <v>913.50234295584289</v>
      </c>
      <c r="C47" s="201"/>
      <c r="D47" s="200">
        <f>AMORTIZACION!O4</f>
        <v>874.59908013236679</v>
      </c>
      <c r="E47" s="103" t="s">
        <v>106</v>
      </c>
      <c r="F47" s="122">
        <f>B47-D47</f>
        <v>38.903262823476098</v>
      </c>
    </row>
    <row r="48" spans="1:6" ht="15.75" thickBot="1">
      <c r="A48" s="96" t="s">
        <v>61</v>
      </c>
      <c r="B48" s="97">
        <f>AMORTIZACION!G424</f>
        <v>89050.702886754691</v>
      </c>
      <c r="C48" s="98"/>
      <c r="D48" s="97">
        <f>AMORTIZACION!P424</f>
        <v>77379.724039706067</v>
      </c>
      <c r="E48" s="103" t="s">
        <v>107</v>
      </c>
      <c r="F48" s="122">
        <f>B48-D48</f>
        <v>11670.978847048624</v>
      </c>
    </row>
    <row r="49" spans="2:6">
      <c r="F49" s="76"/>
    </row>
    <row r="50" spans="2:6">
      <c r="B50" s="76"/>
      <c r="D50" s="76"/>
    </row>
  </sheetData>
  <mergeCells count="3">
    <mergeCell ref="A1:D1"/>
    <mergeCell ref="A35:F35"/>
    <mergeCell ref="A21:F21"/>
  </mergeCells>
  <hyperlinks>
    <hyperlink ref="A14" r:id="rId1"/>
    <hyperlink ref="A16" r:id="rId2"/>
    <hyperlink ref="A8" r:id="rId3"/>
  </hyperlinks>
  <pageMargins left="0.7" right="0.7" top="0.75" bottom="0.75" header="0.3" footer="0.3"/>
  <pageSetup paperSize="9" orientation="portrait" r:id="rId4"/>
  <legacyDrawing r:id="rId5"/>
</worksheet>
</file>

<file path=xl/worksheets/sheet2.xml><?xml version="1.0" encoding="utf-8"?>
<worksheet xmlns="http://schemas.openxmlformats.org/spreadsheetml/2006/main" xmlns:r="http://schemas.openxmlformats.org/officeDocument/2006/relationships">
  <dimension ref="A1:E45"/>
  <sheetViews>
    <sheetView workbookViewId="0">
      <selection activeCell="G11" sqref="G11"/>
    </sheetView>
  </sheetViews>
  <sheetFormatPr baseColWidth="10" defaultRowHeight="15"/>
  <cols>
    <col min="1" max="1" width="23.85546875" customWidth="1"/>
    <col min="2" max="2" width="13.28515625" bestFit="1" customWidth="1"/>
    <col min="3" max="3" width="13.42578125" customWidth="1"/>
  </cols>
  <sheetData>
    <row r="1" spans="1:5" ht="23.25">
      <c r="A1" s="102" t="s">
        <v>65</v>
      </c>
    </row>
    <row r="3" spans="1:5" ht="15.75" thickBot="1"/>
    <row r="4" spans="1:5" ht="15.75" thickBot="1">
      <c r="A4" s="146" t="s">
        <v>66</v>
      </c>
      <c r="B4" s="147">
        <f>PRINCIPAL!B4</f>
        <v>242282.04</v>
      </c>
    </row>
    <row r="6" spans="1:5" ht="15.75" thickBot="1"/>
    <row r="7" spans="1:5" ht="15.75" thickBot="1">
      <c r="A7" s="104" t="s">
        <v>67</v>
      </c>
      <c r="B7" s="105">
        <v>25000</v>
      </c>
      <c r="C7" s="105">
        <f>B7*7%</f>
        <v>1750.0000000000002</v>
      </c>
      <c r="D7" s="106">
        <f>SUM(B7:C7)</f>
        <v>26750</v>
      </c>
    </row>
    <row r="8" spans="1:5" ht="15.75" thickBot="1">
      <c r="A8" s="114"/>
      <c r="B8" s="111"/>
      <c r="C8" s="111"/>
      <c r="D8" s="111"/>
    </row>
    <row r="9" spans="1:5" ht="15.75" thickBot="1">
      <c r="B9" s="170" t="s">
        <v>58</v>
      </c>
      <c r="C9" s="171" t="s">
        <v>112</v>
      </c>
      <c r="D9" s="172" t="s">
        <v>54</v>
      </c>
    </row>
    <row r="10" spans="1:5">
      <c r="A10" s="157" t="s">
        <v>68</v>
      </c>
      <c r="B10" s="158">
        <f>D10/(1+0.07)</f>
        <v>781.93457943925227</v>
      </c>
      <c r="C10" s="158">
        <f>D10-B10</f>
        <v>54.735420560747684</v>
      </c>
      <c r="D10" s="159">
        <v>836.67</v>
      </c>
      <c r="E10" s="206" t="s">
        <v>69</v>
      </c>
    </row>
    <row r="11" spans="1:5">
      <c r="A11" s="160" t="s">
        <v>70</v>
      </c>
      <c r="B11" s="161">
        <f t="shared" ref="B11:B31" si="0">D11/(1+0.07)</f>
        <v>781.87850467289718</v>
      </c>
      <c r="C11" s="161">
        <f t="shared" ref="C11:C39" si="1">D11-B11</f>
        <v>54.731495327102834</v>
      </c>
      <c r="D11" s="162">
        <v>836.61</v>
      </c>
      <c r="E11" s="207"/>
    </row>
    <row r="12" spans="1:5">
      <c r="A12" s="160" t="s">
        <v>71</v>
      </c>
      <c r="B12" s="161">
        <f t="shared" si="0"/>
        <v>781.87850467289718</v>
      </c>
      <c r="C12" s="161">
        <f t="shared" si="1"/>
        <v>54.731495327102834</v>
      </c>
      <c r="D12" s="162">
        <v>836.61</v>
      </c>
      <c r="E12" s="207"/>
    </row>
    <row r="13" spans="1:5">
      <c r="A13" s="160" t="s">
        <v>72</v>
      </c>
      <c r="B13" s="161">
        <f t="shared" si="0"/>
        <v>781.87850467289718</v>
      </c>
      <c r="C13" s="161">
        <f t="shared" si="1"/>
        <v>54.731495327102834</v>
      </c>
      <c r="D13" s="162">
        <v>836.61</v>
      </c>
      <c r="E13" s="207"/>
    </row>
    <row r="14" spans="1:5">
      <c r="A14" s="160" t="s">
        <v>73</v>
      </c>
      <c r="B14" s="161">
        <f t="shared" si="0"/>
        <v>781.87850467289718</v>
      </c>
      <c r="C14" s="161">
        <f t="shared" si="1"/>
        <v>54.731495327102834</v>
      </c>
      <c r="D14" s="162">
        <v>836.61</v>
      </c>
      <c r="E14" s="207"/>
    </row>
    <row r="15" spans="1:5">
      <c r="A15" s="160" t="s">
        <v>74</v>
      </c>
      <c r="B15" s="161">
        <f t="shared" si="0"/>
        <v>781.87850467289718</v>
      </c>
      <c r="C15" s="161">
        <f t="shared" si="1"/>
        <v>54.731495327102834</v>
      </c>
      <c r="D15" s="162">
        <v>836.61</v>
      </c>
      <c r="E15" s="207"/>
    </row>
    <row r="16" spans="1:5">
      <c r="A16" s="160" t="s">
        <v>75</v>
      </c>
      <c r="B16" s="161">
        <f t="shared" si="0"/>
        <v>781.87850467289718</v>
      </c>
      <c r="C16" s="161">
        <f t="shared" si="1"/>
        <v>54.731495327102834</v>
      </c>
      <c r="D16" s="162">
        <v>836.61</v>
      </c>
      <c r="E16" s="207"/>
    </row>
    <row r="17" spans="1:5">
      <c r="A17" s="160" t="s">
        <v>76</v>
      </c>
      <c r="B17" s="161">
        <f t="shared" si="0"/>
        <v>781.87850467289718</v>
      </c>
      <c r="C17" s="161">
        <f t="shared" si="1"/>
        <v>54.731495327102834</v>
      </c>
      <c r="D17" s="162">
        <v>836.61</v>
      </c>
      <c r="E17" s="207"/>
    </row>
    <row r="18" spans="1:5">
      <c r="A18" s="160" t="s">
        <v>77</v>
      </c>
      <c r="B18" s="161">
        <f t="shared" si="0"/>
        <v>781.87850467289718</v>
      </c>
      <c r="C18" s="161">
        <f t="shared" si="1"/>
        <v>54.731495327102834</v>
      </c>
      <c r="D18" s="162">
        <v>836.61</v>
      </c>
      <c r="E18" s="207"/>
    </row>
    <row r="19" spans="1:5">
      <c r="A19" s="160" t="s">
        <v>78</v>
      </c>
      <c r="B19" s="161">
        <f t="shared" si="0"/>
        <v>781.87850467289718</v>
      </c>
      <c r="C19" s="161">
        <f t="shared" si="1"/>
        <v>54.731495327102834</v>
      </c>
      <c r="D19" s="162">
        <v>836.61</v>
      </c>
      <c r="E19" s="207"/>
    </row>
    <row r="20" spans="1:5">
      <c r="A20" s="160" t="s">
        <v>79</v>
      </c>
      <c r="B20" s="161">
        <f t="shared" si="0"/>
        <v>781.87850467289718</v>
      </c>
      <c r="C20" s="161">
        <f t="shared" si="1"/>
        <v>54.731495327102834</v>
      </c>
      <c r="D20" s="162">
        <v>836.61</v>
      </c>
      <c r="E20" s="207"/>
    </row>
    <row r="21" spans="1:5">
      <c r="A21" s="160" t="s">
        <v>80</v>
      </c>
      <c r="B21" s="161">
        <f t="shared" si="0"/>
        <v>781.87850467289718</v>
      </c>
      <c r="C21" s="161">
        <f t="shared" si="1"/>
        <v>54.731495327102834</v>
      </c>
      <c r="D21" s="162">
        <v>836.61</v>
      </c>
      <c r="E21" s="207"/>
    </row>
    <row r="22" spans="1:5">
      <c r="A22" s="160" t="s">
        <v>81</v>
      </c>
      <c r="B22" s="161">
        <f t="shared" si="0"/>
        <v>781.87850467289718</v>
      </c>
      <c r="C22" s="161">
        <f t="shared" si="1"/>
        <v>54.731495327102834</v>
      </c>
      <c r="D22" s="162">
        <v>836.61</v>
      </c>
      <c r="E22" s="207"/>
    </row>
    <row r="23" spans="1:5">
      <c r="A23" s="160" t="s">
        <v>82</v>
      </c>
      <c r="B23" s="161">
        <f t="shared" si="0"/>
        <v>781.87850467289718</v>
      </c>
      <c r="C23" s="161">
        <f t="shared" si="1"/>
        <v>54.731495327102834</v>
      </c>
      <c r="D23" s="162">
        <v>836.61</v>
      </c>
      <c r="E23" s="207"/>
    </row>
    <row r="24" spans="1:5">
      <c r="A24" s="160" t="s">
        <v>83</v>
      </c>
      <c r="B24" s="161">
        <f t="shared" si="0"/>
        <v>781.87850467289718</v>
      </c>
      <c r="C24" s="161">
        <f t="shared" si="1"/>
        <v>54.731495327102834</v>
      </c>
      <c r="D24" s="162">
        <v>836.61</v>
      </c>
      <c r="E24" s="207"/>
    </row>
    <row r="25" spans="1:5">
      <c r="A25" s="160" t="s">
        <v>84</v>
      </c>
      <c r="B25" s="161">
        <f t="shared" si="0"/>
        <v>781.87850467289718</v>
      </c>
      <c r="C25" s="161">
        <f t="shared" si="1"/>
        <v>54.731495327102834</v>
      </c>
      <c r="D25" s="162">
        <v>836.61</v>
      </c>
      <c r="E25" s="207"/>
    </row>
    <row r="26" spans="1:5">
      <c r="A26" s="160" t="s">
        <v>85</v>
      </c>
      <c r="B26" s="161">
        <f t="shared" si="0"/>
        <v>781.87850467289718</v>
      </c>
      <c r="C26" s="161">
        <f t="shared" si="1"/>
        <v>54.731495327102834</v>
      </c>
      <c r="D26" s="162">
        <v>836.61</v>
      </c>
      <c r="E26" s="207"/>
    </row>
    <row r="27" spans="1:5">
      <c r="A27" s="160" t="s">
        <v>86</v>
      </c>
      <c r="B27" s="161">
        <f t="shared" si="0"/>
        <v>781.87850467289718</v>
      </c>
      <c r="C27" s="161">
        <f t="shared" si="1"/>
        <v>54.731495327102834</v>
      </c>
      <c r="D27" s="162">
        <v>836.61</v>
      </c>
      <c r="E27" s="207"/>
    </row>
    <row r="28" spans="1:5">
      <c r="A28" s="160" t="s">
        <v>87</v>
      </c>
      <c r="B28" s="161">
        <f t="shared" si="0"/>
        <v>781.87850467289718</v>
      </c>
      <c r="C28" s="161">
        <f t="shared" si="1"/>
        <v>54.731495327102834</v>
      </c>
      <c r="D28" s="162">
        <v>836.61</v>
      </c>
      <c r="E28" s="207"/>
    </row>
    <row r="29" spans="1:5">
      <c r="A29" s="160" t="s">
        <v>88</v>
      </c>
      <c r="B29" s="161">
        <f t="shared" si="0"/>
        <v>781.87850467289718</v>
      </c>
      <c r="C29" s="161">
        <f t="shared" si="1"/>
        <v>54.731495327102834</v>
      </c>
      <c r="D29" s="162">
        <v>836.61</v>
      </c>
      <c r="E29" s="207"/>
    </row>
    <row r="30" spans="1:5">
      <c r="A30" s="160" t="s">
        <v>89</v>
      </c>
      <c r="B30" s="161">
        <f t="shared" si="0"/>
        <v>781.87850467289718</v>
      </c>
      <c r="C30" s="161">
        <f t="shared" si="1"/>
        <v>54.731495327102834</v>
      </c>
      <c r="D30" s="162">
        <v>836.61</v>
      </c>
      <c r="E30" s="207"/>
    </row>
    <row r="31" spans="1:5" ht="15.75" thickBot="1">
      <c r="A31" s="165" t="s">
        <v>90</v>
      </c>
      <c r="B31" s="168">
        <f t="shared" si="0"/>
        <v>781.87850467289718</v>
      </c>
      <c r="C31" s="168">
        <f t="shared" si="1"/>
        <v>54.731495327102834</v>
      </c>
      <c r="D31" s="169">
        <v>836.61</v>
      </c>
      <c r="E31" s="208"/>
    </row>
    <row r="32" spans="1:5">
      <c r="A32" s="154" t="s">
        <v>91</v>
      </c>
      <c r="B32" s="155">
        <f>D32/(1+0.08)</f>
        <v>774.6388888888888</v>
      </c>
      <c r="C32" s="155">
        <f t="shared" si="1"/>
        <v>61.971111111111213</v>
      </c>
      <c r="D32" s="156">
        <v>836.61</v>
      </c>
      <c r="E32" s="209" t="s">
        <v>92</v>
      </c>
    </row>
    <row r="33" spans="1:5">
      <c r="A33" s="160" t="s">
        <v>93</v>
      </c>
      <c r="B33" s="163">
        <f t="shared" ref="B33:B39" si="2">D33/(1+0.08)</f>
        <v>774.6388888888888</v>
      </c>
      <c r="C33" s="163">
        <f t="shared" si="1"/>
        <v>61.971111111111213</v>
      </c>
      <c r="D33" s="164">
        <v>836.61</v>
      </c>
      <c r="E33" s="210"/>
    </row>
    <row r="34" spans="1:5">
      <c r="A34" s="160" t="s">
        <v>94</v>
      </c>
      <c r="B34" s="163">
        <f t="shared" si="2"/>
        <v>774.6388888888888</v>
      </c>
      <c r="C34" s="163">
        <f t="shared" si="1"/>
        <v>61.971111111111213</v>
      </c>
      <c r="D34" s="164">
        <v>836.61</v>
      </c>
      <c r="E34" s="210"/>
    </row>
    <row r="35" spans="1:5">
      <c r="A35" s="160" t="s">
        <v>95</v>
      </c>
      <c r="B35" s="163">
        <f t="shared" si="2"/>
        <v>774.6388888888888</v>
      </c>
      <c r="C35" s="163">
        <f t="shared" si="1"/>
        <v>61.971111111111213</v>
      </c>
      <c r="D35" s="164">
        <v>836.61</v>
      </c>
      <c r="E35" s="210"/>
    </row>
    <row r="36" spans="1:5">
      <c r="A36" s="160" t="s">
        <v>96</v>
      </c>
      <c r="B36" s="163">
        <f t="shared" si="2"/>
        <v>774.6388888888888</v>
      </c>
      <c r="C36" s="163">
        <f t="shared" si="1"/>
        <v>61.971111111111213</v>
      </c>
      <c r="D36" s="164">
        <v>836.61</v>
      </c>
      <c r="E36" s="210"/>
    </row>
    <row r="37" spans="1:5">
      <c r="A37" s="160" t="s">
        <v>97</v>
      </c>
      <c r="B37" s="163">
        <f t="shared" si="2"/>
        <v>774.6388888888888</v>
      </c>
      <c r="C37" s="163">
        <f t="shared" si="1"/>
        <v>61.971111111111213</v>
      </c>
      <c r="D37" s="164">
        <v>836.61</v>
      </c>
      <c r="E37" s="210"/>
    </row>
    <row r="38" spans="1:5">
      <c r="A38" s="160" t="s">
        <v>98</v>
      </c>
      <c r="B38" s="163">
        <f t="shared" si="2"/>
        <v>774.6388888888888</v>
      </c>
      <c r="C38" s="163">
        <f t="shared" si="1"/>
        <v>61.971111111111213</v>
      </c>
      <c r="D38" s="164">
        <v>836.61</v>
      </c>
      <c r="E38" s="210"/>
    </row>
    <row r="39" spans="1:5" ht="15.75" thickBot="1">
      <c r="A39" s="165" t="s">
        <v>99</v>
      </c>
      <c r="B39" s="166">
        <f t="shared" si="2"/>
        <v>774.6388888888888</v>
      </c>
      <c r="C39" s="166">
        <f t="shared" si="1"/>
        <v>61.971111111111213</v>
      </c>
      <c r="D39" s="167">
        <v>836.61</v>
      </c>
      <c r="E39" s="211"/>
    </row>
    <row r="40" spans="1:5" ht="15.75" thickBot="1">
      <c r="B40" s="4"/>
      <c r="C40" s="4"/>
      <c r="D40" s="4"/>
    </row>
    <row r="41" spans="1:5">
      <c r="A41" s="107"/>
      <c r="B41" s="77" t="s">
        <v>100</v>
      </c>
      <c r="C41" s="77" t="s">
        <v>16</v>
      </c>
      <c r="D41" s="77" t="s">
        <v>64</v>
      </c>
      <c r="E41" s="109"/>
    </row>
    <row r="42" spans="1:5">
      <c r="A42" s="110" t="s">
        <v>101</v>
      </c>
      <c r="B42" s="111">
        <f>SUM(B7:B39)</f>
        <v>48398.494288681184</v>
      </c>
      <c r="C42" s="111">
        <f>SUM(C7:C39)</f>
        <v>3449.8657113187983</v>
      </c>
      <c r="D42" s="111">
        <f>SUM(D7:D39)</f>
        <v>51848.360000000015</v>
      </c>
      <c r="E42" s="112"/>
    </row>
    <row r="43" spans="1:5">
      <c r="A43" s="110" t="s">
        <v>102</v>
      </c>
      <c r="B43" s="113">
        <f>B4-B42</f>
        <v>193883.54571131882</v>
      </c>
      <c r="C43" s="113">
        <f>B43*PRINCIPAL!B9%</f>
        <v>7755.3418284527525</v>
      </c>
      <c r="D43" s="114"/>
      <c r="E43" s="112"/>
    </row>
    <row r="44" spans="1:5" ht="15.75" thickBot="1">
      <c r="A44" s="110" t="s">
        <v>103</v>
      </c>
      <c r="B44" s="113">
        <f>B4*80%</f>
        <v>193825.63200000001</v>
      </c>
      <c r="C44" s="113">
        <f>B44*PRINCIPAL!B9%</f>
        <v>7753.0252800000007</v>
      </c>
      <c r="D44" s="114"/>
      <c r="E44" s="112"/>
    </row>
    <row r="45" spans="1:5" ht="19.5" thickBot="1">
      <c r="A45" s="115" t="s">
        <v>104</v>
      </c>
      <c r="B45" s="116">
        <f>B43-B44</f>
        <v>57.913711318804417</v>
      </c>
      <c r="C45" s="117"/>
      <c r="D45" s="117"/>
      <c r="E45" s="118"/>
    </row>
  </sheetData>
  <mergeCells count="2">
    <mergeCell ref="E10:E31"/>
    <mergeCell ref="E32:E39"/>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Q424"/>
  <sheetViews>
    <sheetView workbookViewId="0">
      <selection activeCell="F16" sqref="F16:F27"/>
    </sheetView>
  </sheetViews>
  <sheetFormatPr baseColWidth="10" defaultRowHeight="15"/>
  <cols>
    <col min="2" max="2" width="10.140625" style="1" customWidth="1"/>
    <col min="3" max="3" width="10.140625" style="1" hidden="1" customWidth="1"/>
    <col min="4" max="4" width="18" style="1" customWidth="1"/>
    <col min="5" max="5" width="12.5703125" style="1" customWidth="1"/>
    <col min="6" max="6" width="13.140625" customWidth="1"/>
    <col min="7" max="7" width="13.5703125" customWidth="1"/>
    <col min="8" max="8" width="13" bestFit="1" customWidth="1"/>
    <col min="12" max="12" width="0" hidden="1" customWidth="1"/>
    <col min="13" max="13" width="17.140625" customWidth="1"/>
    <col min="16" max="16" width="13.28515625" customWidth="1"/>
    <col min="17" max="17" width="13" bestFit="1" customWidth="1"/>
  </cols>
  <sheetData>
    <row r="1" spans="1:17" ht="15" customHeight="1">
      <c r="A1" s="215" t="s">
        <v>12</v>
      </c>
      <c r="B1" s="216"/>
      <c r="C1" s="216"/>
      <c r="D1" s="216"/>
      <c r="E1" s="216"/>
      <c r="F1" s="216"/>
      <c r="G1" s="216"/>
      <c r="H1" s="217"/>
      <c r="J1" s="215" t="s">
        <v>13</v>
      </c>
      <c r="K1" s="216"/>
      <c r="L1" s="216"/>
      <c r="M1" s="216"/>
      <c r="N1" s="216"/>
      <c r="O1" s="216"/>
      <c r="P1" s="216"/>
      <c r="Q1" s="217"/>
    </row>
    <row r="2" spans="1:17" ht="15.75" customHeight="1" thickBot="1">
      <c r="A2" s="218"/>
      <c r="B2" s="219"/>
      <c r="C2" s="219"/>
      <c r="D2" s="219"/>
      <c r="E2" s="219"/>
      <c r="F2" s="219"/>
      <c r="G2" s="219"/>
      <c r="H2" s="220"/>
      <c r="J2" s="218"/>
      <c r="K2" s="219"/>
      <c r="L2" s="219"/>
      <c r="M2" s="219"/>
      <c r="N2" s="219"/>
      <c r="O2" s="219"/>
      <c r="P2" s="219"/>
      <c r="Q2" s="220"/>
    </row>
    <row r="3" spans="1:17" ht="15.75" thickBot="1">
      <c r="A3" s="180" t="s">
        <v>56</v>
      </c>
      <c r="B3" s="152" t="s">
        <v>52</v>
      </c>
      <c r="C3" s="152" t="s">
        <v>55</v>
      </c>
      <c r="D3" s="152" t="s">
        <v>51</v>
      </c>
      <c r="E3" s="152" t="s">
        <v>53</v>
      </c>
      <c r="F3" s="191" t="s">
        <v>54</v>
      </c>
      <c r="G3" s="152" t="s">
        <v>57</v>
      </c>
      <c r="H3" s="153" t="s">
        <v>58</v>
      </c>
      <c r="J3" s="180" t="s">
        <v>56</v>
      </c>
      <c r="K3" s="152" t="s">
        <v>52</v>
      </c>
      <c r="L3" s="152" t="s">
        <v>55</v>
      </c>
      <c r="M3" s="152" t="s">
        <v>51</v>
      </c>
      <c r="N3" s="152" t="s">
        <v>53</v>
      </c>
      <c r="O3" s="191" t="s">
        <v>54</v>
      </c>
      <c r="P3" s="152" t="s">
        <v>57</v>
      </c>
      <c r="Q3" s="153" t="s">
        <v>58</v>
      </c>
    </row>
    <row r="4" spans="1:17">
      <c r="A4" s="107">
        <v>1</v>
      </c>
      <c r="B4" s="193">
        <f>PRINCIPAL!$B$8+PRINCIPAL!$B$23</f>
        <v>3.3719999999999999</v>
      </c>
      <c r="C4" s="193">
        <f>B4/12</f>
        <v>0.28099999999999997</v>
      </c>
      <c r="D4" s="194">
        <f>PRINCIPAL!$B$6</f>
        <v>185000</v>
      </c>
      <c r="E4" s="195">
        <f>PRINCIPAL!$B$7*12</f>
        <v>300</v>
      </c>
      <c r="F4" s="196">
        <f>IF(ISERROR((D4*C4)/(100*(1-(1+C4/100)^(-E4)))),0,(D4*C4)/(100*(1-(1+C4/100)^(-E4))))</f>
        <v>913.50234295584289</v>
      </c>
      <c r="G4" s="197">
        <f>D4*C4/100</f>
        <v>519.84999999999991</v>
      </c>
      <c r="H4" s="198">
        <f>F4-G4</f>
        <v>393.65234295584298</v>
      </c>
      <c r="I4" s="212" t="s">
        <v>114</v>
      </c>
      <c r="J4" s="107">
        <v>1</v>
      </c>
      <c r="K4" s="193">
        <f>PRINCIPAL!$B$8+PRINCIPAL!$D$23</f>
        <v>2.972</v>
      </c>
      <c r="L4" s="193">
        <f>K4/12</f>
        <v>0.24766666666666667</v>
      </c>
      <c r="M4" s="194">
        <f>PRINCIPAL!$B$6</f>
        <v>185000</v>
      </c>
      <c r="N4" s="195">
        <f>PRINCIPAL!$B$7*12</f>
        <v>300</v>
      </c>
      <c r="O4" s="196">
        <f>IF(ISERROR((M4*L4)/(100*(1-(1+L4/100)^(-N4)))),0,(M4*L4)/(100*(1-(1+L4/100)^(-N4))))</f>
        <v>874.59908013236679</v>
      </c>
      <c r="P4" s="197">
        <f>M4*L4/100</f>
        <v>458.18333333333334</v>
      </c>
      <c r="Q4" s="198">
        <f>O4-P4</f>
        <v>416.41574679903346</v>
      </c>
    </row>
    <row r="5" spans="1:17">
      <c r="A5" s="78">
        <v>2</v>
      </c>
      <c r="B5" s="79">
        <f>PRINCIPAL!$B$8+PRINCIPAL!$B$23</f>
        <v>3.3719999999999999</v>
      </c>
      <c r="C5" s="79">
        <f t="shared" ref="C5:C6" si="0">B5/12</f>
        <v>0.28099999999999997</v>
      </c>
      <c r="D5" s="80">
        <f>D4-H4</f>
        <v>184606.34765704416</v>
      </c>
      <c r="E5" s="81">
        <f>E4-1</f>
        <v>299</v>
      </c>
      <c r="F5" s="82">
        <f t="shared" ref="F5:F68" si="1">IF(ISERROR((D5*C5)/(100*(1-(1+C5/100)^(-E5)))),0,(D5*C5)/(100*(1-(1+C5/100)^(-E5))))</f>
        <v>913.50234295584278</v>
      </c>
      <c r="G5" s="83">
        <f>D5*C5/100</f>
        <v>518.74383691629407</v>
      </c>
      <c r="H5" s="84">
        <f t="shared" ref="H5:H68" si="2">F5-G5</f>
        <v>394.75850603954871</v>
      </c>
      <c r="I5" s="213"/>
      <c r="J5" s="78">
        <v>2</v>
      </c>
      <c r="K5" s="79">
        <f>PRINCIPAL!$B$8+PRINCIPAL!$D$23</f>
        <v>2.972</v>
      </c>
      <c r="L5" s="79">
        <f t="shared" ref="L5:L68" si="3">K5/12</f>
        <v>0.24766666666666667</v>
      </c>
      <c r="M5" s="80">
        <f>M4-Q4</f>
        <v>184583.58425320097</v>
      </c>
      <c r="N5" s="81">
        <f>N4-1</f>
        <v>299</v>
      </c>
      <c r="O5" s="82">
        <f t="shared" ref="O5:O68" si="4">IF(ISERROR((M5*L5)/(100*(1-(1+L5/100)^(-N5)))),0,(M5*L5)/(100*(1-(1+L5/100)^(-N5))))</f>
        <v>874.59908013236668</v>
      </c>
      <c r="P5" s="83">
        <f>M5*L5/100</f>
        <v>457.15201033376104</v>
      </c>
      <c r="Q5" s="84">
        <f t="shared" ref="Q5:Q68" si="5">O5-P5</f>
        <v>417.44706979860564</v>
      </c>
    </row>
    <row r="6" spans="1:17">
      <c r="A6" s="78">
        <v>3</v>
      </c>
      <c r="B6" s="79">
        <f>PRINCIPAL!$B$8+PRINCIPAL!$B$23</f>
        <v>3.3719999999999999</v>
      </c>
      <c r="C6" s="79">
        <f t="shared" si="0"/>
        <v>0.28099999999999997</v>
      </c>
      <c r="D6" s="80">
        <f>D5-H5</f>
        <v>184211.58915100462</v>
      </c>
      <c r="E6" s="81">
        <f t="shared" ref="E6:E69" si="6">E5-1</f>
        <v>298</v>
      </c>
      <c r="F6" s="82">
        <f t="shared" si="1"/>
        <v>913.50234295584312</v>
      </c>
      <c r="G6" s="83">
        <f t="shared" ref="G6:G69" si="7">D6*C6/100</f>
        <v>517.63456551432296</v>
      </c>
      <c r="H6" s="84">
        <f t="shared" si="2"/>
        <v>395.86777744152016</v>
      </c>
      <c r="I6" s="213"/>
      <c r="J6" s="78">
        <v>3</v>
      </c>
      <c r="K6" s="79">
        <f>PRINCIPAL!$B$8+PRINCIPAL!$D$23</f>
        <v>2.972</v>
      </c>
      <c r="L6" s="79">
        <f t="shared" si="3"/>
        <v>0.24766666666666667</v>
      </c>
      <c r="M6" s="80">
        <f>M5-Q5</f>
        <v>184166.13718340237</v>
      </c>
      <c r="N6" s="81">
        <f t="shared" ref="N6:N69" si="8">N5-1</f>
        <v>298</v>
      </c>
      <c r="O6" s="82">
        <f t="shared" si="4"/>
        <v>874.59908013236657</v>
      </c>
      <c r="P6" s="83">
        <f t="shared" ref="P6:P69" si="9">M6*L6/100</f>
        <v>456.11813309089325</v>
      </c>
      <c r="Q6" s="84">
        <f t="shared" si="5"/>
        <v>418.48094704147331</v>
      </c>
    </row>
    <row r="7" spans="1:17">
      <c r="A7" s="78">
        <v>4</v>
      </c>
      <c r="B7" s="79">
        <f>PRINCIPAL!$B$8+PRINCIPAL!$B$23</f>
        <v>3.3719999999999999</v>
      </c>
      <c r="C7" s="79">
        <f t="shared" ref="C7:C68" si="10">B7/12</f>
        <v>0.28099999999999997</v>
      </c>
      <c r="D7" s="80">
        <f t="shared" ref="D7:D70" si="11">D6-H6</f>
        <v>183815.72137356311</v>
      </c>
      <c r="E7" s="81">
        <f t="shared" si="6"/>
        <v>297</v>
      </c>
      <c r="F7" s="82">
        <f t="shared" si="1"/>
        <v>913.50234295584312</v>
      </c>
      <c r="G7" s="83">
        <f t="shared" si="7"/>
        <v>516.52217705971225</v>
      </c>
      <c r="H7" s="84">
        <f t="shared" si="2"/>
        <v>396.98016589613087</v>
      </c>
      <c r="I7" s="213"/>
      <c r="J7" s="78">
        <v>4</v>
      </c>
      <c r="K7" s="79">
        <f>PRINCIPAL!$B$8+PRINCIPAL!$D$23</f>
        <v>2.972</v>
      </c>
      <c r="L7" s="79">
        <f t="shared" si="3"/>
        <v>0.24766666666666667</v>
      </c>
      <c r="M7" s="80">
        <f t="shared" ref="M7:M70" si="12">M6-Q6</f>
        <v>183747.6562363609</v>
      </c>
      <c r="N7" s="81">
        <f t="shared" si="8"/>
        <v>297</v>
      </c>
      <c r="O7" s="82">
        <f t="shared" si="4"/>
        <v>874.59908013236645</v>
      </c>
      <c r="P7" s="83">
        <f t="shared" si="9"/>
        <v>455.08169527872053</v>
      </c>
      <c r="Q7" s="84">
        <f t="shared" si="5"/>
        <v>419.51738485364592</v>
      </c>
    </row>
    <row r="8" spans="1:17">
      <c r="A8" s="78">
        <v>5</v>
      </c>
      <c r="B8" s="79">
        <f>PRINCIPAL!$B$8+PRINCIPAL!$B$23</f>
        <v>3.3719999999999999</v>
      </c>
      <c r="C8" s="79">
        <f t="shared" si="10"/>
        <v>0.28099999999999997</v>
      </c>
      <c r="D8" s="80">
        <f t="shared" si="11"/>
        <v>183418.74120766699</v>
      </c>
      <c r="E8" s="81">
        <f t="shared" si="6"/>
        <v>296</v>
      </c>
      <c r="F8" s="82">
        <f t="shared" si="1"/>
        <v>913.50234295584312</v>
      </c>
      <c r="G8" s="83">
        <f t="shared" si="7"/>
        <v>515.40666279354411</v>
      </c>
      <c r="H8" s="84">
        <f t="shared" si="2"/>
        <v>398.095680162299</v>
      </c>
      <c r="I8" s="213"/>
      <c r="J8" s="78">
        <v>5</v>
      </c>
      <c r="K8" s="79">
        <f>PRINCIPAL!$B$8+PRINCIPAL!$D$23</f>
        <v>2.972</v>
      </c>
      <c r="L8" s="79">
        <f t="shared" si="3"/>
        <v>0.24766666666666667</v>
      </c>
      <c r="M8" s="80">
        <f t="shared" si="12"/>
        <v>183328.13885150725</v>
      </c>
      <c r="N8" s="81">
        <f t="shared" si="8"/>
        <v>296</v>
      </c>
      <c r="O8" s="82">
        <f t="shared" si="4"/>
        <v>874.59908013236668</v>
      </c>
      <c r="P8" s="83">
        <f t="shared" si="9"/>
        <v>454.04269055556631</v>
      </c>
      <c r="Q8" s="84">
        <f t="shared" si="5"/>
        <v>420.55638957680037</v>
      </c>
    </row>
    <row r="9" spans="1:17">
      <c r="A9" s="78">
        <v>6</v>
      </c>
      <c r="B9" s="79">
        <f>PRINCIPAL!$B$8+PRINCIPAL!$B$23</f>
        <v>3.3719999999999999</v>
      </c>
      <c r="C9" s="79">
        <f t="shared" si="10"/>
        <v>0.28099999999999997</v>
      </c>
      <c r="D9" s="80">
        <f t="shared" si="11"/>
        <v>183020.64552750468</v>
      </c>
      <c r="E9" s="81">
        <f t="shared" si="6"/>
        <v>295</v>
      </c>
      <c r="F9" s="82">
        <f t="shared" si="1"/>
        <v>913.50234295584301</v>
      </c>
      <c r="G9" s="83">
        <f t="shared" si="7"/>
        <v>514.2880139322881</v>
      </c>
      <c r="H9" s="84">
        <f t="shared" si="2"/>
        <v>399.21432902355491</v>
      </c>
      <c r="I9" s="213"/>
      <c r="J9" s="78">
        <v>6</v>
      </c>
      <c r="K9" s="79">
        <f>PRINCIPAL!$B$8+PRINCIPAL!$D$23</f>
        <v>2.972</v>
      </c>
      <c r="L9" s="79">
        <f t="shared" si="3"/>
        <v>0.24766666666666667</v>
      </c>
      <c r="M9" s="80">
        <f t="shared" si="12"/>
        <v>182907.58246193043</v>
      </c>
      <c r="N9" s="81">
        <f t="shared" si="8"/>
        <v>295</v>
      </c>
      <c r="O9" s="82">
        <f t="shared" si="4"/>
        <v>874.59908013236634</v>
      </c>
      <c r="P9" s="83">
        <f t="shared" si="9"/>
        <v>453.00111256404773</v>
      </c>
      <c r="Q9" s="84">
        <f t="shared" si="5"/>
        <v>421.59796756831861</v>
      </c>
    </row>
    <row r="10" spans="1:17">
      <c r="A10" s="78">
        <v>7</v>
      </c>
      <c r="B10" s="79">
        <f>PRINCIPAL!$B$8+PRINCIPAL!$B$23</f>
        <v>3.3719999999999999</v>
      </c>
      <c r="C10" s="79">
        <f t="shared" si="10"/>
        <v>0.28099999999999997</v>
      </c>
      <c r="D10" s="80">
        <f t="shared" si="11"/>
        <v>182621.43119848112</v>
      </c>
      <c r="E10" s="81">
        <f t="shared" si="6"/>
        <v>294</v>
      </c>
      <c r="F10" s="82">
        <f t="shared" si="1"/>
        <v>913.50234295584289</v>
      </c>
      <c r="G10" s="83">
        <f t="shared" si="7"/>
        <v>513.16622166773186</v>
      </c>
      <c r="H10" s="84">
        <f t="shared" si="2"/>
        <v>400.33612128811103</v>
      </c>
      <c r="I10" s="213"/>
      <c r="J10" s="78">
        <v>7</v>
      </c>
      <c r="K10" s="79">
        <f>PRINCIPAL!$B$8+PRINCIPAL!$D$23</f>
        <v>2.972</v>
      </c>
      <c r="L10" s="79">
        <f t="shared" si="3"/>
        <v>0.24766666666666667</v>
      </c>
      <c r="M10" s="80">
        <f t="shared" si="12"/>
        <v>182485.98449436211</v>
      </c>
      <c r="N10" s="81">
        <f t="shared" si="8"/>
        <v>294</v>
      </c>
      <c r="O10" s="82">
        <f t="shared" si="4"/>
        <v>874.59908013236645</v>
      </c>
      <c r="P10" s="83">
        <f t="shared" si="9"/>
        <v>451.95695493103682</v>
      </c>
      <c r="Q10" s="84">
        <f t="shared" si="5"/>
        <v>422.64212520132963</v>
      </c>
    </row>
    <row r="11" spans="1:17">
      <c r="A11" s="78">
        <v>8</v>
      </c>
      <c r="B11" s="79">
        <f>PRINCIPAL!$B$8+PRINCIPAL!$B$23</f>
        <v>3.3719999999999999</v>
      </c>
      <c r="C11" s="79">
        <f t="shared" si="10"/>
        <v>0.28099999999999997</v>
      </c>
      <c r="D11" s="80">
        <f t="shared" si="11"/>
        <v>182221.09507719302</v>
      </c>
      <c r="E11" s="81">
        <f t="shared" si="6"/>
        <v>293</v>
      </c>
      <c r="F11" s="82">
        <f t="shared" si="1"/>
        <v>913.50234295584323</v>
      </c>
      <c r="G11" s="83">
        <f t="shared" si="7"/>
        <v>512.04127716691232</v>
      </c>
      <c r="H11" s="84">
        <f t="shared" si="2"/>
        <v>401.46106578893091</v>
      </c>
      <c r="I11" s="213"/>
      <c r="J11" s="78">
        <v>8</v>
      </c>
      <c r="K11" s="79">
        <f>PRINCIPAL!$B$8+PRINCIPAL!$D$23</f>
        <v>2.972</v>
      </c>
      <c r="L11" s="79">
        <f t="shared" si="3"/>
        <v>0.24766666666666667</v>
      </c>
      <c r="M11" s="80">
        <f t="shared" si="12"/>
        <v>182063.34236916079</v>
      </c>
      <c r="N11" s="81">
        <f t="shared" si="8"/>
        <v>293</v>
      </c>
      <c r="O11" s="82">
        <f t="shared" si="4"/>
        <v>874.59908013236657</v>
      </c>
      <c r="P11" s="83">
        <f t="shared" si="9"/>
        <v>450.91021126762155</v>
      </c>
      <c r="Q11" s="84">
        <f t="shared" si="5"/>
        <v>423.68886886474502</v>
      </c>
    </row>
    <row r="12" spans="1:17">
      <c r="A12" s="78">
        <v>9</v>
      </c>
      <c r="B12" s="79">
        <f>PRINCIPAL!$B$8+PRINCIPAL!$B$23</f>
        <v>3.3719999999999999</v>
      </c>
      <c r="C12" s="79">
        <f t="shared" si="10"/>
        <v>0.28099999999999997</v>
      </c>
      <c r="D12" s="80">
        <f t="shared" si="11"/>
        <v>181819.63401140409</v>
      </c>
      <c r="E12" s="81">
        <f t="shared" si="6"/>
        <v>292</v>
      </c>
      <c r="F12" s="82">
        <f t="shared" si="1"/>
        <v>913.50234295584312</v>
      </c>
      <c r="G12" s="83">
        <f t="shared" si="7"/>
        <v>510.91317157204548</v>
      </c>
      <c r="H12" s="84">
        <f t="shared" si="2"/>
        <v>402.58917138379763</v>
      </c>
      <c r="I12" s="213"/>
      <c r="J12" s="78">
        <v>9</v>
      </c>
      <c r="K12" s="79">
        <f>PRINCIPAL!$B$8+PRINCIPAL!$D$23</f>
        <v>2.972</v>
      </c>
      <c r="L12" s="79">
        <f t="shared" si="3"/>
        <v>0.24766666666666667</v>
      </c>
      <c r="M12" s="80">
        <f t="shared" si="12"/>
        <v>181639.65350029606</v>
      </c>
      <c r="N12" s="81">
        <f t="shared" si="8"/>
        <v>292</v>
      </c>
      <c r="O12" s="82">
        <f t="shared" si="4"/>
        <v>874.59908013236657</v>
      </c>
      <c r="P12" s="83">
        <f t="shared" si="9"/>
        <v>449.86087516906656</v>
      </c>
      <c r="Q12" s="84">
        <f t="shared" si="5"/>
        <v>424.73820496330001</v>
      </c>
    </row>
    <row r="13" spans="1:17">
      <c r="A13" s="78">
        <v>10</v>
      </c>
      <c r="B13" s="79">
        <f>PRINCIPAL!$B$8+PRINCIPAL!$B$23</f>
        <v>3.3719999999999999</v>
      </c>
      <c r="C13" s="79">
        <f t="shared" si="10"/>
        <v>0.28099999999999997</v>
      </c>
      <c r="D13" s="80">
        <f t="shared" si="11"/>
        <v>181417.0448400203</v>
      </c>
      <c r="E13" s="81">
        <f t="shared" si="6"/>
        <v>291</v>
      </c>
      <c r="F13" s="82">
        <f t="shared" si="1"/>
        <v>913.50234295584312</v>
      </c>
      <c r="G13" s="83">
        <f t="shared" si="7"/>
        <v>509.78189600045698</v>
      </c>
      <c r="H13" s="84">
        <f t="shared" si="2"/>
        <v>403.72044695538614</v>
      </c>
      <c r="I13" s="213"/>
      <c r="J13" s="78">
        <v>10</v>
      </c>
      <c r="K13" s="79">
        <f>PRINCIPAL!$B$8+PRINCIPAL!$D$23</f>
        <v>2.972</v>
      </c>
      <c r="L13" s="79">
        <f t="shared" si="3"/>
        <v>0.24766666666666667</v>
      </c>
      <c r="M13" s="80">
        <f t="shared" si="12"/>
        <v>181214.91529533276</v>
      </c>
      <c r="N13" s="81">
        <f t="shared" si="8"/>
        <v>291</v>
      </c>
      <c r="O13" s="82">
        <f t="shared" si="4"/>
        <v>874.59908013236645</v>
      </c>
      <c r="P13" s="83">
        <f t="shared" si="9"/>
        <v>448.80894021477411</v>
      </c>
      <c r="Q13" s="84">
        <f t="shared" si="5"/>
        <v>425.79013991759234</v>
      </c>
    </row>
    <row r="14" spans="1:17">
      <c r="A14" s="78">
        <v>11</v>
      </c>
      <c r="B14" s="79">
        <f>PRINCIPAL!$B$8+PRINCIPAL!$B$23</f>
        <v>3.3719999999999999</v>
      </c>
      <c r="C14" s="79">
        <f t="shared" si="10"/>
        <v>0.28099999999999997</v>
      </c>
      <c r="D14" s="80">
        <f t="shared" si="11"/>
        <v>181013.32439306492</v>
      </c>
      <c r="E14" s="81">
        <f t="shared" si="6"/>
        <v>290</v>
      </c>
      <c r="F14" s="82">
        <f t="shared" si="1"/>
        <v>913.50234295584335</v>
      </c>
      <c r="G14" s="83">
        <f t="shared" si="7"/>
        <v>508.64744154451239</v>
      </c>
      <c r="H14" s="84">
        <f t="shared" si="2"/>
        <v>404.85490141133096</v>
      </c>
      <c r="I14" s="213"/>
      <c r="J14" s="78">
        <v>11</v>
      </c>
      <c r="K14" s="79">
        <f>PRINCIPAL!$B$8+PRINCIPAL!$D$23</f>
        <v>2.972</v>
      </c>
      <c r="L14" s="79">
        <f t="shared" si="3"/>
        <v>0.24766666666666667</v>
      </c>
      <c r="M14" s="80">
        <f t="shared" si="12"/>
        <v>180789.12515541515</v>
      </c>
      <c r="N14" s="81">
        <f t="shared" si="8"/>
        <v>290</v>
      </c>
      <c r="O14" s="82">
        <f t="shared" si="4"/>
        <v>874.59908013236634</v>
      </c>
      <c r="P14" s="83">
        <f t="shared" si="9"/>
        <v>447.75439996824491</v>
      </c>
      <c r="Q14" s="84">
        <f t="shared" si="5"/>
        <v>426.84468016412143</v>
      </c>
    </row>
    <row r="15" spans="1:17" ht="15.75" thickBot="1">
      <c r="A15" s="154">
        <v>12</v>
      </c>
      <c r="B15" s="185">
        <f>PRINCIPAL!$B$8+PRINCIPAL!$B$23</f>
        <v>3.3719999999999999</v>
      </c>
      <c r="C15" s="185">
        <f t="shared" si="10"/>
        <v>0.28099999999999997</v>
      </c>
      <c r="D15" s="192">
        <f t="shared" si="11"/>
        <v>180608.46949165358</v>
      </c>
      <c r="E15" s="187">
        <f t="shared" si="6"/>
        <v>289</v>
      </c>
      <c r="F15" s="188">
        <f t="shared" si="1"/>
        <v>913.50234295584346</v>
      </c>
      <c r="G15" s="189">
        <f t="shared" si="7"/>
        <v>507.50979927154651</v>
      </c>
      <c r="H15" s="190">
        <f t="shared" si="2"/>
        <v>405.99254368429695</v>
      </c>
      <c r="I15" s="214"/>
      <c r="J15" s="154">
        <v>12</v>
      </c>
      <c r="K15" s="185">
        <f>PRINCIPAL!$B$8+PRINCIPAL!$D$23</f>
        <v>2.972</v>
      </c>
      <c r="L15" s="185">
        <f t="shared" si="3"/>
        <v>0.24766666666666667</v>
      </c>
      <c r="M15" s="186">
        <f t="shared" si="12"/>
        <v>180362.28047525103</v>
      </c>
      <c r="N15" s="187">
        <f t="shared" si="8"/>
        <v>289</v>
      </c>
      <c r="O15" s="82">
        <f t="shared" si="4"/>
        <v>874.59908013236634</v>
      </c>
      <c r="P15" s="189">
        <f t="shared" si="9"/>
        <v>446.69724797703844</v>
      </c>
      <c r="Q15" s="190">
        <f t="shared" si="5"/>
        <v>427.9018321553279</v>
      </c>
    </row>
    <row r="16" spans="1:17">
      <c r="A16" s="78">
        <v>13</v>
      </c>
      <c r="B16" s="79">
        <f>PRINCIPAL!$B$8+PRINCIPAL!$B$23</f>
        <v>3.3719999999999999</v>
      </c>
      <c r="C16" s="79">
        <f t="shared" si="10"/>
        <v>0.28099999999999997</v>
      </c>
      <c r="D16" s="80">
        <f t="shared" si="11"/>
        <v>180202.47694796929</v>
      </c>
      <c r="E16" s="81">
        <f t="shared" si="6"/>
        <v>288</v>
      </c>
      <c r="F16" s="82">
        <f t="shared" si="1"/>
        <v>913.50234295584346</v>
      </c>
      <c r="G16" s="83">
        <f t="shared" si="7"/>
        <v>506.36896022379369</v>
      </c>
      <c r="H16" s="84">
        <f t="shared" si="2"/>
        <v>407.13338273204977</v>
      </c>
      <c r="I16" s="212" t="s">
        <v>115</v>
      </c>
      <c r="J16" s="107">
        <v>13</v>
      </c>
      <c r="K16" s="193">
        <f>PRINCIPAL!$B$8+PRINCIPAL!$D$23</f>
        <v>2.972</v>
      </c>
      <c r="L16" s="193">
        <f t="shared" si="3"/>
        <v>0.24766666666666667</v>
      </c>
      <c r="M16" s="194">
        <f t="shared" si="12"/>
        <v>179934.3786430957</v>
      </c>
      <c r="N16" s="195">
        <f t="shared" si="8"/>
        <v>288</v>
      </c>
      <c r="O16" s="196">
        <f t="shared" si="4"/>
        <v>874.59908013236634</v>
      </c>
      <c r="P16" s="197">
        <f t="shared" si="9"/>
        <v>445.63747777273369</v>
      </c>
      <c r="Q16" s="198">
        <f t="shared" si="5"/>
        <v>428.96160235963265</v>
      </c>
    </row>
    <row r="17" spans="1:17">
      <c r="A17" s="78">
        <v>14</v>
      </c>
      <c r="B17" s="79">
        <f>PRINCIPAL!$B$8+PRINCIPAL!$B$23</f>
        <v>3.3719999999999999</v>
      </c>
      <c r="C17" s="79">
        <f t="shared" si="10"/>
        <v>0.28099999999999997</v>
      </c>
      <c r="D17" s="80">
        <f t="shared" si="11"/>
        <v>179795.34356523724</v>
      </c>
      <c r="E17" s="81">
        <f t="shared" si="6"/>
        <v>287</v>
      </c>
      <c r="F17" s="82">
        <f t="shared" si="1"/>
        <v>913.50234295584335</v>
      </c>
      <c r="G17" s="83">
        <f t="shared" si="7"/>
        <v>505.22491541831658</v>
      </c>
      <c r="H17" s="84">
        <f t="shared" si="2"/>
        <v>408.27742753752676</v>
      </c>
      <c r="I17" s="213"/>
      <c r="J17" s="78">
        <v>14</v>
      </c>
      <c r="K17" s="79">
        <f>PRINCIPAL!$B$8+PRINCIPAL!$D$23</f>
        <v>2.972</v>
      </c>
      <c r="L17" s="79">
        <f t="shared" si="3"/>
        <v>0.24766666666666667</v>
      </c>
      <c r="M17" s="80">
        <f t="shared" si="12"/>
        <v>179505.41704073607</v>
      </c>
      <c r="N17" s="81">
        <f t="shared" si="8"/>
        <v>287</v>
      </c>
      <c r="O17" s="82">
        <f t="shared" si="4"/>
        <v>874.59908013236611</v>
      </c>
      <c r="P17" s="83">
        <f t="shared" si="9"/>
        <v>444.57508287088967</v>
      </c>
      <c r="Q17" s="84">
        <f t="shared" si="5"/>
        <v>430.02399726147644</v>
      </c>
    </row>
    <row r="18" spans="1:17">
      <c r="A18" s="78">
        <v>15</v>
      </c>
      <c r="B18" s="79">
        <f>PRINCIPAL!$B$8+PRINCIPAL!$B$23</f>
        <v>3.3719999999999999</v>
      </c>
      <c r="C18" s="79">
        <f t="shared" si="10"/>
        <v>0.28099999999999997</v>
      </c>
      <c r="D18" s="80">
        <f t="shared" si="11"/>
        <v>179387.06613769973</v>
      </c>
      <c r="E18" s="81">
        <f t="shared" si="6"/>
        <v>286</v>
      </c>
      <c r="F18" s="82">
        <f t="shared" si="1"/>
        <v>913.50234295584335</v>
      </c>
      <c r="G18" s="83">
        <f t="shared" si="7"/>
        <v>504.07765584693618</v>
      </c>
      <c r="H18" s="84">
        <f t="shared" si="2"/>
        <v>409.42468710890716</v>
      </c>
      <c r="I18" s="213"/>
      <c r="J18" s="78">
        <v>15</v>
      </c>
      <c r="K18" s="79">
        <f>PRINCIPAL!$B$8+PRINCIPAL!$D$23</f>
        <v>2.972</v>
      </c>
      <c r="L18" s="79">
        <f t="shared" si="3"/>
        <v>0.24766666666666667</v>
      </c>
      <c r="M18" s="80">
        <f t="shared" si="12"/>
        <v>179075.39304347459</v>
      </c>
      <c r="N18" s="81">
        <f t="shared" si="8"/>
        <v>286</v>
      </c>
      <c r="O18" s="82">
        <f t="shared" si="4"/>
        <v>874.599080132366</v>
      </c>
      <c r="P18" s="83">
        <f t="shared" si="9"/>
        <v>443.5100567710054</v>
      </c>
      <c r="Q18" s="84">
        <f t="shared" si="5"/>
        <v>431.0890233613606</v>
      </c>
    </row>
    <row r="19" spans="1:17">
      <c r="A19" s="78">
        <v>16</v>
      </c>
      <c r="B19" s="79">
        <f>PRINCIPAL!$B$8+PRINCIPAL!$B$23</f>
        <v>3.3719999999999999</v>
      </c>
      <c r="C19" s="79">
        <f t="shared" si="10"/>
        <v>0.28099999999999997</v>
      </c>
      <c r="D19" s="80">
        <f t="shared" si="11"/>
        <v>178977.64145059083</v>
      </c>
      <c r="E19" s="81">
        <f t="shared" si="6"/>
        <v>285</v>
      </c>
      <c r="F19" s="82">
        <f t="shared" si="1"/>
        <v>913.50234295584369</v>
      </c>
      <c r="G19" s="83">
        <f t="shared" si="7"/>
        <v>502.92717247616019</v>
      </c>
      <c r="H19" s="84">
        <f t="shared" si="2"/>
        <v>410.57517047968349</v>
      </c>
      <c r="I19" s="213"/>
      <c r="J19" s="78">
        <v>16</v>
      </c>
      <c r="K19" s="79">
        <f>PRINCIPAL!$B$8+PRINCIPAL!$D$23</f>
        <v>2.972</v>
      </c>
      <c r="L19" s="79">
        <f t="shared" si="3"/>
        <v>0.24766666666666667</v>
      </c>
      <c r="M19" s="80">
        <f t="shared" si="12"/>
        <v>178644.30402011322</v>
      </c>
      <c r="N19" s="81">
        <f t="shared" si="8"/>
        <v>285</v>
      </c>
      <c r="O19" s="82">
        <f t="shared" si="4"/>
        <v>874.59908013236588</v>
      </c>
      <c r="P19" s="83">
        <f t="shared" si="9"/>
        <v>442.44239295648038</v>
      </c>
      <c r="Q19" s="84">
        <f t="shared" si="5"/>
        <v>432.15668717588551</v>
      </c>
    </row>
    <row r="20" spans="1:17">
      <c r="A20" s="78">
        <v>17</v>
      </c>
      <c r="B20" s="79">
        <f>PRINCIPAL!$B$8+PRINCIPAL!$B$23</f>
        <v>3.3719999999999999</v>
      </c>
      <c r="C20" s="79">
        <f t="shared" si="10"/>
        <v>0.28099999999999997</v>
      </c>
      <c r="D20" s="80">
        <f t="shared" si="11"/>
        <v>178567.06628011115</v>
      </c>
      <c r="E20" s="81">
        <f t="shared" si="6"/>
        <v>284</v>
      </c>
      <c r="F20" s="82">
        <f t="shared" si="1"/>
        <v>913.50234295584335</v>
      </c>
      <c r="G20" s="83">
        <f t="shared" si="7"/>
        <v>501.77345624711228</v>
      </c>
      <c r="H20" s="84">
        <f t="shared" si="2"/>
        <v>411.72888670873107</v>
      </c>
      <c r="I20" s="213"/>
      <c r="J20" s="78">
        <v>17</v>
      </c>
      <c r="K20" s="79">
        <f>PRINCIPAL!$B$8+PRINCIPAL!$D$23</f>
        <v>2.972</v>
      </c>
      <c r="L20" s="79">
        <f t="shared" si="3"/>
        <v>0.24766666666666667</v>
      </c>
      <c r="M20" s="80">
        <f t="shared" si="12"/>
        <v>178212.14733293734</v>
      </c>
      <c r="N20" s="81">
        <f t="shared" si="8"/>
        <v>284</v>
      </c>
      <c r="O20" s="82">
        <f t="shared" si="4"/>
        <v>874.59908013236588</v>
      </c>
      <c r="P20" s="83">
        <f t="shared" si="9"/>
        <v>441.37208489457481</v>
      </c>
      <c r="Q20" s="84">
        <f t="shared" si="5"/>
        <v>433.22699523779107</v>
      </c>
    </row>
    <row r="21" spans="1:17">
      <c r="A21" s="78">
        <v>18</v>
      </c>
      <c r="B21" s="79">
        <f>PRINCIPAL!$B$8+PRINCIPAL!$B$23</f>
        <v>3.3719999999999999</v>
      </c>
      <c r="C21" s="79">
        <f t="shared" si="10"/>
        <v>0.28099999999999997</v>
      </c>
      <c r="D21" s="80">
        <f t="shared" si="11"/>
        <v>178155.33739340241</v>
      </c>
      <c r="E21" s="81">
        <f t="shared" si="6"/>
        <v>283</v>
      </c>
      <c r="F21" s="82">
        <f t="shared" si="1"/>
        <v>913.50234295584346</v>
      </c>
      <c r="G21" s="83">
        <f t="shared" si="7"/>
        <v>500.6164980754607</v>
      </c>
      <c r="H21" s="84">
        <f t="shared" si="2"/>
        <v>412.88584488038276</v>
      </c>
      <c r="I21" s="213"/>
      <c r="J21" s="78">
        <v>18</v>
      </c>
      <c r="K21" s="79">
        <f>PRINCIPAL!$B$8+PRINCIPAL!$D$23</f>
        <v>2.972</v>
      </c>
      <c r="L21" s="79">
        <f t="shared" si="3"/>
        <v>0.24766666666666667</v>
      </c>
      <c r="M21" s="80">
        <f t="shared" si="12"/>
        <v>177778.92033769956</v>
      </c>
      <c r="N21" s="81">
        <f t="shared" si="8"/>
        <v>283</v>
      </c>
      <c r="O21" s="82">
        <f t="shared" si="4"/>
        <v>874.59908013236623</v>
      </c>
      <c r="P21" s="83">
        <f t="shared" si="9"/>
        <v>440.29912603636927</v>
      </c>
      <c r="Q21" s="84">
        <f t="shared" si="5"/>
        <v>434.29995409599695</v>
      </c>
    </row>
    <row r="22" spans="1:17">
      <c r="A22" s="78">
        <v>19</v>
      </c>
      <c r="B22" s="79">
        <f>PRINCIPAL!$B$8+PRINCIPAL!$B$23</f>
        <v>3.3719999999999999</v>
      </c>
      <c r="C22" s="79">
        <f t="shared" si="10"/>
        <v>0.28099999999999997</v>
      </c>
      <c r="D22" s="80">
        <f t="shared" si="11"/>
        <v>177742.45154852202</v>
      </c>
      <c r="E22" s="81">
        <f t="shared" si="6"/>
        <v>282</v>
      </c>
      <c r="F22" s="82">
        <f t="shared" si="1"/>
        <v>913.50234295584346</v>
      </c>
      <c r="G22" s="83">
        <f t="shared" si="7"/>
        <v>499.45628885134681</v>
      </c>
      <c r="H22" s="84">
        <f t="shared" si="2"/>
        <v>414.04605410449665</v>
      </c>
      <c r="I22" s="213"/>
      <c r="J22" s="78">
        <v>19</v>
      </c>
      <c r="K22" s="79">
        <f>PRINCIPAL!$B$8+PRINCIPAL!$D$23</f>
        <v>2.972</v>
      </c>
      <c r="L22" s="79">
        <f t="shared" si="3"/>
        <v>0.24766666666666667</v>
      </c>
      <c r="M22" s="80">
        <f t="shared" si="12"/>
        <v>177344.62038360356</v>
      </c>
      <c r="N22" s="81">
        <f t="shared" si="8"/>
        <v>282</v>
      </c>
      <c r="O22" s="82">
        <f t="shared" si="4"/>
        <v>874.59908013236588</v>
      </c>
      <c r="P22" s="83">
        <f t="shared" si="9"/>
        <v>439.22350981672486</v>
      </c>
      <c r="Q22" s="84">
        <f t="shared" si="5"/>
        <v>435.37557031564103</v>
      </c>
    </row>
    <row r="23" spans="1:17">
      <c r="A23" s="78">
        <v>20</v>
      </c>
      <c r="B23" s="79">
        <f>PRINCIPAL!$B$8+PRINCIPAL!$B$23</f>
        <v>3.3719999999999999</v>
      </c>
      <c r="C23" s="79">
        <f t="shared" si="10"/>
        <v>0.28099999999999997</v>
      </c>
      <c r="D23" s="80">
        <f t="shared" si="11"/>
        <v>177328.40549441753</v>
      </c>
      <c r="E23" s="81">
        <f t="shared" si="6"/>
        <v>281</v>
      </c>
      <c r="F23" s="82">
        <f t="shared" si="1"/>
        <v>913.50234295584369</v>
      </c>
      <c r="G23" s="83">
        <f t="shared" si="7"/>
        <v>498.29281943931323</v>
      </c>
      <c r="H23" s="84">
        <f t="shared" si="2"/>
        <v>415.20952351653045</v>
      </c>
      <c r="I23" s="213"/>
      <c r="J23" s="78">
        <v>20</v>
      </c>
      <c r="K23" s="79">
        <f>PRINCIPAL!$B$8+PRINCIPAL!$D$23</f>
        <v>2.972</v>
      </c>
      <c r="L23" s="79">
        <f t="shared" si="3"/>
        <v>0.24766666666666667</v>
      </c>
      <c r="M23" s="80">
        <f t="shared" si="12"/>
        <v>176909.24481328792</v>
      </c>
      <c r="N23" s="81">
        <f t="shared" si="8"/>
        <v>281</v>
      </c>
      <c r="O23" s="82">
        <f t="shared" si="4"/>
        <v>874.59908013236588</v>
      </c>
      <c r="P23" s="83">
        <f t="shared" si="9"/>
        <v>438.14522965424311</v>
      </c>
      <c r="Q23" s="84">
        <f t="shared" si="5"/>
        <v>436.45385047812277</v>
      </c>
    </row>
    <row r="24" spans="1:17">
      <c r="A24" s="78">
        <v>21</v>
      </c>
      <c r="B24" s="79">
        <f>PRINCIPAL!$B$8+PRINCIPAL!$B$23</f>
        <v>3.3719999999999999</v>
      </c>
      <c r="C24" s="79">
        <f t="shared" si="10"/>
        <v>0.28099999999999997</v>
      </c>
      <c r="D24" s="80">
        <f t="shared" si="11"/>
        <v>176913.195970901</v>
      </c>
      <c r="E24" s="81">
        <f t="shared" si="6"/>
        <v>280</v>
      </c>
      <c r="F24" s="82">
        <f t="shared" si="1"/>
        <v>913.50234295584357</v>
      </c>
      <c r="G24" s="83">
        <f t="shared" si="7"/>
        <v>497.12608067823174</v>
      </c>
      <c r="H24" s="84">
        <f t="shared" si="2"/>
        <v>416.37626227761183</v>
      </c>
      <c r="I24" s="213"/>
      <c r="J24" s="78">
        <v>21</v>
      </c>
      <c r="K24" s="79">
        <f>PRINCIPAL!$B$8+PRINCIPAL!$D$23</f>
        <v>2.972</v>
      </c>
      <c r="L24" s="79">
        <f t="shared" si="3"/>
        <v>0.24766666666666667</v>
      </c>
      <c r="M24" s="80">
        <f t="shared" si="12"/>
        <v>176472.79096280981</v>
      </c>
      <c r="N24" s="81">
        <f t="shared" si="8"/>
        <v>280</v>
      </c>
      <c r="O24" s="82">
        <f t="shared" si="4"/>
        <v>874.599080132366</v>
      </c>
      <c r="P24" s="83">
        <f t="shared" si="9"/>
        <v>437.06427895122562</v>
      </c>
      <c r="Q24" s="84">
        <f t="shared" si="5"/>
        <v>437.53480118114038</v>
      </c>
    </row>
    <row r="25" spans="1:17">
      <c r="A25" s="78">
        <v>22</v>
      </c>
      <c r="B25" s="79">
        <f>PRINCIPAL!$B$8+PRINCIPAL!$B$23</f>
        <v>3.3719999999999999</v>
      </c>
      <c r="C25" s="79">
        <f t="shared" si="10"/>
        <v>0.28099999999999997</v>
      </c>
      <c r="D25" s="80">
        <f t="shared" si="11"/>
        <v>176496.8197086234</v>
      </c>
      <c r="E25" s="81">
        <f t="shared" si="6"/>
        <v>279</v>
      </c>
      <c r="F25" s="82">
        <f t="shared" si="1"/>
        <v>913.5023429558438</v>
      </c>
      <c r="G25" s="83">
        <f t="shared" si="7"/>
        <v>495.95606338123173</v>
      </c>
      <c r="H25" s="84">
        <f t="shared" si="2"/>
        <v>417.54627957461207</v>
      </c>
      <c r="I25" s="213"/>
      <c r="J25" s="78">
        <v>22</v>
      </c>
      <c r="K25" s="79">
        <f>PRINCIPAL!$B$8+PRINCIPAL!$D$23</f>
        <v>2.972</v>
      </c>
      <c r="L25" s="79">
        <f t="shared" si="3"/>
        <v>0.24766666666666667</v>
      </c>
      <c r="M25" s="80">
        <f t="shared" si="12"/>
        <v>176035.25616162867</v>
      </c>
      <c r="N25" s="81">
        <f t="shared" si="8"/>
        <v>279</v>
      </c>
      <c r="O25" s="82">
        <f t="shared" si="4"/>
        <v>874.59908013236611</v>
      </c>
      <c r="P25" s="83">
        <f t="shared" si="9"/>
        <v>435.9806510936337</v>
      </c>
      <c r="Q25" s="84">
        <f t="shared" si="5"/>
        <v>438.61842903873242</v>
      </c>
    </row>
    <row r="26" spans="1:17">
      <c r="A26" s="78">
        <v>23</v>
      </c>
      <c r="B26" s="79">
        <f>PRINCIPAL!$B$8+PRINCIPAL!$B$23</f>
        <v>3.3719999999999999</v>
      </c>
      <c r="C26" s="79">
        <f t="shared" si="10"/>
        <v>0.28099999999999997</v>
      </c>
      <c r="D26" s="80">
        <f t="shared" si="11"/>
        <v>176079.2734290488</v>
      </c>
      <c r="E26" s="81">
        <f t="shared" si="6"/>
        <v>278</v>
      </c>
      <c r="F26" s="82">
        <f t="shared" si="1"/>
        <v>913.50234295584369</v>
      </c>
      <c r="G26" s="83">
        <f t="shared" si="7"/>
        <v>494.78275833562708</v>
      </c>
      <c r="H26" s="84">
        <f t="shared" si="2"/>
        <v>418.71958462021661</v>
      </c>
      <c r="I26" s="213"/>
      <c r="J26" s="78">
        <v>23</v>
      </c>
      <c r="K26" s="79">
        <f>PRINCIPAL!$B$8+PRINCIPAL!$D$23</f>
        <v>2.972</v>
      </c>
      <c r="L26" s="79">
        <f t="shared" si="3"/>
        <v>0.24766666666666667</v>
      </c>
      <c r="M26" s="80">
        <f t="shared" si="12"/>
        <v>175596.63773258994</v>
      </c>
      <c r="N26" s="81">
        <f t="shared" si="8"/>
        <v>278</v>
      </c>
      <c r="O26" s="82">
        <f t="shared" si="4"/>
        <v>874.59908013236588</v>
      </c>
      <c r="P26" s="83">
        <f t="shared" si="9"/>
        <v>434.89433945104776</v>
      </c>
      <c r="Q26" s="84">
        <f t="shared" si="5"/>
        <v>439.70474068131813</v>
      </c>
    </row>
    <row r="27" spans="1:17" ht="15.75" thickBot="1">
      <c r="A27" s="154">
        <v>24</v>
      </c>
      <c r="B27" s="185">
        <f>PRINCIPAL!$B$8+PRINCIPAL!$B$23</f>
        <v>3.3719999999999999</v>
      </c>
      <c r="C27" s="185">
        <f t="shared" si="10"/>
        <v>0.28099999999999997</v>
      </c>
      <c r="D27" s="192">
        <f t="shared" si="11"/>
        <v>175660.55384442859</v>
      </c>
      <c r="E27" s="187">
        <f t="shared" si="6"/>
        <v>277</v>
      </c>
      <c r="F27" s="188">
        <f t="shared" si="1"/>
        <v>913.50234295584369</v>
      </c>
      <c r="G27" s="189">
        <f t="shared" si="7"/>
        <v>493.60615630284434</v>
      </c>
      <c r="H27" s="190">
        <f t="shared" si="2"/>
        <v>419.89618665299935</v>
      </c>
      <c r="I27" s="214"/>
      <c r="J27" s="154">
        <v>24</v>
      </c>
      <c r="K27" s="185">
        <f>PRINCIPAL!$B$8+PRINCIPAL!$D$23</f>
        <v>2.972</v>
      </c>
      <c r="L27" s="185">
        <f t="shared" si="3"/>
        <v>0.24766666666666667</v>
      </c>
      <c r="M27" s="186">
        <f t="shared" si="12"/>
        <v>175156.93299190863</v>
      </c>
      <c r="N27" s="187">
        <f t="shared" si="8"/>
        <v>277</v>
      </c>
      <c r="O27" s="82">
        <f t="shared" si="4"/>
        <v>874.599080132366</v>
      </c>
      <c r="P27" s="189">
        <f t="shared" si="9"/>
        <v>433.80533737662705</v>
      </c>
      <c r="Q27" s="190">
        <f t="shared" si="5"/>
        <v>440.79374275573895</v>
      </c>
    </row>
    <row r="28" spans="1:17">
      <c r="A28" s="78">
        <v>25</v>
      </c>
      <c r="B28" s="79">
        <f>PRINCIPAL!$B$8+PRINCIPAL!$B$23</f>
        <v>3.3719999999999999</v>
      </c>
      <c r="C28" s="79">
        <f t="shared" si="10"/>
        <v>0.28099999999999997</v>
      </c>
      <c r="D28" s="80">
        <f t="shared" si="11"/>
        <v>175240.65765777559</v>
      </c>
      <c r="E28" s="81">
        <f t="shared" si="6"/>
        <v>276</v>
      </c>
      <c r="F28" s="82">
        <f t="shared" si="1"/>
        <v>913.50234295584391</v>
      </c>
      <c r="G28" s="83">
        <f t="shared" si="7"/>
        <v>492.42624801834938</v>
      </c>
      <c r="H28" s="84">
        <f t="shared" si="2"/>
        <v>421.07609493749453</v>
      </c>
      <c r="I28" s="212" t="s">
        <v>116</v>
      </c>
      <c r="J28" s="107">
        <v>25</v>
      </c>
      <c r="K28" s="193">
        <f>PRINCIPAL!$B$8+PRINCIPAL!$D$23</f>
        <v>2.972</v>
      </c>
      <c r="L28" s="193">
        <f t="shared" si="3"/>
        <v>0.24766666666666667</v>
      </c>
      <c r="M28" s="194">
        <f t="shared" si="12"/>
        <v>174716.13924915288</v>
      </c>
      <c r="N28" s="195">
        <f t="shared" si="8"/>
        <v>276</v>
      </c>
      <c r="O28" s="196">
        <f t="shared" si="4"/>
        <v>874.59908013236588</v>
      </c>
      <c r="P28" s="197">
        <f t="shared" si="9"/>
        <v>432.71363820706864</v>
      </c>
      <c r="Q28" s="198">
        <f t="shared" si="5"/>
        <v>441.88544192529724</v>
      </c>
    </row>
    <row r="29" spans="1:17">
      <c r="A29" s="78">
        <v>26</v>
      </c>
      <c r="B29" s="79">
        <f>PRINCIPAL!$B$8+PRINCIPAL!$B$23</f>
        <v>3.3719999999999999</v>
      </c>
      <c r="C29" s="79">
        <f t="shared" si="10"/>
        <v>0.28099999999999997</v>
      </c>
      <c r="D29" s="80">
        <f t="shared" si="11"/>
        <v>174819.58156283811</v>
      </c>
      <c r="E29" s="81">
        <f t="shared" si="6"/>
        <v>275</v>
      </c>
      <c r="F29" s="82">
        <f t="shared" si="1"/>
        <v>913.5023429558438</v>
      </c>
      <c r="G29" s="83">
        <f t="shared" si="7"/>
        <v>491.24302419157505</v>
      </c>
      <c r="H29" s="84">
        <f t="shared" si="2"/>
        <v>422.25931876426876</v>
      </c>
      <c r="I29" s="213"/>
      <c r="J29" s="78">
        <v>26</v>
      </c>
      <c r="K29" s="79">
        <f>PRINCIPAL!$B$8+PRINCIPAL!$D$23</f>
        <v>2.972</v>
      </c>
      <c r="L29" s="79">
        <f t="shared" si="3"/>
        <v>0.24766666666666667</v>
      </c>
      <c r="M29" s="80">
        <f t="shared" si="12"/>
        <v>174274.25380722759</v>
      </c>
      <c r="N29" s="81">
        <f t="shared" si="8"/>
        <v>275</v>
      </c>
      <c r="O29" s="82">
        <f t="shared" si="4"/>
        <v>874.59908013236588</v>
      </c>
      <c r="P29" s="83">
        <f t="shared" si="9"/>
        <v>431.61923526256703</v>
      </c>
      <c r="Q29" s="84">
        <f t="shared" si="5"/>
        <v>442.97984486979885</v>
      </c>
    </row>
    <row r="30" spans="1:17">
      <c r="A30" s="78">
        <v>27</v>
      </c>
      <c r="B30" s="79">
        <f>PRINCIPAL!$B$8+PRINCIPAL!$B$23</f>
        <v>3.3719999999999999</v>
      </c>
      <c r="C30" s="79">
        <f t="shared" si="10"/>
        <v>0.28099999999999997</v>
      </c>
      <c r="D30" s="80">
        <f t="shared" si="11"/>
        <v>174397.32224407385</v>
      </c>
      <c r="E30" s="81">
        <f t="shared" si="6"/>
        <v>274</v>
      </c>
      <c r="F30" s="82">
        <f t="shared" si="1"/>
        <v>913.50234295584414</v>
      </c>
      <c r="G30" s="83">
        <f t="shared" si="7"/>
        <v>490.05647550584746</v>
      </c>
      <c r="H30" s="84">
        <f t="shared" si="2"/>
        <v>423.44586744999668</v>
      </c>
      <c r="I30" s="213"/>
      <c r="J30" s="78">
        <v>27</v>
      </c>
      <c r="K30" s="79">
        <f>PRINCIPAL!$B$8+PRINCIPAL!$D$23</f>
        <v>2.972</v>
      </c>
      <c r="L30" s="79">
        <f t="shared" si="3"/>
        <v>0.24766666666666667</v>
      </c>
      <c r="M30" s="80">
        <f t="shared" si="12"/>
        <v>173831.27396235778</v>
      </c>
      <c r="N30" s="81">
        <f t="shared" si="8"/>
        <v>274</v>
      </c>
      <c r="O30" s="82">
        <f t="shared" si="4"/>
        <v>874.59908013236566</v>
      </c>
      <c r="P30" s="83">
        <f t="shared" si="9"/>
        <v>430.52212184677279</v>
      </c>
      <c r="Q30" s="84">
        <f t="shared" si="5"/>
        <v>444.07695828559287</v>
      </c>
    </row>
    <row r="31" spans="1:17">
      <c r="A31" s="78">
        <v>28</v>
      </c>
      <c r="B31" s="79">
        <f>PRINCIPAL!$B$8+PRINCIPAL!$B$23</f>
        <v>3.3719999999999999</v>
      </c>
      <c r="C31" s="79">
        <f t="shared" si="10"/>
        <v>0.28099999999999997</v>
      </c>
      <c r="D31" s="80">
        <f t="shared" si="11"/>
        <v>173973.87637662384</v>
      </c>
      <c r="E31" s="81">
        <f t="shared" si="6"/>
        <v>273</v>
      </c>
      <c r="F31" s="82">
        <f t="shared" si="1"/>
        <v>913.50234295584391</v>
      </c>
      <c r="G31" s="83">
        <f t="shared" si="7"/>
        <v>488.86659261831295</v>
      </c>
      <c r="H31" s="84">
        <f t="shared" si="2"/>
        <v>424.63575033753096</v>
      </c>
      <c r="I31" s="213"/>
      <c r="J31" s="78">
        <v>28</v>
      </c>
      <c r="K31" s="79">
        <f>PRINCIPAL!$B$8+PRINCIPAL!$D$23</f>
        <v>2.972</v>
      </c>
      <c r="L31" s="79">
        <f t="shared" si="3"/>
        <v>0.24766666666666667</v>
      </c>
      <c r="M31" s="80">
        <f t="shared" si="12"/>
        <v>173387.19700407219</v>
      </c>
      <c r="N31" s="81">
        <f t="shared" si="8"/>
        <v>273</v>
      </c>
      <c r="O31" s="82">
        <f t="shared" si="4"/>
        <v>874.59908013236588</v>
      </c>
      <c r="P31" s="83">
        <f t="shared" si="9"/>
        <v>429.42229124675214</v>
      </c>
      <c r="Q31" s="84">
        <f t="shared" si="5"/>
        <v>445.17678888561375</v>
      </c>
    </row>
    <row r="32" spans="1:17">
      <c r="A32" s="78">
        <v>29</v>
      </c>
      <c r="B32" s="79">
        <f>PRINCIPAL!$B$8+PRINCIPAL!$B$23</f>
        <v>3.3719999999999999</v>
      </c>
      <c r="C32" s="79">
        <f t="shared" si="10"/>
        <v>0.28099999999999997</v>
      </c>
      <c r="D32" s="80">
        <f t="shared" si="11"/>
        <v>173549.24062628631</v>
      </c>
      <c r="E32" s="81">
        <f t="shared" si="6"/>
        <v>272</v>
      </c>
      <c r="F32" s="82">
        <f t="shared" si="1"/>
        <v>913.50234295584391</v>
      </c>
      <c r="G32" s="83">
        <f t="shared" si="7"/>
        <v>487.67336615986443</v>
      </c>
      <c r="H32" s="84">
        <f t="shared" si="2"/>
        <v>425.82897679597949</v>
      </c>
      <c r="I32" s="213"/>
      <c r="J32" s="78">
        <v>29</v>
      </c>
      <c r="K32" s="79">
        <f>PRINCIPAL!$B$8+PRINCIPAL!$D$23</f>
        <v>2.972</v>
      </c>
      <c r="L32" s="79">
        <f t="shared" si="3"/>
        <v>0.24766666666666667</v>
      </c>
      <c r="M32" s="80">
        <f t="shared" si="12"/>
        <v>172942.02021518658</v>
      </c>
      <c r="N32" s="81">
        <f t="shared" si="8"/>
        <v>272</v>
      </c>
      <c r="O32" s="82">
        <f t="shared" si="4"/>
        <v>874.59908013236577</v>
      </c>
      <c r="P32" s="83">
        <f t="shared" si="9"/>
        <v>428.31973673294544</v>
      </c>
      <c r="Q32" s="84">
        <f t="shared" si="5"/>
        <v>446.27934339942033</v>
      </c>
    </row>
    <row r="33" spans="1:17">
      <c r="A33" s="78">
        <v>30</v>
      </c>
      <c r="B33" s="79">
        <f>PRINCIPAL!$B$8+PRINCIPAL!$B$23</f>
        <v>3.3719999999999999</v>
      </c>
      <c r="C33" s="79">
        <f t="shared" si="10"/>
        <v>0.28099999999999997</v>
      </c>
      <c r="D33" s="80">
        <f t="shared" si="11"/>
        <v>173123.41164949033</v>
      </c>
      <c r="E33" s="81">
        <f t="shared" si="6"/>
        <v>271</v>
      </c>
      <c r="F33" s="82">
        <f t="shared" si="1"/>
        <v>913.5023429558438</v>
      </c>
      <c r="G33" s="83">
        <f t="shared" si="7"/>
        <v>486.47678673506778</v>
      </c>
      <c r="H33" s="84">
        <f t="shared" si="2"/>
        <v>427.02555622077602</v>
      </c>
      <c r="I33" s="213"/>
      <c r="J33" s="78">
        <v>30</v>
      </c>
      <c r="K33" s="79">
        <f>PRINCIPAL!$B$8+PRINCIPAL!$D$23</f>
        <v>2.972</v>
      </c>
      <c r="L33" s="79">
        <f t="shared" si="3"/>
        <v>0.24766666666666667</v>
      </c>
      <c r="M33" s="80">
        <f t="shared" si="12"/>
        <v>172495.74087178716</v>
      </c>
      <c r="N33" s="81">
        <f t="shared" si="8"/>
        <v>271</v>
      </c>
      <c r="O33" s="82">
        <f t="shared" si="4"/>
        <v>874.59908013236554</v>
      </c>
      <c r="P33" s="83">
        <f t="shared" si="9"/>
        <v>427.21445155912619</v>
      </c>
      <c r="Q33" s="84">
        <f t="shared" si="5"/>
        <v>447.38462857323935</v>
      </c>
    </row>
    <row r="34" spans="1:17">
      <c r="A34" s="78">
        <v>31</v>
      </c>
      <c r="B34" s="79">
        <f>PRINCIPAL!$B$8+PRINCIPAL!$B$23</f>
        <v>3.3719999999999999</v>
      </c>
      <c r="C34" s="79">
        <f t="shared" si="10"/>
        <v>0.28099999999999997</v>
      </c>
      <c r="D34" s="80">
        <f t="shared" si="11"/>
        <v>172696.38609326954</v>
      </c>
      <c r="E34" s="81">
        <f t="shared" si="6"/>
        <v>270</v>
      </c>
      <c r="F34" s="82">
        <f t="shared" si="1"/>
        <v>913.50234295584369</v>
      </c>
      <c r="G34" s="83">
        <f t="shared" si="7"/>
        <v>485.27684492208732</v>
      </c>
      <c r="H34" s="84">
        <f t="shared" si="2"/>
        <v>428.22549803375637</v>
      </c>
      <c r="I34" s="213"/>
      <c r="J34" s="78">
        <v>31</v>
      </c>
      <c r="K34" s="79">
        <f>PRINCIPAL!$B$8+PRINCIPAL!$D$23</f>
        <v>2.972</v>
      </c>
      <c r="L34" s="79">
        <f t="shared" si="3"/>
        <v>0.24766666666666667</v>
      </c>
      <c r="M34" s="80">
        <f t="shared" si="12"/>
        <v>172048.35624321393</v>
      </c>
      <c r="N34" s="81">
        <f t="shared" si="8"/>
        <v>270</v>
      </c>
      <c r="O34" s="82">
        <f t="shared" si="4"/>
        <v>874.59908013236566</v>
      </c>
      <c r="P34" s="83">
        <f t="shared" si="9"/>
        <v>426.10642896235987</v>
      </c>
      <c r="Q34" s="84">
        <f t="shared" si="5"/>
        <v>448.49265117000579</v>
      </c>
    </row>
    <row r="35" spans="1:17">
      <c r="A35" s="78">
        <v>32</v>
      </c>
      <c r="B35" s="79">
        <f>PRINCIPAL!$B$8+PRINCIPAL!$B$23</f>
        <v>3.3719999999999999</v>
      </c>
      <c r="C35" s="79">
        <f t="shared" si="10"/>
        <v>0.28099999999999997</v>
      </c>
      <c r="D35" s="80">
        <f t="shared" si="11"/>
        <v>172268.16059523579</v>
      </c>
      <c r="E35" s="81">
        <f t="shared" si="6"/>
        <v>269</v>
      </c>
      <c r="F35" s="82">
        <f t="shared" si="1"/>
        <v>913.5023429558438</v>
      </c>
      <c r="G35" s="83">
        <f t="shared" si="7"/>
        <v>484.07353127261251</v>
      </c>
      <c r="H35" s="84">
        <f t="shared" si="2"/>
        <v>429.42881168323129</v>
      </c>
      <c r="I35" s="213"/>
      <c r="J35" s="78">
        <v>32</v>
      </c>
      <c r="K35" s="79">
        <f>PRINCIPAL!$B$8+PRINCIPAL!$D$23</f>
        <v>2.972</v>
      </c>
      <c r="L35" s="79">
        <f t="shared" si="3"/>
        <v>0.24766666666666667</v>
      </c>
      <c r="M35" s="80">
        <f t="shared" si="12"/>
        <v>171599.86359204393</v>
      </c>
      <c r="N35" s="81">
        <f t="shared" si="8"/>
        <v>269</v>
      </c>
      <c r="O35" s="82">
        <f t="shared" si="4"/>
        <v>874.59908013236532</v>
      </c>
      <c r="P35" s="83">
        <f t="shared" si="9"/>
        <v>424.99566216296211</v>
      </c>
      <c r="Q35" s="84">
        <f t="shared" si="5"/>
        <v>449.60341796940321</v>
      </c>
    </row>
    <row r="36" spans="1:17">
      <c r="A36" s="78">
        <v>33</v>
      </c>
      <c r="B36" s="79">
        <f>PRINCIPAL!$B$8+PRINCIPAL!$B$23</f>
        <v>3.3719999999999999</v>
      </c>
      <c r="C36" s="79">
        <f t="shared" si="10"/>
        <v>0.28099999999999997</v>
      </c>
      <c r="D36" s="80">
        <f t="shared" si="11"/>
        <v>171838.73178355256</v>
      </c>
      <c r="E36" s="81">
        <f t="shared" si="6"/>
        <v>268</v>
      </c>
      <c r="F36" s="82">
        <f t="shared" si="1"/>
        <v>913.5023429558438</v>
      </c>
      <c r="G36" s="83">
        <f t="shared" si="7"/>
        <v>482.86683631178266</v>
      </c>
      <c r="H36" s="84">
        <f t="shared" si="2"/>
        <v>430.63550664406114</v>
      </c>
      <c r="I36" s="213"/>
      <c r="J36" s="78">
        <v>33</v>
      </c>
      <c r="K36" s="79">
        <f>PRINCIPAL!$B$8+PRINCIPAL!$D$23</f>
        <v>2.972</v>
      </c>
      <c r="L36" s="79">
        <f t="shared" si="3"/>
        <v>0.24766666666666667</v>
      </c>
      <c r="M36" s="80">
        <f t="shared" si="12"/>
        <v>171150.26017407453</v>
      </c>
      <c r="N36" s="81">
        <f t="shared" si="8"/>
        <v>268</v>
      </c>
      <c r="O36" s="82">
        <f t="shared" si="4"/>
        <v>874.59908013236566</v>
      </c>
      <c r="P36" s="83">
        <f t="shared" si="9"/>
        <v>423.88214436445793</v>
      </c>
      <c r="Q36" s="84">
        <f t="shared" si="5"/>
        <v>450.71693576790773</v>
      </c>
    </row>
    <row r="37" spans="1:17">
      <c r="A37" s="78">
        <v>34</v>
      </c>
      <c r="B37" s="79">
        <f>PRINCIPAL!$B$8+PRINCIPAL!$B$23</f>
        <v>3.3719999999999999</v>
      </c>
      <c r="C37" s="79">
        <f t="shared" si="10"/>
        <v>0.28099999999999997</v>
      </c>
      <c r="D37" s="80">
        <f t="shared" si="11"/>
        <v>171408.0962769085</v>
      </c>
      <c r="E37" s="81">
        <f t="shared" si="6"/>
        <v>267</v>
      </c>
      <c r="F37" s="82">
        <f t="shared" si="1"/>
        <v>913.50234295584391</v>
      </c>
      <c r="G37" s="83">
        <f t="shared" si="7"/>
        <v>481.65675053811282</v>
      </c>
      <c r="H37" s="84">
        <f t="shared" si="2"/>
        <v>431.8455924177311</v>
      </c>
      <c r="I37" s="213"/>
      <c r="J37" s="78">
        <v>34</v>
      </c>
      <c r="K37" s="79">
        <f>PRINCIPAL!$B$8+PRINCIPAL!$D$23</f>
        <v>2.972</v>
      </c>
      <c r="L37" s="79">
        <f t="shared" si="3"/>
        <v>0.24766666666666667</v>
      </c>
      <c r="M37" s="80">
        <f t="shared" si="12"/>
        <v>170699.54323830662</v>
      </c>
      <c r="N37" s="81">
        <f t="shared" si="8"/>
        <v>267</v>
      </c>
      <c r="O37" s="82">
        <f t="shared" si="4"/>
        <v>874.59908013236577</v>
      </c>
      <c r="P37" s="83">
        <f t="shared" si="9"/>
        <v>422.76586875353939</v>
      </c>
      <c r="Q37" s="84">
        <f t="shared" si="5"/>
        <v>451.83321137882638</v>
      </c>
    </row>
    <row r="38" spans="1:17">
      <c r="A38" s="78">
        <v>35</v>
      </c>
      <c r="B38" s="79">
        <f>PRINCIPAL!$B$8+PRINCIPAL!$B$23</f>
        <v>3.3719999999999999</v>
      </c>
      <c r="C38" s="79">
        <f t="shared" si="10"/>
        <v>0.28099999999999997</v>
      </c>
      <c r="D38" s="80">
        <f t="shared" si="11"/>
        <v>170976.25068449078</v>
      </c>
      <c r="E38" s="81">
        <f t="shared" si="6"/>
        <v>266</v>
      </c>
      <c r="F38" s="82">
        <f t="shared" si="1"/>
        <v>913.50234295584403</v>
      </c>
      <c r="G38" s="83">
        <f t="shared" si="7"/>
        <v>480.44326442341901</v>
      </c>
      <c r="H38" s="84">
        <f t="shared" si="2"/>
        <v>433.05907853242502</v>
      </c>
      <c r="I38" s="213"/>
      <c r="J38" s="78">
        <v>35</v>
      </c>
      <c r="K38" s="79">
        <f>PRINCIPAL!$B$8+PRINCIPAL!$D$23</f>
        <v>2.972</v>
      </c>
      <c r="L38" s="79">
        <f t="shared" si="3"/>
        <v>0.24766666666666667</v>
      </c>
      <c r="M38" s="80">
        <f t="shared" si="12"/>
        <v>170247.71002692779</v>
      </c>
      <c r="N38" s="81">
        <f t="shared" si="8"/>
        <v>266</v>
      </c>
      <c r="O38" s="82">
        <f t="shared" si="4"/>
        <v>874.59908013236532</v>
      </c>
      <c r="P38" s="83">
        <f t="shared" si="9"/>
        <v>421.64682850002447</v>
      </c>
      <c r="Q38" s="84">
        <f t="shared" si="5"/>
        <v>452.95225163234085</v>
      </c>
    </row>
    <row r="39" spans="1:17" ht="15.75" thickBot="1">
      <c r="A39" s="154">
        <v>36</v>
      </c>
      <c r="B39" s="185">
        <f>PRINCIPAL!$B$8+PRINCIPAL!$B$23</f>
        <v>3.3719999999999999</v>
      </c>
      <c r="C39" s="185">
        <f t="shared" si="10"/>
        <v>0.28099999999999997</v>
      </c>
      <c r="D39" s="192">
        <f t="shared" si="11"/>
        <v>170543.19160595836</v>
      </c>
      <c r="E39" s="187">
        <f t="shared" si="6"/>
        <v>265</v>
      </c>
      <c r="F39" s="188">
        <f t="shared" si="1"/>
        <v>913.50234295584414</v>
      </c>
      <c r="G39" s="189">
        <f t="shared" si="7"/>
        <v>479.22636841274294</v>
      </c>
      <c r="H39" s="190">
        <f t="shared" si="2"/>
        <v>434.2759745431012</v>
      </c>
      <c r="I39" s="214"/>
      <c r="J39" s="154">
        <v>36</v>
      </c>
      <c r="K39" s="185">
        <f>PRINCIPAL!$B$8+PRINCIPAL!$D$23</f>
        <v>2.972</v>
      </c>
      <c r="L39" s="185">
        <f t="shared" si="3"/>
        <v>0.24766666666666667</v>
      </c>
      <c r="M39" s="186">
        <f t="shared" si="12"/>
        <v>169794.75777529544</v>
      </c>
      <c r="N39" s="187">
        <f t="shared" si="8"/>
        <v>265</v>
      </c>
      <c r="O39" s="82">
        <f t="shared" si="4"/>
        <v>874.59908013236532</v>
      </c>
      <c r="P39" s="189">
        <f t="shared" si="9"/>
        <v>420.52501675681503</v>
      </c>
      <c r="Q39" s="190">
        <f t="shared" si="5"/>
        <v>454.07406337555028</v>
      </c>
    </row>
    <row r="40" spans="1:17">
      <c r="A40" s="78">
        <v>37</v>
      </c>
      <c r="B40" s="79">
        <f>PRINCIPAL!$B$8+PRINCIPAL!$B$23</f>
        <v>3.3719999999999999</v>
      </c>
      <c r="C40" s="79">
        <f t="shared" si="10"/>
        <v>0.28099999999999997</v>
      </c>
      <c r="D40" s="80">
        <f t="shared" si="11"/>
        <v>170108.91563141526</v>
      </c>
      <c r="E40" s="81">
        <f t="shared" si="6"/>
        <v>264</v>
      </c>
      <c r="F40" s="82">
        <f t="shared" si="1"/>
        <v>913.50234295584403</v>
      </c>
      <c r="G40" s="83">
        <f t="shared" si="7"/>
        <v>478.00605292427679</v>
      </c>
      <c r="H40" s="84">
        <f t="shared" si="2"/>
        <v>435.49629003156724</v>
      </c>
      <c r="I40" s="212" t="s">
        <v>117</v>
      </c>
      <c r="J40" s="107">
        <v>37</v>
      </c>
      <c r="K40" s="193">
        <f>PRINCIPAL!$B$8+PRINCIPAL!$D$23</f>
        <v>2.972</v>
      </c>
      <c r="L40" s="193">
        <f t="shared" si="3"/>
        <v>0.24766666666666667</v>
      </c>
      <c r="M40" s="194">
        <f t="shared" si="12"/>
        <v>169340.68371191988</v>
      </c>
      <c r="N40" s="195">
        <f t="shared" si="8"/>
        <v>264</v>
      </c>
      <c r="O40" s="196">
        <f t="shared" si="4"/>
        <v>874.59908013236543</v>
      </c>
      <c r="P40" s="197">
        <f t="shared" si="9"/>
        <v>419.40042665985493</v>
      </c>
      <c r="Q40" s="198">
        <f t="shared" si="5"/>
        <v>455.1986534725105</v>
      </c>
    </row>
    <row r="41" spans="1:17">
      <c r="A41" s="78">
        <v>38</v>
      </c>
      <c r="B41" s="79">
        <f>PRINCIPAL!$B$8+PRINCIPAL!$B$23</f>
        <v>3.3719999999999999</v>
      </c>
      <c r="C41" s="79">
        <f t="shared" si="10"/>
        <v>0.28099999999999997</v>
      </c>
      <c r="D41" s="80">
        <f t="shared" si="11"/>
        <v>169673.41934138371</v>
      </c>
      <c r="E41" s="81">
        <f t="shared" si="6"/>
        <v>263</v>
      </c>
      <c r="F41" s="82">
        <f t="shared" si="1"/>
        <v>913.50234295584403</v>
      </c>
      <c r="G41" s="83">
        <f t="shared" si="7"/>
        <v>476.78230834928814</v>
      </c>
      <c r="H41" s="84">
        <f t="shared" si="2"/>
        <v>436.72003460655588</v>
      </c>
      <c r="I41" s="213"/>
      <c r="J41" s="78">
        <v>38</v>
      </c>
      <c r="K41" s="79">
        <f>PRINCIPAL!$B$8+PRINCIPAL!$D$23</f>
        <v>2.972</v>
      </c>
      <c r="L41" s="79">
        <f t="shared" si="3"/>
        <v>0.24766666666666667</v>
      </c>
      <c r="M41" s="80">
        <f t="shared" si="12"/>
        <v>168885.48505844738</v>
      </c>
      <c r="N41" s="81">
        <f t="shared" si="8"/>
        <v>263</v>
      </c>
      <c r="O41" s="82">
        <f t="shared" si="4"/>
        <v>874.5990801323652</v>
      </c>
      <c r="P41" s="83">
        <f t="shared" si="9"/>
        <v>418.27305132808806</v>
      </c>
      <c r="Q41" s="84">
        <f t="shared" si="5"/>
        <v>456.32602880427714</v>
      </c>
    </row>
    <row r="42" spans="1:17">
      <c r="A42" s="78">
        <v>39</v>
      </c>
      <c r="B42" s="79">
        <f>PRINCIPAL!$B$8+PRINCIPAL!$B$23</f>
        <v>3.3719999999999999</v>
      </c>
      <c r="C42" s="79">
        <f t="shared" si="10"/>
        <v>0.28099999999999997</v>
      </c>
      <c r="D42" s="80">
        <f t="shared" si="11"/>
        <v>169236.69930677715</v>
      </c>
      <c r="E42" s="81">
        <f t="shared" si="6"/>
        <v>262</v>
      </c>
      <c r="F42" s="82">
        <f t="shared" si="1"/>
        <v>913.50234295584414</v>
      </c>
      <c r="G42" s="83">
        <f t="shared" si="7"/>
        <v>475.55512505204371</v>
      </c>
      <c r="H42" s="84">
        <f t="shared" si="2"/>
        <v>437.94721790380044</v>
      </c>
      <c r="I42" s="213"/>
      <c r="J42" s="78">
        <v>39</v>
      </c>
      <c r="K42" s="79">
        <f>PRINCIPAL!$B$8+PRINCIPAL!$D$23</f>
        <v>2.972</v>
      </c>
      <c r="L42" s="79">
        <f t="shared" si="3"/>
        <v>0.24766666666666667</v>
      </c>
      <c r="M42" s="80">
        <f t="shared" si="12"/>
        <v>168429.15902964311</v>
      </c>
      <c r="N42" s="81">
        <f t="shared" si="8"/>
        <v>262</v>
      </c>
      <c r="O42" s="82">
        <f t="shared" si="4"/>
        <v>874.59908013236543</v>
      </c>
      <c r="P42" s="83">
        <f t="shared" si="9"/>
        <v>417.14288386341616</v>
      </c>
      <c r="Q42" s="84">
        <f t="shared" si="5"/>
        <v>457.45619626894927</v>
      </c>
    </row>
    <row r="43" spans="1:17">
      <c r="A43" s="78">
        <v>40</v>
      </c>
      <c r="B43" s="79">
        <f>PRINCIPAL!$B$8+PRINCIPAL!$B$23</f>
        <v>3.3719999999999999</v>
      </c>
      <c r="C43" s="79">
        <f t="shared" si="10"/>
        <v>0.28099999999999997</v>
      </c>
      <c r="D43" s="80">
        <f t="shared" si="11"/>
        <v>168798.75208887336</v>
      </c>
      <c r="E43" s="81">
        <f t="shared" si="6"/>
        <v>261</v>
      </c>
      <c r="F43" s="82">
        <f t="shared" si="1"/>
        <v>913.50234295584414</v>
      </c>
      <c r="G43" s="83">
        <f t="shared" si="7"/>
        <v>474.32449336973411</v>
      </c>
      <c r="H43" s="84">
        <f t="shared" si="2"/>
        <v>439.17784958611003</v>
      </c>
      <c r="I43" s="213"/>
      <c r="J43" s="78">
        <v>40</v>
      </c>
      <c r="K43" s="79">
        <f>PRINCIPAL!$B$8+PRINCIPAL!$D$23</f>
        <v>2.972</v>
      </c>
      <c r="L43" s="79">
        <f t="shared" si="3"/>
        <v>0.24766666666666667</v>
      </c>
      <c r="M43" s="80">
        <f t="shared" si="12"/>
        <v>167971.70283337415</v>
      </c>
      <c r="N43" s="81">
        <f t="shared" si="8"/>
        <v>261</v>
      </c>
      <c r="O43" s="82">
        <f t="shared" si="4"/>
        <v>874.5990801323652</v>
      </c>
      <c r="P43" s="83">
        <f t="shared" si="9"/>
        <v>416.00991735065662</v>
      </c>
      <c r="Q43" s="84">
        <f t="shared" si="5"/>
        <v>458.58916278170858</v>
      </c>
    </row>
    <row r="44" spans="1:17">
      <c r="A44" s="78">
        <v>41</v>
      </c>
      <c r="B44" s="79">
        <f>PRINCIPAL!$B$8+PRINCIPAL!$B$23</f>
        <v>3.3719999999999999</v>
      </c>
      <c r="C44" s="79">
        <f t="shared" si="10"/>
        <v>0.28099999999999997</v>
      </c>
      <c r="D44" s="80">
        <f t="shared" si="11"/>
        <v>168359.57423928723</v>
      </c>
      <c r="E44" s="81">
        <f t="shared" si="6"/>
        <v>260</v>
      </c>
      <c r="F44" s="82">
        <f t="shared" si="1"/>
        <v>913.50234295584426</v>
      </c>
      <c r="G44" s="83">
        <f t="shared" si="7"/>
        <v>473.09040361239704</v>
      </c>
      <c r="H44" s="84">
        <f t="shared" si="2"/>
        <v>440.41193934344722</v>
      </c>
      <c r="I44" s="213"/>
      <c r="J44" s="78">
        <v>41</v>
      </c>
      <c r="K44" s="79">
        <f>PRINCIPAL!$B$8+PRINCIPAL!$D$23</f>
        <v>2.972</v>
      </c>
      <c r="L44" s="79">
        <f t="shared" si="3"/>
        <v>0.24766666666666667</v>
      </c>
      <c r="M44" s="80">
        <f t="shared" si="12"/>
        <v>167513.11367059243</v>
      </c>
      <c r="N44" s="81">
        <f t="shared" si="8"/>
        <v>260</v>
      </c>
      <c r="O44" s="82">
        <f t="shared" si="4"/>
        <v>874.5990801323652</v>
      </c>
      <c r="P44" s="83">
        <f t="shared" si="9"/>
        <v>414.8741448575006</v>
      </c>
      <c r="Q44" s="84">
        <f t="shared" si="5"/>
        <v>459.72493527486461</v>
      </c>
    </row>
    <row r="45" spans="1:17">
      <c r="A45" s="78">
        <v>42</v>
      </c>
      <c r="B45" s="79">
        <f>PRINCIPAL!$B$8+PRINCIPAL!$B$23</f>
        <v>3.3719999999999999</v>
      </c>
      <c r="C45" s="79">
        <f t="shared" si="10"/>
        <v>0.28099999999999997</v>
      </c>
      <c r="D45" s="80">
        <f t="shared" si="11"/>
        <v>167919.1622999438</v>
      </c>
      <c r="E45" s="81">
        <f t="shared" si="6"/>
        <v>259</v>
      </c>
      <c r="F45" s="82">
        <f t="shared" si="1"/>
        <v>913.50234295584414</v>
      </c>
      <c r="G45" s="83">
        <f t="shared" si="7"/>
        <v>471.85284606284199</v>
      </c>
      <c r="H45" s="84">
        <f t="shared" si="2"/>
        <v>441.64949689300215</v>
      </c>
      <c r="I45" s="213"/>
      <c r="J45" s="78">
        <v>42</v>
      </c>
      <c r="K45" s="79">
        <f>PRINCIPAL!$B$8+PRINCIPAL!$D$23</f>
        <v>2.972</v>
      </c>
      <c r="L45" s="79">
        <f t="shared" si="3"/>
        <v>0.24766666666666667</v>
      </c>
      <c r="M45" s="80">
        <f t="shared" si="12"/>
        <v>167053.38873531757</v>
      </c>
      <c r="N45" s="81">
        <f t="shared" si="8"/>
        <v>259</v>
      </c>
      <c r="O45" s="82">
        <f t="shared" si="4"/>
        <v>874.5990801323652</v>
      </c>
      <c r="P45" s="83">
        <f t="shared" si="9"/>
        <v>413.73555943446985</v>
      </c>
      <c r="Q45" s="84">
        <f t="shared" si="5"/>
        <v>460.86352069789535</v>
      </c>
    </row>
    <row r="46" spans="1:17">
      <c r="A46" s="78">
        <v>43</v>
      </c>
      <c r="B46" s="79">
        <f>PRINCIPAL!$B$8+PRINCIPAL!$B$23</f>
        <v>3.3719999999999999</v>
      </c>
      <c r="C46" s="79">
        <f t="shared" si="10"/>
        <v>0.28099999999999997</v>
      </c>
      <c r="D46" s="80">
        <f t="shared" si="11"/>
        <v>167477.51280305081</v>
      </c>
      <c r="E46" s="81">
        <f t="shared" si="6"/>
        <v>258</v>
      </c>
      <c r="F46" s="82">
        <f t="shared" si="1"/>
        <v>913.50234295584437</v>
      </c>
      <c r="G46" s="83">
        <f t="shared" si="7"/>
        <v>470.61181097657277</v>
      </c>
      <c r="H46" s="84">
        <f t="shared" si="2"/>
        <v>442.8905319792716</v>
      </c>
      <c r="I46" s="213"/>
      <c r="J46" s="78">
        <v>43</v>
      </c>
      <c r="K46" s="79">
        <f>PRINCIPAL!$B$8+PRINCIPAL!$D$23</f>
        <v>2.972</v>
      </c>
      <c r="L46" s="79">
        <f t="shared" si="3"/>
        <v>0.24766666666666667</v>
      </c>
      <c r="M46" s="80">
        <f t="shared" si="12"/>
        <v>166592.52521461967</v>
      </c>
      <c r="N46" s="81">
        <f t="shared" si="8"/>
        <v>258</v>
      </c>
      <c r="O46" s="82">
        <f t="shared" si="4"/>
        <v>874.59908013236532</v>
      </c>
      <c r="P46" s="83">
        <f t="shared" si="9"/>
        <v>412.59415411487475</v>
      </c>
      <c r="Q46" s="84">
        <f t="shared" si="5"/>
        <v>462.00492601749056</v>
      </c>
    </row>
    <row r="47" spans="1:17">
      <c r="A47" s="78">
        <v>44</v>
      </c>
      <c r="B47" s="79">
        <f>PRINCIPAL!$B$8+PRINCIPAL!$B$23</f>
        <v>3.3719999999999999</v>
      </c>
      <c r="C47" s="79">
        <f t="shared" si="10"/>
        <v>0.28099999999999997</v>
      </c>
      <c r="D47" s="80">
        <f t="shared" si="11"/>
        <v>167034.62227107154</v>
      </c>
      <c r="E47" s="81">
        <f t="shared" si="6"/>
        <v>257</v>
      </c>
      <c r="F47" s="82">
        <f t="shared" si="1"/>
        <v>913.50234295584437</v>
      </c>
      <c r="G47" s="83">
        <f t="shared" si="7"/>
        <v>469.36728858171097</v>
      </c>
      <c r="H47" s="84">
        <f t="shared" si="2"/>
        <v>444.1350543741334</v>
      </c>
      <c r="I47" s="213"/>
      <c r="J47" s="78">
        <v>44</v>
      </c>
      <c r="K47" s="79">
        <f>PRINCIPAL!$B$8+PRINCIPAL!$D$23</f>
        <v>2.972</v>
      </c>
      <c r="L47" s="79">
        <f t="shared" si="3"/>
        <v>0.24766666666666667</v>
      </c>
      <c r="M47" s="80">
        <f t="shared" si="12"/>
        <v>166130.52028860219</v>
      </c>
      <c r="N47" s="81">
        <f t="shared" si="8"/>
        <v>257</v>
      </c>
      <c r="O47" s="82">
        <f t="shared" si="4"/>
        <v>874.59908013236509</v>
      </c>
      <c r="P47" s="83">
        <f t="shared" si="9"/>
        <v>411.44992191477138</v>
      </c>
      <c r="Q47" s="84">
        <f t="shared" si="5"/>
        <v>463.14915821759371</v>
      </c>
    </row>
    <row r="48" spans="1:17">
      <c r="A48" s="78">
        <v>45</v>
      </c>
      <c r="B48" s="79">
        <f>PRINCIPAL!$B$8+PRINCIPAL!$B$23</f>
        <v>3.3719999999999999</v>
      </c>
      <c r="C48" s="79">
        <f t="shared" si="10"/>
        <v>0.28099999999999997</v>
      </c>
      <c r="D48" s="80">
        <f t="shared" si="11"/>
        <v>166590.48721669739</v>
      </c>
      <c r="E48" s="81">
        <f t="shared" si="6"/>
        <v>256</v>
      </c>
      <c r="F48" s="82">
        <f t="shared" si="1"/>
        <v>913.50234295584448</v>
      </c>
      <c r="G48" s="83">
        <f t="shared" si="7"/>
        <v>468.11926907891961</v>
      </c>
      <c r="H48" s="84">
        <f t="shared" si="2"/>
        <v>445.38307387692487</v>
      </c>
      <c r="I48" s="213"/>
      <c r="J48" s="78">
        <v>45</v>
      </c>
      <c r="K48" s="79">
        <f>PRINCIPAL!$B$8+PRINCIPAL!$D$23</f>
        <v>2.972</v>
      </c>
      <c r="L48" s="79">
        <f t="shared" si="3"/>
        <v>0.24766666666666667</v>
      </c>
      <c r="M48" s="80">
        <f t="shared" si="12"/>
        <v>165667.37113038459</v>
      </c>
      <c r="N48" s="81">
        <f t="shared" si="8"/>
        <v>256</v>
      </c>
      <c r="O48" s="82">
        <f t="shared" si="4"/>
        <v>874.59908013236509</v>
      </c>
      <c r="P48" s="83">
        <f t="shared" si="9"/>
        <v>410.30285583291914</v>
      </c>
      <c r="Q48" s="84">
        <f t="shared" si="5"/>
        <v>464.29622429944595</v>
      </c>
    </row>
    <row r="49" spans="1:17">
      <c r="A49" s="78">
        <v>46</v>
      </c>
      <c r="B49" s="79">
        <f>PRINCIPAL!$B$8+PRINCIPAL!$B$23</f>
        <v>3.3719999999999999</v>
      </c>
      <c r="C49" s="79">
        <f t="shared" si="10"/>
        <v>0.28099999999999997</v>
      </c>
      <c r="D49" s="80">
        <f t="shared" si="11"/>
        <v>166145.10414282046</v>
      </c>
      <c r="E49" s="81">
        <f t="shared" si="6"/>
        <v>255</v>
      </c>
      <c r="F49" s="82">
        <f t="shared" si="1"/>
        <v>913.50234295584437</v>
      </c>
      <c r="G49" s="83">
        <f t="shared" si="7"/>
        <v>466.86774264132544</v>
      </c>
      <c r="H49" s="84">
        <f t="shared" si="2"/>
        <v>446.63460031451893</v>
      </c>
      <c r="I49" s="213"/>
      <c r="J49" s="78">
        <v>46</v>
      </c>
      <c r="K49" s="79">
        <f>PRINCIPAL!$B$8+PRINCIPAL!$D$23</f>
        <v>2.972</v>
      </c>
      <c r="L49" s="79">
        <f t="shared" si="3"/>
        <v>0.24766666666666667</v>
      </c>
      <c r="M49" s="80">
        <f t="shared" si="12"/>
        <v>165203.07490608515</v>
      </c>
      <c r="N49" s="81">
        <f t="shared" si="8"/>
        <v>255</v>
      </c>
      <c r="O49" s="82">
        <f t="shared" si="4"/>
        <v>874.59908013236475</v>
      </c>
      <c r="P49" s="83">
        <f t="shared" si="9"/>
        <v>409.15294885073757</v>
      </c>
      <c r="Q49" s="84">
        <f t="shared" si="5"/>
        <v>465.44613128162717</v>
      </c>
    </row>
    <row r="50" spans="1:17">
      <c r="A50" s="78">
        <v>47</v>
      </c>
      <c r="B50" s="79">
        <f>PRINCIPAL!$B$8+PRINCIPAL!$B$23</f>
        <v>3.3719999999999999</v>
      </c>
      <c r="C50" s="79">
        <f t="shared" si="10"/>
        <v>0.28099999999999997</v>
      </c>
      <c r="D50" s="80">
        <f t="shared" si="11"/>
        <v>165698.46954250595</v>
      </c>
      <c r="E50" s="81">
        <f t="shared" si="6"/>
        <v>254</v>
      </c>
      <c r="F50" s="82">
        <f t="shared" si="1"/>
        <v>913.50234295584437</v>
      </c>
      <c r="G50" s="83">
        <f t="shared" si="7"/>
        <v>465.61269941444169</v>
      </c>
      <c r="H50" s="84">
        <f t="shared" si="2"/>
        <v>447.88964354140268</v>
      </c>
      <c r="I50" s="213"/>
      <c r="J50" s="78">
        <v>47</v>
      </c>
      <c r="K50" s="79">
        <f>PRINCIPAL!$B$8+PRINCIPAL!$D$23</f>
        <v>2.972</v>
      </c>
      <c r="L50" s="79">
        <f t="shared" si="3"/>
        <v>0.24766666666666667</v>
      </c>
      <c r="M50" s="80">
        <f t="shared" si="12"/>
        <v>164737.62877480354</v>
      </c>
      <c r="N50" s="81">
        <f t="shared" si="8"/>
        <v>254</v>
      </c>
      <c r="O50" s="82">
        <f t="shared" si="4"/>
        <v>874.59908013236463</v>
      </c>
      <c r="P50" s="83">
        <f t="shared" si="9"/>
        <v>408.00019393226341</v>
      </c>
      <c r="Q50" s="84">
        <f t="shared" si="5"/>
        <v>466.59888620010122</v>
      </c>
    </row>
    <row r="51" spans="1:17" ht="15.75" thickBot="1">
      <c r="A51" s="154">
        <v>48</v>
      </c>
      <c r="B51" s="185">
        <f>PRINCIPAL!$B$8+PRINCIPAL!$B$23</f>
        <v>3.3719999999999999</v>
      </c>
      <c r="C51" s="185">
        <f t="shared" si="10"/>
        <v>0.28099999999999997</v>
      </c>
      <c r="D51" s="192">
        <f t="shared" si="11"/>
        <v>165250.57989896456</v>
      </c>
      <c r="E51" s="187">
        <f t="shared" si="6"/>
        <v>253</v>
      </c>
      <c r="F51" s="188">
        <f t="shared" si="1"/>
        <v>913.50234295584414</v>
      </c>
      <c r="G51" s="189">
        <f t="shared" si="7"/>
        <v>464.35412951609032</v>
      </c>
      <c r="H51" s="190">
        <f t="shared" si="2"/>
        <v>449.14821343975382</v>
      </c>
      <c r="I51" s="214"/>
      <c r="J51" s="154">
        <v>48</v>
      </c>
      <c r="K51" s="185">
        <f>PRINCIPAL!$B$8+PRINCIPAL!$D$23</f>
        <v>2.972</v>
      </c>
      <c r="L51" s="185">
        <f t="shared" si="3"/>
        <v>0.24766666666666667</v>
      </c>
      <c r="M51" s="186">
        <f t="shared" si="12"/>
        <v>164271.02988860343</v>
      </c>
      <c r="N51" s="187">
        <f t="shared" si="8"/>
        <v>253</v>
      </c>
      <c r="O51" s="82">
        <f t="shared" si="4"/>
        <v>874.59908013236463</v>
      </c>
      <c r="P51" s="189">
        <f t="shared" si="9"/>
        <v>406.8445840241078</v>
      </c>
      <c r="Q51" s="190">
        <f t="shared" si="5"/>
        <v>467.75449610825683</v>
      </c>
    </row>
    <row r="52" spans="1:17">
      <c r="A52" s="78">
        <v>49</v>
      </c>
      <c r="B52" s="79">
        <f>PRINCIPAL!$B$8+PRINCIPAL!$B$23</f>
        <v>3.3719999999999999</v>
      </c>
      <c r="C52" s="79">
        <f t="shared" si="10"/>
        <v>0.28099999999999997</v>
      </c>
      <c r="D52" s="80">
        <f t="shared" si="11"/>
        <v>164801.43168552479</v>
      </c>
      <c r="E52" s="81">
        <f t="shared" si="6"/>
        <v>252</v>
      </c>
      <c r="F52" s="82">
        <f t="shared" si="1"/>
        <v>913.50234295584437</v>
      </c>
      <c r="G52" s="83">
        <f t="shared" si="7"/>
        <v>463.09202303632463</v>
      </c>
      <c r="H52" s="84">
        <f t="shared" si="2"/>
        <v>450.41031991951974</v>
      </c>
      <c r="I52" s="212" t="s">
        <v>118</v>
      </c>
      <c r="J52" s="107">
        <v>49</v>
      </c>
      <c r="K52" s="193">
        <f>PRINCIPAL!$B$8+PRINCIPAL!$D$23</f>
        <v>2.972</v>
      </c>
      <c r="L52" s="193">
        <f t="shared" si="3"/>
        <v>0.24766666666666667</v>
      </c>
      <c r="M52" s="194">
        <f t="shared" si="12"/>
        <v>163803.27539249518</v>
      </c>
      <c r="N52" s="195">
        <f t="shared" si="8"/>
        <v>252</v>
      </c>
      <c r="O52" s="196">
        <f t="shared" si="4"/>
        <v>874.59908013236475</v>
      </c>
      <c r="P52" s="197">
        <f t="shared" si="9"/>
        <v>405.6861120554131</v>
      </c>
      <c r="Q52" s="198">
        <f t="shared" si="5"/>
        <v>468.91296807695164</v>
      </c>
    </row>
    <row r="53" spans="1:17">
      <c r="A53" s="78">
        <v>50</v>
      </c>
      <c r="B53" s="79">
        <f>PRINCIPAL!$B$8+PRINCIPAL!$B$23</f>
        <v>3.3719999999999999</v>
      </c>
      <c r="C53" s="79">
        <f t="shared" si="10"/>
        <v>0.28099999999999997</v>
      </c>
      <c r="D53" s="80">
        <f t="shared" si="11"/>
        <v>164351.02136560527</v>
      </c>
      <c r="E53" s="81">
        <f t="shared" si="6"/>
        <v>251</v>
      </c>
      <c r="F53" s="82">
        <f t="shared" si="1"/>
        <v>913.50234295584471</v>
      </c>
      <c r="G53" s="83">
        <f t="shared" si="7"/>
        <v>461.82637003735073</v>
      </c>
      <c r="H53" s="84">
        <f t="shared" si="2"/>
        <v>451.67597291849398</v>
      </c>
      <c r="I53" s="213"/>
      <c r="J53" s="78">
        <v>50</v>
      </c>
      <c r="K53" s="79">
        <f>PRINCIPAL!$B$8+PRINCIPAL!$D$23</f>
        <v>2.972</v>
      </c>
      <c r="L53" s="79">
        <f t="shared" si="3"/>
        <v>0.24766666666666667</v>
      </c>
      <c r="M53" s="80">
        <f t="shared" si="12"/>
        <v>163334.36242441824</v>
      </c>
      <c r="N53" s="81">
        <f t="shared" si="8"/>
        <v>251</v>
      </c>
      <c r="O53" s="82">
        <f t="shared" si="4"/>
        <v>874.59908013236509</v>
      </c>
      <c r="P53" s="83">
        <f t="shared" si="9"/>
        <v>404.52477093780925</v>
      </c>
      <c r="Q53" s="84">
        <f t="shared" si="5"/>
        <v>470.07430919455584</v>
      </c>
    </row>
    <row r="54" spans="1:17">
      <c r="A54" s="78">
        <v>51</v>
      </c>
      <c r="B54" s="79">
        <f>PRINCIPAL!$B$8+PRINCIPAL!$B$23</f>
        <v>3.3719999999999999</v>
      </c>
      <c r="C54" s="79">
        <f t="shared" si="10"/>
        <v>0.28099999999999997</v>
      </c>
      <c r="D54" s="80">
        <f t="shared" si="11"/>
        <v>163899.34539268678</v>
      </c>
      <c r="E54" s="81">
        <f t="shared" si="6"/>
        <v>250</v>
      </c>
      <c r="F54" s="82">
        <f t="shared" si="1"/>
        <v>913.50234295584437</v>
      </c>
      <c r="G54" s="83">
        <f t="shared" si="7"/>
        <v>460.55716055344982</v>
      </c>
      <c r="H54" s="84">
        <f t="shared" si="2"/>
        <v>452.94518240239455</v>
      </c>
      <c r="I54" s="213"/>
      <c r="J54" s="78">
        <v>51</v>
      </c>
      <c r="K54" s="79">
        <f>PRINCIPAL!$B$8+PRINCIPAL!$D$23</f>
        <v>2.972</v>
      </c>
      <c r="L54" s="79">
        <f t="shared" si="3"/>
        <v>0.24766666666666667</v>
      </c>
      <c r="M54" s="80">
        <f t="shared" si="12"/>
        <v>162864.2881152237</v>
      </c>
      <c r="N54" s="81">
        <f t="shared" si="8"/>
        <v>250</v>
      </c>
      <c r="O54" s="82">
        <f t="shared" si="4"/>
        <v>874.59908013236463</v>
      </c>
      <c r="P54" s="83">
        <f t="shared" si="9"/>
        <v>403.36055356537071</v>
      </c>
      <c r="Q54" s="84">
        <f t="shared" si="5"/>
        <v>471.23852656699393</v>
      </c>
    </row>
    <row r="55" spans="1:17">
      <c r="A55" s="78">
        <v>52</v>
      </c>
      <c r="B55" s="79">
        <f>PRINCIPAL!$B$8+PRINCIPAL!$B$23</f>
        <v>3.3719999999999999</v>
      </c>
      <c r="C55" s="79">
        <f t="shared" si="10"/>
        <v>0.28099999999999997</v>
      </c>
      <c r="D55" s="80">
        <f t="shared" si="11"/>
        <v>163446.4002102844</v>
      </c>
      <c r="E55" s="81">
        <f t="shared" si="6"/>
        <v>249</v>
      </c>
      <c r="F55" s="82">
        <f t="shared" si="1"/>
        <v>913.5023429558446</v>
      </c>
      <c r="G55" s="83">
        <f t="shared" si="7"/>
        <v>459.28438459089915</v>
      </c>
      <c r="H55" s="84">
        <f t="shared" si="2"/>
        <v>454.21795836494545</v>
      </c>
      <c r="I55" s="213"/>
      <c r="J55" s="78">
        <v>52</v>
      </c>
      <c r="K55" s="79">
        <f>PRINCIPAL!$B$8+PRINCIPAL!$D$23</f>
        <v>2.972</v>
      </c>
      <c r="L55" s="79">
        <f t="shared" si="3"/>
        <v>0.24766666666666667</v>
      </c>
      <c r="M55" s="80">
        <f t="shared" si="12"/>
        <v>162393.04958865669</v>
      </c>
      <c r="N55" s="81">
        <f t="shared" si="8"/>
        <v>249</v>
      </c>
      <c r="O55" s="82">
        <f t="shared" si="4"/>
        <v>874.59908013236475</v>
      </c>
      <c r="P55" s="83">
        <f t="shared" si="9"/>
        <v>402.19345281457311</v>
      </c>
      <c r="Q55" s="84">
        <f t="shared" si="5"/>
        <v>472.40562731779164</v>
      </c>
    </row>
    <row r="56" spans="1:17">
      <c r="A56" s="78">
        <v>53</v>
      </c>
      <c r="B56" s="79">
        <f>PRINCIPAL!$B$8+PRINCIPAL!$B$23</f>
        <v>3.3719999999999999</v>
      </c>
      <c r="C56" s="79">
        <f t="shared" si="10"/>
        <v>0.28099999999999997</v>
      </c>
      <c r="D56" s="80">
        <f t="shared" si="11"/>
        <v>162992.18225191944</v>
      </c>
      <c r="E56" s="81">
        <f t="shared" si="6"/>
        <v>248</v>
      </c>
      <c r="F56" s="82">
        <f t="shared" si="1"/>
        <v>913.50234295584471</v>
      </c>
      <c r="G56" s="83">
        <f t="shared" si="7"/>
        <v>458.00803212789361</v>
      </c>
      <c r="H56" s="84">
        <f t="shared" si="2"/>
        <v>455.4943108279511</v>
      </c>
      <c r="I56" s="213"/>
      <c r="J56" s="78">
        <v>53</v>
      </c>
      <c r="K56" s="79">
        <f>PRINCIPAL!$B$8+PRINCIPAL!$D$23</f>
        <v>2.972</v>
      </c>
      <c r="L56" s="79">
        <f t="shared" si="3"/>
        <v>0.24766666666666667</v>
      </c>
      <c r="M56" s="80">
        <f t="shared" si="12"/>
        <v>161920.64396133891</v>
      </c>
      <c r="N56" s="81">
        <f t="shared" si="8"/>
        <v>248</v>
      </c>
      <c r="O56" s="82">
        <f t="shared" si="4"/>
        <v>874.59908013236475</v>
      </c>
      <c r="P56" s="83">
        <f t="shared" si="9"/>
        <v>401.02346154424936</v>
      </c>
      <c r="Q56" s="84">
        <f t="shared" si="5"/>
        <v>473.57561858811539</v>
      </c>
    </row>
    <row r="57" spans="1:17">
      <c r="A57" s="78">
        <v>54</v>
      </c>
      <c r="B57" s="79">
        <f>PRINCIPAL!$B$8+PRINCIPAL!$B$23</f>
        <v>3.3719999999999999</v>
      </c>
      <c r="C57" s="79">
        <f t="shared" si="10"/>
        <v>0.28099999999999997</v>
      </c>
      <c r="D57" s="80">
        <f t="shared" si="11"/>
        <v>162536.68794109148</v>
      </c>
      <c r="E57" s="81">
        <f t="shared" si="6"/>
        <v>247</v>
      </c>
      <c r="F57" s="82">
        <f t="shared" si="1"/>
        <v>913.50234295584448</v>
      </c>
      <c r="G57" s="83">
        <f t="shared" si="7"/>
        <v>456.72809311446707</v>
      </c>
      <c r="H57" s="84">
        <f t="shared" si="2"/>
        <v>456.77424984137741</v>
      </c>
      <c r="I57" s="213"/>
      <c r="J57" s="78">
        <v>54</v>
      </c>
      <c r="K57" s="79">
        <f>PRINCIPAL!$B$8+PRINCIPAL!$D$23</f>
        <v>2.972</v>
      </c>
      <c r="L57" s="79">
        <f t="shared" si="3"/>
        <v>0.24766666666666667</v>
      </c>
      <c r="M57" s="80">
        <f t="shared" si="12"/>
        <v>161447.0683427508</v>
      </c>
      <c r="N57" s="81">
        <f t="shared" si="8"/>
        <v>247</v>
      </c>
      <c r="O57" s="82">
        <f t="shared" si="4"/>
        <v>874.59908013236486</v>
      </c>
      <c r="P57" s="83">
        <f t="shared" si="9"/>
        <v>399.85057259554617</v>
      </c>
      <c r="Q57" s="84">
        <f t="shared" si="5"/>
        <v>474.74850753681869</v>
      </c>
    </row>
    <row r="58" spans="1:17">
      <c r="A58" s="78">
        <v>55</v>
      </c>
      <c r="B58" s="79">
        <f>PRINCIPAL!$B$8+PRINCIPAL!$B$23</f>
        <v>3.3719999999999999</v>
      </c>
      <c r="C58" s="79">
        <f t="shared" si="10"/>
        <v>0.28099999999999997</v>
      </c>
      <c r="D58" s="80">
        <f t="shared" si="11"/>
        <v>162079.91369125011</v>
      </c>
      <c r="E58" s="81">
        <f t="shared" si="6"/>
        <v>246</v>
      </c>
      <c r="F58" s="82">
        <f t="shared" si="1"/>
        <v>913.50234295584426</v>
      </c>
      <c r="G58" s="83">
        <f t="shared" si="7"/>
        <v>455.44455747241278</v>
      </c>
      <c r="H58" s="84">
        <f t="shared" si="2"/>
        <v>458.05778548343147</v>
      </c>
      <c r="I58" s="213"/>
      <c r="J58" s="78">
        <v>55</v>
      </c>
      <c r="K58" s="79">
        <f>PRINCIPAL!$B$8+PRINCIPAL!$D$23</f>
        <v>2.972</v>
      </c>
      <c r="L58" s="79">
        <f t="shared" si="3"/>
        <v>0.24766666666666667</v>
      </c>
      <c r="M58" s="80">
        <f t="shared" si="12"/>
        <v>160972.31983521397</v>
      </c>
      <c r="N58" s="81">
        <f t="shared" si="8"/>
        <v>246</v>
      </c>
      <c r="O58" s="82">
        <f t="shared" si="4"/>
        <v>874.59908013236463</v>
      </c>
      <c r="P58" s="83">
        <f t="shared" si="9"/>
        <v>398.67477879187993</v>
      </c>
      <c r="Q58" s="84">
        <f t="shared" si="5"/>
        <v>475.9243013404847</v>
      </c>
    </row>
    <row r="59" spans="1:17">
      <c r="A59" s="78">
        <v>56</v>
      </c>
      <c r="B59" s="79">
        <f>PRINCIPAL!$B$8+PRINCIPAL!$B$23</f>
        <v>3.3719999999999999</v>
      </c>
      <c r="C59" s="79">
        <f t="shared" si="10"/>
        <v>0.28099999999999997</v>
      </c>
      <c r="D59" s="80">
        <f t="shared" si="11"/>
        <v>161621.85590576669</v>
      </c>
      <c r="E59" s="81">
        <f t="shared" si="6"/>
        <v>245</v>
      </c>
      <c r="F59" s="82">
        <f t="shared" si="1"/>
        <v>913.5023429558446</v>
      </c>
      <c r="G59" s="83">
        <f t="shared" si="7"/>
        <v>454.15741509520433</v>
      </c>
      <c r="H59" s="84">
        <f t="shared" si="2"/>
        <v>459.34492786064027</v>
      </c>
      <c r="I59" s="213"/>
      <c r="J59" s="78">
        <v>56</v>
      </c>
      <c r="K59" s="79">
        <f>PRINCIPAL!$B$8+PRINCIPAL!$D$23</f>
        <v>2.972</v>
      </c>
      <c r="L59" s="79">
        <f t="shared" si="3"/>
        <v>0.24766666666666667</v>
      </c>
      <c r="M59" s="80">
        <f t="shared" si="12"/>
        <v>160496.3955338735</v>
      </c>
      <c r="N59" s="81">
        <f t="shared" si="8"/>
        <v>245</v>
      </c>
      <c r="O59" s="82">
        <f t="shared" si="4"/>
        <v>874.59908013236463</v>
      </c>
      <c r="P59" s="83">
        <f t="shared" si="9"/>
        <v>397.49607293889335</v>
      </c>
      <c r="Q59" s="84">
        <f t="shared" si="5"/>
        <v>477.10300719347129</v>
      </c>
    </row>
    <row r="60" spans="1:17">
      <c r="A60" s="78">
        <v>57</v>
      </c>
      <c r="B60" s="79">
        <f>PRINCIPAL!$B$8+PRINCIPAL!$B$23</f>
        <v>3.3719999999999999</v>
      </c>
      <c r="C60" s="79">
        <f t="shared" si="10"/>
        <v>0.28099999999999997</v>
      </c>
      <c r="D60" s="80">
        <f t="shared" si="11"/>
        <v>161162.51097790606</v>
      </c>
      <c r="E60" s="81">
        <f t="shared" si="6"/>
        <v>244</v>
      </c>
      <c r="F60" s="82">
        <f t="shared" si="1"/>
        <v>913.50234295584437</v>
      </c>
      <c r="G60" s="83">
        <f t="shared" si="7"/>
        <v>452.86665584791598</v>
      </c>
      <c r="H60" s="84">
        <f t="shared" si="2"/>
        <v>460.63568710792839</v>
      </c>
      <c r="I60" s="213"/>
      <c r="J60" s="78">
        <v>57</v>
      </c>
      <c r="K60" s="79">
        <f>PRINCIPAL!$B$8+PRINCIPAL!$D$23</f>
        <v>2.972</v>
      </c>
      <c r="L60" s="79">
        <f t="shared" si="3"/>
        <v>0.24766666666666667</v>
      </c>
      <c r="M60" s="80">
        <f t="shared" si="12"/>
        <v>160019.29252668002</v>
      </c>
      <c r="N60" s="81">
        <f t="shared" si="8"/>
        <v>244</v>
      </c>
      <c r="O60" s="82">
        <f t="shared" si="4"/>
        <v>874.59908013236463</v>
      </c>
      <c r="P60" s="83">
        <f t="shared" si="9"/>
        <v>396.31444782441082</v>
      </c>
      <c r="Q60" s="84">
        <f t="shared" si="5"/>
        <v>478.28463230795381</v>
      </c>
    </row>
    <row r="61" spans="1:17">
      <c r="A61" s="78">
        <v>58</v>
      </c>
      <c r="B61" s="79">
        <f>PRINCIPAL!$B$8+PRINCIPAL!$B$23</f>
        <v>3.3719999999999999</v>
      </c>
      <c r="C61" s="79">
        <f t="shared" si="10"/>
        <v>0.28099999999999997</v>
      </c>
      <c r="D61" s="80">
        <f t="shared" si="11"/>
        <v>160701.87529079814</v>
      </c>
      <c r="E61" s="81">
        <f t="shared" si="6"/>
        <v>243</v>
      </c>
      <c r="F61" s="82">
        <f t="shared" si="1"/>
        <v>913.50234295584471</v>
      </c>
      <c r="G61" s="83">
        <f t="shared" si="7"/>
        <v>451.57226956714271</v>
      </c>
      <c r="H61" s="84">
        <f t="shared" si="2"/>
        <v>461.930073388702</v>
      </c>
      <c r="I61" s="213"/>
      <c r="J61" s="78">
        <v>58</v>
      </c>
      <c r="K61" s="79">
        <f>PRINCIPAL!$B$8+PRINCIPAL!$D$23</f>
        <v>2.972</v>
      </c>
      <c r="L61" s="79">
        <f t="shared" si="3"/>
        <v>0.24766666666666667</v>
      </c>
      <c r="M61" s="80">
        <f t="shared" si="12"/>
        <v>159541.00789437207</v>
      </c>
      <c r="N61" s="81">
        <f t="shared" si="8"/>
        <v>243</v>
      </c>
      <c r="O61" s="82">
        <f t="shared" si="4"/>
        <v>874.59908013236463</v>
      </c>
      <c r="P61" s="83">
        <f t="shared" si="9"/>
        <v>395.12989621839483</v>
      </c>
      <c r="Q61" s="84">
        <f t="shared" si="5"/>
        <v>479.4691839139698</v>
      </c>
    </row>
    <row r="62" spans="1:17">
      <c r="A62" s="78">
        <v>59</v>
      </c>
      <c r="B62" s="79">
        <f>PRINCIPAL!$B$8+PRINCIPAL!$B$23</f>
        <v>3.3719999999999999</v>
      </c>
      <c r="C62" s="79">
        <f t="shared" si="10"/>
        <v>0.28099999999999997</v>
      </c>
      <c r="D62" s="80">
        <f t="shared" si="11"/>
        <v>160239.94521740943</v>
      </c>
      <c r="E62" s="81">
        <f t="shared" si="6"/>
        <v>242</v>
      </c>
      <c r="F62" s="82">
        <f t="shared" si="1"/>
        <v>913.5023429558446</v>
      </c>
      <c r="G62" s="83">
        <f t="shared" si="7"/>
        <v>450.27424606092046</v>
      </c>
      <c r="H62" s="84">
        <f t="shared" si="2"/>
        <v>463.22809689492414</v>
      </c>
      <c r="I62" s="213"/>
      <c r="J62" s="78">
        <v>59</v>
      </c>
      <c r="K62" s="79">
        <f>PRINCIPAL!$B$8+PRINCIPAL!$D$23</f>
        <v>2.972</v>
      </c>
      <c r="L62" s="79">
        <f t="shared" si="3"/>
        <v>0.24766666666666667</v>
      </c>
      <c r="M62" s="80">
        <f t="shared" si="12"/>
        <v>159061.53871045812</v>
      </c>
      <c r="N62" s="81">
        <f t="shared" si="8"/>
        <v>242</v>
      </c>
      <c r="O62" s="82">
        <f t="shared" si="4"/>
        <v>874.59908013236463</v>
      </c>
      <c r="P62" s="83">
        <f t="shared" si="9"/>
        <v>393.94241087290129</v>
      </c>
      <c r="Q62" s="84">
        <f t="shared" si="5"/>
        <v>480.65666925946334</v>
      </c>
    </row>
    <row r="63" spans="1:17" ht="15.75" thickBot="1">
      <c r="A63" s="154">
        <v>60</v>
      </c>
      <c r="B63" s="185">
        <f>PRINCIPAL!$B$8+PRINCIPAL!$B$23</f>
        <v>3.3719999999999999</v>
      </c>
      <c r="C63" s="185">
        <f t="shared" si="10"/>
        <v>0.28099999999999997</v>
      </c>
      <c r="D63" s="192">
        <f t="shared" si="11"/>
        <v>159776.71712051451</v>
      </c>
      <c r="E63" s="187">
        <f t="shared" si="6"/>
        <v>241</v>
      </c>
      <c r="F63" s="188">
        <f t="shared" si="1"/>
        <v>913.50234295584482</v>
      </c>
      <c r="G63" s="189">
        <f t="shared" si="7"/>
        <v>448.97257510864574</v>
      </c>
      <c r="H63" s="190">
        <f t="shared" si="2"/>
        <v>464.52976784719908</v>
      </c>
      <c r="I63" s="214"/>
      <c r="J63" s="154">
        <v>60</v>
      </c>
      <c r="K63" s="185">
        <f>PRINCIPAL!$B$8+PRINCIPAL!$D$23</f>
        <v>2.972</v>
      </c>
      <c r="L63" s="185">
        <f t="shared" si="3"/>
        <v>0.24766666666666667</v>
      </c>
      <c r="M63" s="186">
        <f t="shared" si="12"/>
        <v>158580.88204119867</v>
      </c>
      <c r="N63" s="187">
        <f t="shared" si="8"/>
        <v>241</v>
      </c>
      <c r="O63" s="82">
        <f t="shared" si="4"/>
        <v>874.59908013236441</v>
      </c>
      <c r="P63" s="189">
        <f t="shared" si="9"/>
        <v>392.75198452203534</v>
      </c>
      <c r="Q63" s="190">
        <f t="shared" si="5"/>
        <v>481.84709561032906</v>
      </c>
    </row>
    <row r="64" spans="1:17">
      <c r="A64" s="78">
        <v>61</v>
      </c>
      <c r="B64" s="79">
        <f>PRINCIPAL!$B$8+PRINCIPAL!$B$23</f>
        <v>3.3719999999999999</v>
      </c>
      <c r="C64" s="79">
        <f t="shared" si="10"/>
        <v>0.28099999999999997</v>
      </c>
      <c r="D64" s="80">
        <f t="shared" si="11"/>
        <v>159312.1873526673</v>
      </c>
      <c r="E64" s="81">
        <f t="shared" si="6"/>
        <v>240</v>
      </c>
      <c r="F64" s="82">
        <f t="shared" si="1"/>
        <v>913.50234295584471</v>
      </c>
      <c r="G64" s="83">
        <f t="shared" si="7"/>
        <v>447.6672464609951</v>
      </c>
      <c r="H64" s="84">
        <f t="shared" si="2"/>
        <v>465.83509649484961</v>
      </c>
      <c r="I64" s="212" t="s">
        <v>119</v>
      </c>
      <c r="J64" s="107">
        <v>61</v>
      </c>
      <c r="K64" s="193">
        <f>PRINCIPAL!$B$8+PRINCIPAL!$D$23</f>
        <v>2.972</v>
      </c>
      <c r="L64" s="193">
        <f t="shared" si="3"/>
        <v>0.24766666666666667</v>
      </c>
      <c r="M64" s="194">
        <f t="shared" si="12"/>
        <v>158099.03494558833</v>
      </c>
      <c r="N64" s="195">
        <f t="shared" si="8"/>
        <v>240</v>
      </c>
      <c r="O64" s="196">
        <f t="shared" si="4"/>
        <v>874.59908013236475</v>
      </c>
      <c r="P64" s="197">
        <f t="shared" si="9"/>
        <v>391.5586098819071</v>
      </c>
      <c r="Q64" s="198">
        <f t="shared" si="5"/>
        <v>483.04047025045764</v>
      </c>
    </row>
    <row r="65" spans="1:17">
      <c r="A65" s="78">
        <v>62</v>
      </c>
      <c r="B65" s="79">
        <f>PRINCIPAL!$B$8+PRINCIPAL!$B$23</f>
        <v>3.3719999999999999</v>
      </c>
      <c r="C65" s="79">
        <f t="shared" si="10"/>
        <v>0.28099999999999997</v>
      </c>
      <c r="D65" s="80">
        <f t="shared" si="11"/>
        <v>158846.35225617245</v>
      </c>
      <c r="E65" s="81">
        <f t="shared" si="6"/>
        <v>239</v>
      </c>
      <c r="F65" s="82">
        <f t="shared" si="1"/>
        <v>913.50234295584471</v>
      </c>
      <c r="G65" s="83">
        <f t="shared" si="7"/>
        <v>446.35824983984458</v>
      </c>
      <c r="H65" s="84">
        <f t="shared" si="2"/>
        <v>467.14409311600014</v>
      </c>
      <c r="I65" s="213"/>
      <c r="J65" s="78">
        <v>62</v>
      </c>
      <c r="K65" s="79">
        <f>PRINCIPAL!$B$8+PRINCIPAL!$D$23</f>
        <v>2.972</v>
      </c>
      <c r="L65" s="79">
        <f t="shared" si="3"/>
        <v>0.24766666666666667</v>
      </c>
      <c r="M65" s="80">
        <f t="shared" si="12"/>
        <v>157615.99447533788</v>
      </c>
      <c r="N65" s="81">
        <f t="shared" si="8"/>
        <v>239</v>
      </c>
      <c r="O65" s="82">
        <f t="shared" si="4"/>
        <v>874.59908013236441</v>
      </c>
      <c r="P65" s="83">
        <f t="shared" si="9"/>
        <v>390.36227965058686</v>
      </c>
      <c r="Q65" s="84">
        <f t="shared" si="5"/>
        <v>484.23680048177755</v>
      </c>
    </row>
    <row r="66" spans="1:17">
      <c r="A66" s="78">
        <v>63</v>
      </c>
      <c r="B66" s="79">
        <f>PRINCIPAL!$B$8+PRINCIPAL!$B$23</f>
        <v>3.3719999999999999</v>
      </c>
      <c r="C66" s="79">
        <f t="shared" si="10"/>
        <v>0.28099999999999997</v>
      </c>
      <c r="D66" s="80">
        <f t="shared" si="11"/>
        <v>158379.20816305646</v>
      </c>
      <c r="E66" s="81">
        <f t="shared" si="6"/>
        <v>238</v>
      </c>
      <c r="F66" s="82">
        <f t="shared" si="1"/>
        <v>913.50234295584482</v>
      </c>
      <c r="G66" s="83">
        <f t="shared" si="7"/>
        <v>445.04557493818868</v>
      </c>
      <c r="H66" s="84">
        <f t="shared" si="2"/>
        <v>468.45676801765615</v>
      </c>
      <c r="I66" s="213"/>
      <c r="J66" s="78">
        <v>63</v>
      </c>
      <c r="K66" s="79">
        <f>PRINCIPAL!$B$8+PRINCIPAL!$D$23</f>
        <v>2.972</v>
      </c>
      <c r="L66" s="79">
        <f t="shared" si="3"/>
        <v>0.24766666666666667</v>
      </c>
      <c r="M66" s="80">
        <f t="shared" si="12"/>
        <v>157131.75767485611</v>
      </c>
      <c r="N66" s="81">
        <f t="shared" si="8"/>
        <v>238</v>
      </c>
      <c r="O66" s="82">
        <f t="shared" si="4"/>
        <v>874.59908013236452</v>
      </c>
      <c r="P66" s="83">
        <f t="shared" si="9"/>
        <v>389.16298650806033</v>
      </c>
      <c r="Q66" s="84">
        <f t="shared" si="5"/>
        <v>485.43609362430419</v>
      </c>
    </row>
    <row r="67" spans="1:17">
      <c r="A67" s="78">
        <v>64</v>
      </c>
      <c r="B67" s="79">
        <f>PRINCIPAL!$B$8+PRINCIPAL!$B$23</f>
        <v>3.3719999999999999</v>
      </c>
      <c r="C67" s="79">
        <f t="shared" si="10"/>
        <v>0.28099999999999997</v>
      </c>
      <c r="D67" s="80">
        <f t="shared" si="11"/>
        <v>157910.75139503879</v>
      </c>
      <c r="E67" s="81">
        <f t="shared" si="6"/>
        <v>237</v>
      </c>
      <c r="F67" s="82">
        <f t="shared" si="1"/>
        <v>913.50234295584482</v>
      </c>
      <c r="G67" s="83">
        <f t="shared" si="7"/>
        <v>443.72921142005902</v>
      </c>
      <c r="H67" s="84">
        <f t="shared" si="2"/>
        <v>469.77313153578581</v>
      </c>
      <c r="I67" s="213"/>
      <c r="J67" s="78">
        <v>64</v>
      </c>
      <c r="K67" s="79">
        <f>PRINCIPAL!$B$8+PRINCIPAL!$D$23</f>
        <v>2.972</v>
      </c>
      <c r="L67" s="79">
        <f t="shared" si="3"/>
        <v>0.24766666666666667</v>
      </c>
      <c r="M67" s="80">
        <f t="shared" si="12"/>
        <v>156646.32158123181</v>
      </c>
      <c r="N67" s="81">
        <f t="shared" si="8"/>
        <v>237</v>
      </c>
      <c r="O67" s="82">
        <f t="shared" si="4"/>
        <v>874.59908013236418</v>
      </c>
      <c r="P67" s="83">
        <f t="shared" si="9"/>
        <v>387.96072311618411</v>
      </c>
      <c r="Q67" s="84">
        <f t="shared" si="5"/>
        <v>486.63835701618007</v>
      </c>
    </row>
    <row r="68" spans="1:17">
      <c r="A68" s="78">
        <v>65</v>
      </c>
      <c r="B68" s="79">
        <f>PRINCIPAL!$B$8+PRINCIPAL!$B$23</f>
        <v>3.3719999999999999</v>
      </c>
      <c r="C68" s="79">
        <f t="shared" si="10"/>
        <v>0.28099999999999997</v>
      </c>
      <c r="D68" s="80">
        <f t="shared" si="11"/>
        <v>157440.978263503</v>
      </c>
      <c r="E68" s="81">
        <f t="shared" si="6"/>
        <v>236</v>
      </c>
      <c r="F68" s="82">
        <f t="shared" si="1"/>
        <v>913.5023429558446</v>
      </c>
      <c r="G68" s="83">
        <f t="shared" si="7"/>
        <v>442.40914892044339</v>
      </c>
      <c r="H68" s="84">
        <f t="shared" si="2"/>
        <v>471.09319403540121</v>
      </c>
      <c r="I68" s="213"/>
      <c r="J68" s="78">
        <v>65</v>
      </c>
      <c r="K68" s="79">
        <f>PRINCIPAL!$B$8+PRINCIPAL!$D$23</f>
        <v>2.972</v>
      </c>
      <c r="L68" s="79">
        <f t="shared" si="3"/>
        <v>0.24766666666666667</v>
      </c>
      <c r="M68" s="80">
        <f t="shared" si="12"/>
        <v>156159.68322421564</v>
      </c>
      <c r="N68" s="81">
        <f t="shared" si="8"/>
        <v>236</v>
      </c>
      <c r="O68" s="82">
        <f t="shared" si="4"/>
        <v>874.59908013236441</v>
      </c>
      <c r="P68" s="83">
        <f t="shared" si="9"/>
        <v>386.75548211864071</v>
      </c>
      <c r="Q68" s="84">
        <f t="shared" si="5"/>
        <v>487.84359801372369</v>
      </c>
    </row>
    <row r="69" spans="1:17">
      <c r="A69" s="78">
        <v>66</v>
      </c>
      <c r="B69" s="79">
        <f>PRINCIPAL!$B$8+PRINCIPAL!$B$23</f>
        <v>3.3719999999999999</v>
      </c>
      <c r="C69" s="79">
        <f t="shared" ref="C69:C132" si="13">B69/12</f>
        <v>0.28099999999999997</v>
      </c>
      <c r="D69" s="80">
        <f t="shared" si="11"/>
        <v>156969.88506946759</v>
      </c>
      <c r="E69" s="81">
        <f t="shared" si="6"/>
        <v>235</v>
      </c>
      <c r="F69" s="82">
        <f t="shared" ref="F69:F132" si="14">IF(ISERROR((D69*C69)/(100*(1-(1+C69/100)^(-E69)))),0,(D69*C69)/(100*(1-(1+C69/100)^(-E69))))</f>
        <v>913.5023429558446</v>
      </c>
      <c r="G69" s="83">
        <f t="shared" si="7"/>
        <v>441.08537704520387</v>
      </c>
      <c r="H69" s="84">
        <f t="shared" ref="H69:H132" si="15">F69-G69</f>
        <v>472.41696591064073</v>
      </c>
      <c r="I69" s="213"/>
      <c r="J69" s="78">
        <v>66</v>
      </c>
      <c r="K69" s="79">
        <f>PRINCIPAL!$B$8+PRINCIPAL!$D$23</f>
        <v>2.972</v>
      </c>
      <c r="L69" s="79">
        <f t="shared" ref="L69:L132" si="16">K69/12</f>
        <v>0.24766666666666667</v>
      </c>
      <c r="M69" s="80">
        <f t="shared" si="12"/>
        <v>155671.83962620192</v>
      </c>
      <c r="N69" s="81">
        <f t="shared" si="8"/>
        <v>235</v>
      </c>
      <c r="O69" s="82">
        <f t="shared" ref="O69:O132" si="17">IF(ISERROR((M69*L69)/(100*(1-(1+L69/100)^(-N69)))),0,(M69*L69)/(100*(1-(1+L69/100)^(-N69))))</f>
        <v>874.59908013236452</v>
      </c>
      <c r="P69" s="83">
        <f t="shared" si="9"/>
        <v>385.54725614089347</v>
      </c>
      <c r="Q69" s="84">
        <f t="shared" ref="Q69:Q132" si="18">O69-P69</f>
        <v>489.05182399147105</v>
      </c>
    </row>
    <row r="70" spans="1:17">
      <c r="A70" s="78">
        <v>67</v>
      </c>
      <c r="B70" s="79">
        <f>PRINCIPAL!$B$8+PRINCIPAL!$B$23</f>
        <v>3.3719999999999999</v>
      </c>
      <c r="C70" s="79">
        <f t="shared" si="13"/>
        <v>0.28099999999999997</v>
      </c>
      <c r="D70" s="80">
        <f t="shared" si="11"/>
        <v>156497.46810355695</v>
      </c>
      <c r="E70" s="81">
        <f t="shared" ref="E70:E133" si="19">E69-1</f>
        <v>234</v>
      </c>
      <c r="F70" s="82">
        <f t="shared" si="14"/>
        <v>913.50234295584471</v>
      </c>
      <c r="G70" s="83">
        <f t="shared" ref="G70:G133" si="20">D70*C70/100</f>
        <v>439.75788537099498</v>
      </c>
      <c r="H70" s="84">
        <f t="shared" si="15"/>
        <v>473.74445758484973</v>
      </c>
      <c r="I70" s="213"/>
      <c r="J70" s="78">
        <v>67</v>
      </c>
      <c r="K70" s="79">
        <f>PRINCIPAL!$B$8+PRINCIPAL!$D$23</f>
        <v>2.972</v>
      </c>
      <c r="L70" s="79">
        <f t="shared" si="16"/>
        <v>0.24766666666666667</v>
      </c>
      <c r="M70" s="80">
        <f t="shared" si="12"/>
        <v>155182.78780221046</v>
      </c>
      <c r="N70" s="81">
        <f t="shared" ref="N70:N133" si="21">N69-1</f>
        <v>234</v>
      </c>
      <c r="O70" s="82">
        <f t="shared" si="17"/>
        <v>874.59908013236441</v>
      </c>
      <c r="P70" s="83">
        <f t="shared" ref="P70:P133" si="22">M70*L70/100</f>
        <v>384.33603779014129</v>
      </c>
      <c r="Q70" s="84">
        <f t="shared" si="18"/>
        <v>490.26304234222312</v>
      </c>
    </row>
    <row r="71" spans="1:17">
      <c r="A71" s="78">
        <v>68</v>
      </c>
      <c r="B71" s="79">
        <f>PRINCIPAL!$B$8+PRINCIPAL!$B$23</f>
        <v>3.3719999999999999</v>
      </c>
      <c r="C71" s="79">
        <f t="shared" si="13"/>
        <v>0.28099999999999997</v>
      </c>
      <c r="D71" s="80">
        <f t="shared" ref="D71:D134" si="23">D70-H70</f>
        <v>156023.72364597209</v>
      </c>
      <c r="E71" s="81">
        <f t="shared" si="19"/>
        <v>233</v>
      </c>
      <c r="F71" s="82">
        <f t="shared" si="14"/>
        <v>913.50234295584505</v>
      </c>
      <c r="G71" s="83">
        <f t="shared" si="20"/>
        <v>438.42666344518153</v>
      </c>
      <c r="H71" s="84">
        <f t="shared" si="15"/>
        <v>475.07567951066352</v>
      </c>
      <c r="I71" s="213"/>
      <c r="J71" s="78">
        <v>68</v>
      </c>
      <c r="K71" s="79">
        <f>PRINCIPAL!$B$8+PRINCIPAL!$D$23</f>
        <v>2.972</v>
      </c>
      <c r="L71" s="79">
        <f t="shared" si="16"/>
        <v>0.24766666666666667</v>
      </c>
      <c r="M71" s="80">
        <f t="shared" ref="M71:M134" si="24">M70-Q70</f>
        <v>154692.52475986825</v>
      </c>
      <c r="N71" s="81">
        <f t="shared" si="21"/>
        <v>233</v>
      </c>
      <c r="O71" s="82">
        <f t="shared" si="17"/>
        <v>874.59908013236463</v>
      </c>
      <c r="P71" s="83">
        <f t="shared" si="22"/>
        <v>383.12181965527373</v>
      </c>
      <c r="Q71" s="84">
        <f t="shared" si="18"/>
        <v>491.47726047709091</v>
      </c>
    </row>
    <row r="72" spans="1:17">
      <c r="A72" s="78">
        <v>69</v>
      </c>
      <c r="B72" s="79">
        <f>PRINCIPAL!$B$8+PRINCIPAL!$B$23</f>
        <v>3.3719999999999999</v>
      </c>
      <c r="C72" s="79">
        <f t="shared" si="13"/>
        <v>0.28099999999999997</v>
      </c>
      <c r="D72" s="80">
        <f t="shared" si="23"/>
        <v>155548.64796646143</v>
      </c>
      <c r="E72" s="81">
        <f t="shared" si="19"/>
        <v>232</v>
      </c>
      <c r="F72" s="82">
        <f t="shared" si="14"/>
        <v>913.50234295584448</v>
      </c>
      <c r="G72" s="83">
        <f t="shared" si="20"/>
        <v>437.09170078575653</v>
      </c>
      <c r="H72" s="84">
        <f t="shared" si="15"/>
        <v>476.41064217008795</v>
      </c>
      <c r="I72" s="213"/>
      <c r="J72" s="78">
        <v>69</v>
      </c>
      <c r="K72" s="79">
        <f>PRINCIPAL!$B$8+PRINCIPAL!$D$23</f>
        <v>2.972</v>
      </c>
      <c r="L72" s="79">
        <f t="shared" si="16"/>
        <v>0.24766666666666667</v>
      </c>
      <c r="M72" s="80">
        <f t="shared" si="24"/>
        <v>154201.04749939116</v>
      </c>
      <c r="N72" s="81">
        <f t="shared" si="21"/>
        <v>232</v>
      </c>
      <c r="O72" s="82">
        <f t="shared" si="17"/>
        <v>874.59908013236441</v>
      </c>
      <c r="P72" s="83">
        <f t="shared" si="22"/>
        <v>381.90459430682546</v>
      </c>
      <c r="Q72" s="84">
        <f t="shared" si="18"/>
        <v>492.69448582553895</v>
      </c>
    </row>
    <row r="73" spans="1:17">
      <c r="A73" s="78">
        <v>70</v>
      </c>
      <c r="B73" s="79">
        <f>PRINCIPAL!$B$8+PRINCIPAL!$B$23</f>
        <v>3.3719999999999999</v>
      </c>
      <c r="C73" s="79">
        <f t="shared" si="13"/>
        <v>0.28099999999999997</v>
      </c>
      <c r="D73" s="80">
        <f t="shared" si="23"/>
        <v>155072.23732429135</v>
      </c>
      <c r="E73" s="81">
        <f t="shared" si="19"/>
        <v>231</v>
      </c>
      <c r="F73" s="82">
        <f t="shared" si="14"/>
        <v>913.50234295584482</v>
      </c>
      <c r="G73" s="83">
        <f t="shared" si="20"/>
        <v>435.75298688125861</v>
      </c>
      <c r="H73" s="84">
        <f t="shared" si="15"/>
        <v>477.74935607458622</v>
      </c>
      <c r="I73" s="213"/>
      <c r="J73" s="78">
        <v>70</v>
      </c>
      <c r="K73" s="79">
        <f>PRINCIPAL!$B$8+PRINCIPAL!$D$23</f>
        <v>2.972</v>
      </c>
      <c r="L73" s="79">
        <f t="shared" si="16"/>
        <v>0.24766666666666667</v>
      </c>
      <c r="M73" s="80">
        <f t="shared" si="24"/>
        <v>153708.35301356562</v>
      </c>
      <c r="N73" s="81">
        <f t="shared" si="21"/>
        <v>231</v>
      </c>
      <c r="O73" s="82">
        <f t="shared" si="17"/>
        <v>874.59908013236441</v>
      </c>
      <c r="P73" s="83">
        <f t="shared" si="22"/>
        <v>380.68435429693085</v>
      </c>
      <c r="Q73" s="84">
        <f t="shared" si="18"/>
        <v>493.91472583543356</v>
      </c>
    </row>
    <row r="74" spans="1:17">
      <c r="A74" s="78">
        <v>71</v>
      </c>
      <c r="B74" s="79">
        <f>PRINCIPAL!$B$8+PRINCIPAL!$B$23</f>
        <v>3.3719999999999999</v>
      </c>
      <c r="C74" s="79">
        <f t="shared" si="13"/>
        <v>0.28099999999999997</v>
      </c>
      <c r="D74" s="80">
        <f t="shared" si="23"/>
        <v>154594.48796821677</v>
      </c>
      <c r="E74" s="81">
        <f t="shared" si="19"/>
        <v>230</v>
      </c>
      <c r="F74" s="82">
        <f t="shared" si="14"/>
        <v>913.5023429558446</v>
      </c>
      <c r="G74" s="83">
        <f t="shared" si="20"/>
        <v>434.41051119068908</v>
      </c>
      <c r="H74" s="84">
        <f t="shared" si="15"/>
        <v>479.09183176515552</v>
      </c>
      <c r="I74" s="213"/>
      <c r="J74" s="78">
        <v>71</v>
      </c>
      <c r="K74" s="79">
        <f>PRINCIPAL!$B$8+PRINCIPAL!$D$23</f>
        <v>2.972</v>
      </c>
      <c r="L74" s="79">
        <f t="shared" si="16"/>
        <v>0.24766666666666667</v>
      </c>
      <c r="M74" s="80">
        <f t="shared" si="24"/>
        <v>153214.43828773018</v>
      </c>
      <c r="N74" s="81">
        <f t="shared" si="21"/>
        <v>230</v>
      </c>
      <c r="O74" s="82">
        <f t="shared" si="17"/>
        <v>874.59908013236441</v>
      </c>
      <c r="P74" s="83">
        <f t="shared" si="22"/>
        <v>379.46109215927839</v>
      </c>
      <c r="Q74" s="84">
        <f t="shared" si="18"/>
        <v>495.13798797308601</v>
      </c>
    </row>
    <row r="75" spans="1:17" ht="15.75" thickBot="1">
      <c r="A75" s="154">
        <v>72</v>
      </c>
      <c r="B75" s="185">
        <f>PRINCIPAL!$B$8+PRINCIPAL!$B$23</f>
        <v>3.3719999999999999</v>
      </c>
      <c r="C75" s="185">
        <f t="shared" si="13"/>
        <v>0.28099999999999997</v>
      </c>
      <c r="D75" s="192">
        <f t="shared" si="23"/>
        <v>154115.3961364516</v>
      </c>
      <c r="E75" s="187">
        <f t="shared" si="19"/>
        <v>229</v>
      </c>
      <c r="F75" s="188">
        <f t="shared" si="14"/>
        <v>913.50234295584482</v>
      </c>
      <c r="G75" s="189">
        <f t="shared" si="20"/>
        <v>433.064263143429</v>
      </c>
      <c r="H75" s="190">
        <f t="shared" si="15"/>
        <v>480.43807981241582</v>
      </c>
      <c r="I75" s="214"/>
      <c r="J75" s="154">
        <v>72</v>
      </c>
      <c r="K75" s="185">
        <f>PRINCIPAL!$B$8+PRINCIPAL!$D$23</f>
        <v>2.972</v>
      </c>
      <c r="L75" s="185">
        <f t="shared" si="16"/>
        <v>0.24766666666666667</v>
      </c>
      <c r="M75" s="186">
        <f t="shared" si="24"/>
        <v>152719.3002997571</v>
      </c>
      <c r="N75" s="187">
        <f t="shared" si="21"/>
        <v>229</v>
      </c>
      <c r="O75" s="82">
        <f t="shared" si="17"/>
        <v>874.59908013236407</v>
      </c>
      <c r="P75" s="189">
        <f t="shared" si="22"/>
        <v>378.23480040906509</v>
      </c>
      <c r="Q75" s="190">
        <f t="shared" si="18"/>
        <v>496.36427972329898</v>
      </c>
    </row>
    <row r="76" spans="1:17">
      <c r="A76" s="78">
        <v>73</v>
      </c>
      <c r="B76" s="79">
        <f>PRINCIPAL!$B$8+PRINCIPAL!$B$23</f>
        <v>3.3719999999999999</v>
      </c>
      <c r="C76" s="79">
        <f t="shared" si="13"/>
        <v>0.28099999999999997</v>
      </c>
      <c r="D76" s="80">
        <f t="shared" si="23"/>
        <v>153634.95805663918</v>
      </c>
      <c r="E76" s="81">
        <f t="shared" si="19"/>
        <v>228</v>
      </c>
      <c r="F76" s="82">
        <f t="shared" si="14"/>
        <v>913.5023429558446</v>
      </c>
      <c r="G76" s="83">
        <f t="shared" si="20"/>
        <v>431.71423213915608</v>
      </c>
      <c r="H76" s="84">
        <f t="shared" si="15"/>
        <v>481.78811081668852</v>
      </c>
      <c r="I76" s="212" t="s">
        <v>120</v>
      </c>
      <c r="J76" s="107">
        <v>73</v>
      </c>
      <c r="K76" s="193">
        <f>PRINCIPAL!$B$8+PRINCIPAL!$D$23</f>
        <v>2.972</v>
      </c>
      <c r="L76" s="193">
        <f t="shared" si="16"/>
        <v>0.24766666666666667</v>
      </c>
      <c r="M76" s="194">
        <f t="shared" si="24"/>
        <v>152222.93602003381</v>
      </c>
      <c r="N76" s="195">
        <f t="shared" si="21"/>
        <v>228</v>
      </c>
      <c r="O76" s="196">
        <f t="shared" si="17"/>
        <v>874.59908013236418</v>
      </c>
      <c r="P76" s="197">
        <f t="shared" si="22"/>
        <v>377.00547154295037</v>
      </c>
      <c r="Q76" s="198">
        <f t="shared" si="18"/>
        <v>497.5936085894138</v>
      </c>
    </row>
    <row r="77" spans="1:17">
      <c r="A77" s="78">
        <v>74</v>
      </c>
      <c r="B77" s="79">
        <f>PRINCIPAL!$B$8+PRINCIPAL!$B$23</f>
        <v>3.3719999999999999</v>
      </c>
      <c r="C77" s="79">
        <f t="shared" si="13"/>
        <v>0.28099999999999997</v>
      </c>
      <c r="D77" s="80">
        <f t="shared" si="23"/>
        <v>153153.1699458225</v>
      </c>
      <c r="E77" s="81">
        <f t="shared" si="19"/>
        <v>227</v>
      </c>
      <c r="F77" s="82">
        <f t="shared" si="14"/>
        <v>913.50234295584482</v>
      </c>
      <c r="G77" s="83">
        <f t="shared" si="20"/>
        <v>430.36040754776121</v>
      </c>
      <c r="H77" s="84">
        <f t="shared" si="15"/>
        <v>483.14193540808361</v>
      </c>
      <c r="I77" s="213"/>
      <c r="J77" s="78">
        <v>74</v>
      </c>
      <c r="K77" s="79">
        <f>PRINCIPAL!$B$8+PRINCIPAL!$D$23</f>
        <v>2.972</v>
      </c>
      <c r="L77" s="79">
        <f t="shared" si="16"/>
        <v>0.24766666666666667</v>
      </c>
      <c r="M77" s="80">
        <f t="shared" si="24"/>
        <v>151725.34241144441</v>
      </c>
      <c r="N77" s="81">
        <f t="shared" si="21"/>
        <v>227</v>
      </c>
      <c r="O77" s="82">
        <f t="shared" si="17"/>
        <v>874.59908013236429</v>
      </c>
      <c r="P77" s="83">
        <f t="shared" si="22"/>
        <v>375.77309803901068</v>
      </c>
      <c r="Q77" s="84">
        <f t="shared" si="18"/>
        <v>498.82598209335362</v>
      </c>
    </row>
    <row r="78" spans="1:17">
      <c r="A78" s="78">
        <v>75</v>
      </c>
      <c r="B78" s="79">
        <f>PRINCIPAL!$B$8+PRINCIPAL!$B$23</f>
        <v>3.3719999999999999</v>
      </c>
      <c r="C78" s="79">
        <f t="shared" si="13"/>
        <v>0.28099999999999997</v>
      </c>
      <c r="D78" s="80">
        <f t="shared" si="23"/>
        <v>152670.02801041442</v>
      </c>
      <c r="E78" s="81">
        <f t="shared" si="19"/>
        <v>226</v>
      </c>
      <c r="F78" s="82">
        <f t="shared" si="14"/>
        <v>913.50234295584482</v>
      </c>
      <c r="G78" s="83">
        <f t="shared" si="20"/>
        <v>429.00277870926448</v>
      </c>
      <c r="H78" s="84">
        <f t="shared" si="15"/>
        <v>484.49956424658035</v>
      </c>
      <c r="I78" s="213"/>
      <c r="J78" s="78">
        <v>75</v>
      </c>
      <c r="K78" s="79">
        <f>PRINCIPAL!$B$8+PRINCIPAL!$D$23</f>
        <v>2.972</v>
      </c>
      <c r="L78" s="79">
        <f t="shared" si="16"/>
        <v>0.24766666666666667</v>
      </c>
      <c r="M78" s="80">
        <f t="shared" si="24"/>
        <v>151226.51642935106</v>
      </c>
      <c r="N78" s="81">
        <f t="shared" si="21"/>
        <v>226</v>
      </c>
      <c r="O78" s="82">
        <f t="shared" si="17"/>
        <v>874.59908013236441</v>
      </c>
      <c r="P78" s="83">
        <f t="shared" si="22"/>
        <v>374.53767235669278</v>
      </c>
      <c r="Q78" s="84">
        <f t="shared" si="18"/>
        <v>500.06140777567163</v>
      </c>
    </row>
    <row r="79" spans="1:17">
      <c r="A79" s="78">
        <v>76</v>
      </c>
      <c r="B79" s="79">
        <f>PRINCIPAL!$B$8+PRINCIPAL!$B$23</f>
        <v>3.3719999999999999</v>
      </c>
      <c r="C79" s="79">
        <f t="shared" si="13"/>
        <v>0.28099999999999997</v>
      </c>
      <c r="D79" s="80">
        <f t="shared" si="23"/>
        <v>152185.52844616782</v>
      </c>
      <c r="E79" s="81">
        <f t="shared" si="19"/>
        <v>225</v>
      </c>
      <c r="F79" s="82">
        <f t="shared" si="14"/>
        <v>913.50234295584505</v>
      </c>
      <c r="G79" s="83">
        <f t="shared" si="20"/>
        <v>427.64133493373157</v>
      </c>
      <c r="H79" s="84">
        <f t="shared" si="15"/>
        <v>485.86100802211348</v>
      </c>
      <c r="I79" s="213"/>
      <c r="J79" s="78">
        <v>76</v>
      </c>
      <c r="K79" s="79">
        <f>PRINCIPAL!$B$8+PRINCIPAL!$D$23</f>
        <v>2.972</v>
      </c>
      <c r="L79" s="79">
        <f t="shared" si="16"/>
        <v>0.24766666666666667</v>
      </c>
      <c r="M79" s="80">
        <f t="shared" si="24"/>
        <v>150726.45502157538</v>
      </c>
      <c r="N79" s="81">
        <f t="shared" si="21"/>
        <v>225</v>
      </c>
      <c r="O79" s="82">
        <f t="shared" si="17"/>
        <v>874.59908013236429</v>
      </c>
      <c r="P79" s="83">
        <f t="shared" si="22"/>
        <v>373.29918693676836</v>
      </c>
      <c r="Q79" s="84">
        <f t="shared" si="18"/>
        <v>501.29989319559593</v>
      </c>
    </row>
    <row r="80" spans="1:17">
      <c r="A80" s="78">
        <v>77</v>
      </c>
      <c r="B80" s="79">
        <f>PRINCIPAL!$B$8+PRINCIPAL!$B$23</f>
        <v>3.3719999999999999</v>
      </c>
      <c r="C80" s="79">
        <f t="shared" si="13"/>
        <v>0.28099999999999997</v>
      </c>
      <c r="D80" s="80">
        <f t="shared" si="23"/>
        <v>151699.6674381457</v>
      </c>
      <c r="E80" s="81">
        <f t="shared" si="19"/>
        <v>224</v>
      </c>
      <c r="F80" s="82">
        <f t="shared" si="14"/>
        <v>913.50234295584494</v>
      </c>
      <c r="G80" s="83">
        <f t="shared" si="20"/>
        <v>426.27606550118935</v>
      </c>
      <c r="H80" s="84">
        <f t="shared" si="15"/>
        <v>487.22627745465559</v>
      </c>
      <c r="I80" s="213"/>
      <c r="J80" s="78">
        <v>77</v>
      </c>
      <c r="K80" s="79">
        <f>PRINCIPAL!$B$8+PRINCIPAL!$D$23</f>
        <v>2.972</v>
      </c>
      <c r="L80" s="79">
        <f t="shared" si="16"/>
        <v>0.24766666666666667</v>
      </c>
      <c r="M80" s="80">
        <f t="shared" si="24"/>
        <v>150225.15512837979</v>
      </c>
      <c r="N80" s="81">
        <f t="shared" si="21"/>
        <v>224</v>
      </c>
      <c r="O80" s="82">
        <f t="shared" si="17"/>
        <v>874.59908013236418</v>
      </c>
      <c r="P80" s="83">
        <f t="shared" si="22"/>
        <v>372.05763420128727</v>
      </c>
      <c r="Q80" s="84">
        <f t="shared" si="18"/>
        <v>502.54144593107691</v>
      </c>
    </row>
    <row r="81" spans="1:17">
      <c r="A81" s="78">
        <v>78</v>
      </c>
      <c r="B81" s="79">
        <f>PRINCIPAL!$B$8+PRINCIPAL!$B$23</f>
        <v>3.3719999999999999</v>
      </c>
      <c r="C81" s="79">
        <f t="shared" si="13"/>
        <v>0.28099999999999997</v>
      </c>
      <c r="D81" s="80">
        <f t="shared" si="23"/>
        <v>151212.44116069103</v>
      </c>
      <c r="E81" s="81">
        <f t="shared" si="19"/>
        <v>223</v>
      </c>
      <c r="F81" s="82">
        <f t="shared" si="14"/>
        <v>913.50234295584471</v>
      </c>
      <c r="G81" s="83">
        <f t="shared" si="20"/>
        <v>424.90695966154175</v>
      </c>
      <c r="H81" s="84">
        <f t="shared" si="15"/>
        <v>488.59538329430296</v>
      </c>
      <c r="I81" s="213"/>
      <c r="J81" s="78">
        <v>78</v>
      </c>
      <c r="K81" s="79">
        <f>PRINCIPAL!$B$8+PRINCIPAL!$D$23</f>
        <v>2.972</v>
      </c>
      <c r="L81" s="79">
        <f t="shared" si="16"/>
        <v>0.24766666666666667</v>
      </c>
      <c r="M81" s="80">
        <f t="shared" si="24"/>
        <v>149722.61368244872</v>
      </c>
      <c r="N81" s="81">
        <f t="shared" si="21"/>
        <v>223</v>
      </c>
      <c r="O81" s="82">
        <f t="shared" si="17"/>
        <v>874.59908013236407</v>
      </c>
      <c r="P81" s="83">
        <f t="shared" si="22"/>
        <v>370.8130065535313</v>
      </c>
      <c r="Q81" s="84">
        <f t="shared" si="18"/>
        <v>503.78607357883277</v>
      </c>
    </row>
    <row r="82" spans="1:17">
      <c r="A82" s="78">
        <v>79</v>
      </c>
      <c r="B82" s="79">
        <f>PRINCIPAL!$B$8+PRINCIPAL!$B$23</f>
        <v>3.3719999999999999</v>
      </c>
      <c r="C82" s="79">
        <f t="shared" si="13"/>
        <v>0.28099999999999997</v>
      </c>
      <c r="D82" s="80">
        <f t="shared" si="23"/>
        <v>150723.84577739672</v>
      </c>
      <c r="E82" s="81">
        <f t="shared" si="19"/>
        <v>222</v>
      </c>
      <c r="F82" s="82">
        <f t="shared" si="14"/>
        <v>913.5023429558446</v>
      </c>
      <c r="G82" s="83">
        <f t="shared" si="20"/>
        <v>423.53400663448474</v>
      </c>
      <c r="H82" s="84">
        <f t="shared" si="15"/>
        <v>489.96833632135986</v>
      </c>
      <c r="I82" s="213"/>
      <c r="J82" s="78">
        <v>79</v>
      </c>
      <c r="K82" s="79">
        <f>PRINCIPAL!$B$8+PRINCIPAL!$D$23</f>
        <v>2.972</v>
      </c>
      <c r="L82" s="79">
        <f t="shared" si="16"/>
        <v>0.24766666666666667</v>
      </c>
      <c r="M82" s="80">
        <f t="shared" si="24"/>
        <v>149218.82760886988</v>
      </c>
      <c r="N82" s="81">
        <f t="shared" si="21"/>
        <v>222</v>
      </c>
      <c r="O82" s="82">
        <f t="shared" si="17"/>
        <v>874.59908013236372</v>
      </c>
      <c r="P82" s="83">
        <f t="shared" si="22"/>
        <v>369.56529637796774</v>
      </c>
      <c r="Q82" s="84">
        <f t="shared" si="18"/>
        <v>505.03378375439598</v>
      </c>
    </row>
    <row r="83" spans="1:17">
      <c r="A83" s="78">
        <v>80</v>
      </c>
      <c r="B83" s="79">
        <f>PRINCIPAL!$B$8+PRINCIPAL!$B$23</f>
        <v>3.3719999999999999</v>
      </c>
      <c r="C83" s="79">
        <f t="shared" si="13"/>
        <v>0.28099999999999997</v>
      </c>
      <c r="D83" s="80">
        <f t="shared" si="23"/>
        <v>150233.87744107537</v>
      </c>
      <c r="E83" s="81">
        <f t="shared" si="19"/>
        <v>221</v>
      </c>
      <c r="F83" s="82">
        <f t="shared" si="14"/>
        <v>913.50234295584482</v>
      </c>
      <c r="G83" s="83">
        <f t="shared" si="20"/>
        <v>422.15719560942176</v>
      </c>
      <c r="H83" s="84">
        <f t="shared" si="15"/>
        <v>491.34514734642306</v>
      </c>
      <c r="I83" s="213"/>
      <c r="J83" s="78">
        <v>80</v>
      </c>
      <c r="K83" s="79">
        <f>PRINCIPAL!$B$8+PRINCIPAL!$D$23</f>
        <v>2.972</v>
      </c>
      <c r="L83" s="79">
        <f t="shared" si="16"/>
        <v>0.24766666666666667</v>
      </c>
      <c r="M83" s="80">
        <f t="shared" si="24"/>
        <v>148713.79382511548</v>
      </c>
      <c r="N83" s="81">
        <f t="shared" si="21"/>
        <v>221</v>
      </c>
      <c r="O83" s="82">
        <f t="shared" si="17"/>
        <v>874.59908013236384</v>
      </c>
      <c r="P83" s="83">
        <f t="shared" si="22"/>
        <v>368.3144960402027</v>
      </c>
      <c r="Q83" s="84">
        <f t="shared" si="18"/>
        <v>506.28458409216114</v>
      </c>
    </row>
    <row r="84" spans="1:17">
      <c r="A84" s="78">
        <v>81</v>
      </c>
      <c r="B84" s="79">
        <f>PRINCIPAL!$B$8+PRINCIPAL!$B$23</f>
        <v>3.3719999999999999</v>
      </c>
      <c r="C84" s="79">
        <f t="shared" si="13"/>
        <v>0.28099999999999997</v>
      </c>
      <c r="D84" s="80">
        <f t="shared" si="23"/>
        <v>149742.53229372893</v>
      </c>
      <c r="E84" s="81">
        <f t="shared" si="19"/>
        <v>220</v>
      </c>
      <c r="F84" s="82">
        <f t="shared" si="14"/>
        <v>913.50234295584482</v>
      </c>
      <c r="G84" s="83">
        <f t="shared" si="20"/>
        <v>420.77651574537828</v>
      </c>
      <c r="H84" s="84">
        <f t="shared" si="15"/>
        <v>492.72582721046655</v>
      </c>
      <c r="I84" s="213"/>
      <c r="J84" s="78">
        <v>81</v>
      </c>
      <c r="K84" s="79">
        <f>PRINCIPAL!$B$8+PRINCIPAL!$D$23</f>
        <v>2.972</v>
      </c>
      <c r="L84" s="79">
        <f t="shared" si="16"/>
        <v>0.24766666666666667</v>
      </c>
      <c r="M84" s="80">
        <f t="shared" si="24"/>
        <v>148207.50924102333</v>
      </c>
      <c r="N84" s="81">
        <f t="shared" si="21"/>
        <v>220</v>
      </c>
      <c r="O84" s="82">
        <f t="shared" si="17"/>
        <v>874.59908013236407</v>
      </c>
      <c r="P84" s="83">
        <f t="shared" si="22"/>
        <v>367.06059788693449</v>
      </c>
      <c r="Q84" s="84">
        <f t="shared" si="18"/>
        <v>507.53848224542958</v>
      </c>
    </row>
    <row r="85" spans="1:17">
      <c r="A85" s="78">
        <v>82</v>
      </c>
      <c r="B85" s="79">
        <f>PRINCIPAL!$B$8+PRINCIPAL!$B$23</f>
        <v>3.3719999999999999</v>
      </c>
      <c r="C85" s="79">
        <f t="shared" si="13"/>
        <v>0.28099999999999997</v>
      </c>
      <c r="D85" s="80">
        <f t="shared" si="23"/>
        <v>149249.80646651846</v>
      </c>
      <c r="E85" s="81">
        <f t="shared" si="19"/>
        <v>219</v>
      </c>
      <c r="F85" s="82">
        <f t="shared" si="14"/>
        <v>913.5023429558446</v>
      </c>
      <c r="G85" s="83">
        <f t="shared" si="20"/>
        <v>419.39195617091684</v>
      </c>
      <c r="H85" s="84">
        <f t="shared" si="15"/>
        <v>494.11038678492775</v>
      </c>
      <c r="I85" s="213"/>
      <c r="J85" s="78">
        <v>82</v>
      </c>
      <c r="K85" s="79">
        <f>PRINCIPAL!$B$8+PRINCIPAL!$D$23</f>
        <v>2.972</v>
      </c>
      <c r="L85" s="79">
        <f t="shared" si="16"/>
        <v>0.24766666666666667</v>
      </c>
      <c r="M85" s="80">
        <f t="shared" si="24"/>
        <v>147699.9707587779</v>
      </c>
      <c r="N85" s="81">
        <f t="shared" si="21"/>
        <v>219</v>
      </c>
      <c r="O85" s="82">
        <f t="shared" si="17"/>
        <v>874.59908013236384</v>
      </c>
      <c r="P85" s="83">
        <f t="shared" si="22"/>
        <v>365.8035942459066</v>
      </c>
      <c r="Q85" s="84">
        <f t="shared" si="18"/>
        <v>508.79548588645724</v>
      </c>
    </row>
    <row r="86" spans="1:17">
      <c r="A86" s="78">
        <v>83</v>
      </c>
      <c r="B86" s="79">
        <f>PRINCIPAL!$B$8+PRINCIPAL!$B$23</f>
        <v>3.3719999999999999</v>
      </c>
      <c r="C86" s="79">
        <f t="shared" si="13"/>
        <v>0.28099999999999997</v>
      </c>
      <c r="D86" s="80">
        <f t="shared" si="23"/>
        <v>148755.69607973355</v>
      </c>
      <c r="E86" s="81">
        <f t="shared" si="19"/>
        <v>218</v>
      </c>
      <c r="F86" s="82">
        <f t="shared" si="14"/>
        <v>913.50234295584494</v>
      </c>
      <c r="G86" s="83">
        <f t="shared" si="20"/>
        <v>418.00350598405123</v>
      </c>
      <c r="H86" s="84">
        <f t="shared" si="15"/>
        <v>495.49883697179371</v>
      </c>
      <c r="I86" s="213"/>
      <c r="J86" s="78">
        <v>83</v>
      </c>
      <c r="K86" s="79">
        <f>PRINCIPAL!$B$8+PRINCIPAL!$D$23</f>
        <v>2.972</v>
      </c>
      <c r="L86" s="79">
        <f t="shared" si="16"/>
        <v>0.24766666666666667</v>
      </c>
      <c r="M86" s="80">
        <f t="shared" si="24"/>
        <v>147191.17527289144</v>
      </c>
      <c r="N86" s="81">
        <f t="shared" si="21"/>
        <v>218</v>
      </c>
      <c r="O86" s="82">
        <f t="shared" si="17"/>
        <v>874.59908013236361</v>
      </c>
      <c r="P86" s="83">
        <f t="shared" si="22"/>
        <v>364.54347742586111</v>
      </c>
      <c r="Q86" s="84">
        <f t="shared" si="18"/>
        <v>510.0556027065025</v>
      </c>
    </row>
    <row r="87" spans="1:17" ht="15.75" thickBot="1">
      <c r="A87" s="154">
        <v>84</v>
      </c>
      <c r="B87" s="185">
        <f>PRINCIPAL!$B$8+PRINCIPAL!$B$23</f>
        <v>3.3719999999999999</v>
      </c>
      <c r="C87" s="185">
        <f t="shared" si="13"/>
        <v>0.28099999999999997</v>
      </c>
      <c r="D87" s="192">
        <f t="shared" si="23"/>
        <v>148260.19724276176</v>
      </c>
      <c r="E87" s="187">
        <f t="shared" si="19"/>
        <v>217</v>
      </c>
      <c r="F87" s="188">
        <f t="shared" si="14"/>
        <v>913.50234295584494</v>
      </c>
      <c r="G87" s="189">
        <f t="shared" si="20"/>
        <v>416.61115425216047</v>
      </c>
      <c r="H87" s="190">
        <f t="shared" si="15"/>
        <v>496.89118870368446</v>
      </c>
      <c r="I87" s="214"/>
      <c r="J87" s="154">
        <v>84</v>
      </c>
      <c r="K87" s="185">
        <f>PRINCIPAL!$B$8+PRINCIPAL!$D$23</f>
        <v>2.972</v>
      </c>
      <c r="L87" s="185">
        <f t="shared" si="16"/>
        <v>0.24766666666666667</v>
      </c>
      <c r="M87" s="186">
        <f t="shared" si="24"/>
        <v>146681.11967018494</v>
      </c>
      <c r="N87" s="187">
        <f t="shared" si="21"/>
        <v>217</v>
      </c>
      <c r="O87" s="82">
        <f t="shared" si="17"/>
        <v>874.59908013236395</v>
      </c>
      <c r="P87" s="189">
        <f t="shared" si="22"/>
        <v>363.28023971649139</v>
      </c>
      <c r="Q87" s="190">
        <f t="shared" si="18"/>
        <v>511.31884041587256</v>
      </c>
    </row>
    <row r="88" spans="1:17">
      <c r="A88" s="78">
        <v>85</v>
      </c>
      <c r="B88" s="79">
        <f>PRINCIPAL!$B$8+PRINCIPAL!$B$23</f>
        <v>3.3719999999999999</v>
      </c>
      <c r="C88" s="79">
        <f t="shared" si="13"/>
        <v>0.28099999999999997</v>
      </c>
      <c r="D88" s="80">
        <f t="shared" si="23"/>
        <v>147763.30605405808</v>
      </c>
      <c r="E88" s="81">
        <f t="shared" si="19"/>
        <v>216</v>
      </c>
      <c r="F88" s="82">
        <f t="shared" si="14"/>
        <v>913.50234295584482</v>
      </c>
      <c r="G88" s="83">
        <f t="shared" si="20"/>
        <v>415.21489001190321</v>
      </c>
      <c r="H88" s="84">
        <f t="shared" si="15"/>
        <v>498.28745294394162</v>
      </c>
      <c r="I88" s="212" t="s">
        <v>121</v>
      </c>
      <c r="J88" s="107">
        <v>85</v>
      </c>
      <c r="K88" s="193">
        <f>PRINCIPAL!$B$8+PRINCIPAL!$D$23</f>
        <v>2.972</v>
      </c>
      <c r="L88" s="193">
        <f t="shared" si="16"/>
        <v>0.24766666666666667</v>
      </c>
      <c r="M88" s="194">
        <f t="shared" si="24"/>
        <v>146169.80082976905</v>
      </c>
      <c r="N88" s="195">
        <f t="shared" si="21"/>
        <v>216</v>
      </c>
      <c r="O88" s="196">
        <f t="shared" si="17"/>
        <v>874.59908013236372</v>
      </c>
      <c r="P88" s="197">
        <f t="shared" si="22"/>
        <v>362.0138733883947</v>
      </c>
      <c r="Q88" s="198">
        <f t="shared" si="18"/>
        <v>512.58520674396902</v>
      </c>
    </row>
    <row r="89" spans="1:17">
      <c r="A89" s="78">
        <v>86</v>
      </c>
      <c r="B89" s="79">
        <f>PRINCIPAL!$B$8+PRINCIPAL!$B$23</f>
        <v>3.3719999999999999</v>
      </c>
      <c r="C89" s="79">
        <f t="shared" si="13"/>
        <v>0.28099999999999997</v>
      </c>
      <c r="D89" s="80">
        <f t="shared" si="23"/>
        <v>147265.01860111413</v>
      </c>
      <c r="E89" s="81">
        <f t="shared" si="19"/>
        <v>215</v>
      </c>
      <c r="F89" s="82">
        <f t="shared" si="14"/>
        <v>913.50234295584471</v>
      </c>
      <c r="G89" s="83">
        <f t="shared" si="20"/>
        <v>413.81470226913063</v>
      </c>
      <c r="H89" s="84">
        <f t="shared" si="15"/>
        <v>499.68764068671408</v>
      </c>
      <c r="I89" s="213"/>
      <c r="J89" s="78">
        <v>86</v>
      </c>
      <c r="K89" s="79">
        <f>PRINCIPAL!$B$8+PRINCIPAL!$D$23</f>
        <v>2.972</v>
      </c>
      <c r="L89" s="79">
        <f t="shared" si="16"/>
        <v>0.24766666666666667</v>
      </c>
      <c r="M89" s="80">
        <f t="shared" si="24"/>
        <v>145657.21562302508</v>
      </c>
      <c r="N89" s="81">
        <f t="shared" si="21"/>
        <v>215</v>
      </c>
      <c r="O89" s="82">
        <f t="shared" si="17"/>
        <v>874.59908013236384</v>
      </c>
      <c r="P89" s="83">
        <f t="shared" si="22"/>
        <v>360.74437069302547</v>
      </c>
      <c r="Q89" s="84">
        <f t="shared" si="18"/>
        <v>513.85470943933842</v>
      </c>
    </row>
    <row r="90" spans="1:17">
      <c r="A90" s="78">
        <v>87</v>
      </c>
      <c r="B90" s="79">
        <f>PRINCIPAL!$B$8+PRINCIPAL!$B$23</f>
        <v>3.3719999999999999</v>
      </c>
      <c r="C90" s="79">
        <f t="shared" si="13"/>
        <v>0.28099999999999997</v>
      </c>
      <c r="D90" s="80">
        <f t="shared" si="23"/>
        <v>146765.33096042741</v>
      </c>
      <c r="E90" s="81">
        <f t="shared" si="19"/>
        <v>214</v>
      </c>
      <c r="F90" s="82">
        <f t="shared" si="14"/>
        <v>913.50234295584448</v>
      </c>
      <c r="G90" s="83">
        <f t="shared" si="20"/>
        <v>412.41057999880098</v>
      </c>
      <c r="H90" s="84">
        <f t="shared" si="15"/>
        <v>501.0917629570435</v>
      </c>
      <c r="I90" s="213"/>
      <c r="J90" s="78">
        <v>87</v>
      </c>
      <c r="K90" s="79">
        <f>PRINCIPAL!$B$8+PRINCIPAL!$D$23</f>
        <v>2.972</v>
      </c>
      <c r="L90" s="79">
        <f t="shared" si="16"/>
        <v>0.24766666666666667</v>
      </c>
      <c r="M90" s="80">
        <f t="shared" si="24"/>
        <v>145143.36091358576</v>
      </c>
      <c r="N90" s="81">
        <f t="shared" si="21"/>
        <v>214</v>
      </c>
      <c r="O90" s="82">
        <f t="shared" si="17"/>
        <v>874.59908013236361</v>
      </c>
      <c r="P90" s="83">
        <f t="shared" si="22"/>
        <v>359.47172386264742</v>
      </c>
      <c r="Q90" s="84">
        <f t="shared" si="18"/>
        <v>515.12735626971619</v>
      </c>
    </row>
    <row r="91" spans="1:17">
      <c r="A91" s="78">
        <v>88</v>
      </c>
      <c r="B91" s="79">
        <f>PRINCIPAL!$B$8+PRINCIPAL!$B$23</f>
        <v>3.3719999999999999</v>
      </c>
      <c r="C91" s="79">
        <f t="shared" si="13"/>
        <v>0.28099999999999997</v>
      </c>
      <c r="D91" s="80">
        <f t="shared" si="23"/>
        <v>146264.23919747036</v>
      </c>
      <c r="E91" s="81">
        <f t="shared" si="19"/>
        <v>213</v>
      </c>
      <c r="F91" s="82">
        <f t="shared" si="14"/>
        <v>913.50234295584494</v>
      </c>
      <c r="G91" s="83">
        <f t="shared" si="20"/>
        <v>411.00251214489168</v>
      </c>
      <c r="H91" s="84">
        <f t="shared" si="15"/>
        <v>502.49983081095326</v>
      </c>
      <c r="I91" s="213"/>
      <c r="J91" s="78">
        <v>88</v>
      </c>
      <c r="K91" s="79">
        <f>PRINCIPAL!$B$8+PRINCIPAL!$D$23</f>
        <v>2.972</v>
      </c>
      <c r="L91" s="79">
        <f t="shared" si="16"/>
        <v>0.24766666666666667</v>
      </c>
      <c r="M91" s="80">
        <f t="shared" si="24"/>
        <v>144628.23355731604</v>
      </c>
      <c r="N91" s="81">
        <f t="shared" si="21"/>
        <v>213</v>
      </c>
      <c r="O91" s="82">
        <f t="shared" si="17"/>
        <v>874.59908013236338</v>
      </c>
      <c r="P91" s="83">
        <f t="shared" si="22"/>
        <v>358.19592511028605</v>
      </c>
      <c r="Q91" s="84">
        <f t="shared" si="18"/>
        <v>516.40315502207727</v>
      </c>
    </row>
    <row r="92" spans="1:17">
      <c r="A92" s="78">
        <v>89</v>
      </c>
      <c r="B92" s="79">
        <f>PRINCIPAL!$B$8+PRINCIPAL!$B$23</f>
        <v>3.3719999999999999</v>
      </c>
      <c r="C92" s="79">
        <f t="shared" si="13"/>
        <v>0.28099999999999997</v>
      </c>
      <c r="D92" s="80">
        <f t="shared" si="23"/>
        <v>145761.7393666594</v>
      </c>
      <c r="E92" s="81">
        <f t="shared" si="19"/>
        <v>212</v>
      </c>
      <c r="F92" s="82">
        <f t="shared" si="14"/>
        <v>913.50234295584494</v>
      </c>
      <c r="G92" s="83">
        <f t="shared" si="20"/>
        <v>409.59048762031284</v>
      </c>
      <c r="H92" s="84">
        <f t="shared" si="15"/>
        <v>503.9118553355321</v>
      </c>
      <c r="I92" s="213"/>
      <c r="J92" s="78">
        <v>89</v>
      </c>
      <c r="K92" s="79">
        <f>PRINCIPAL!$B$8+PRINCIPAL!$D$23</f>
        <v>2.972</v>
      </c>
      <c r="L92" s="79">
        <f t="shared" si="16"/>
        <v>0.24766666666666667</v>
      </c>
      <c r="M92" s="80">
        <f t="shared" si="24"/>
        <v>144111.83040229397</v>
      </c>
      <c r="N92" s="81">
        <f t="shared" si="21"/>
        <v>212</v>
      </c>
      <c r="O92" s="82">
        <f t="shared" si="17"/>
        <v>874.59908013236372</v>
      </c>
      <c r="P92" s="83">
        <f t="shared" si="22"/>
        <v>356.91696662968138</v>
      </c>
      <c r="Q92" s="84">
        <f t="shared" si="18"/>
        <v>517.68211350268234</v>
      </c>
    </row>
    <row r="93" spans="1:17">
      <c r="A93" s="78">
        <v>90</v>
      </c>
      <c r="B93" s="79">
        <f>PRINCIPAL!$B$8+PRINCIPAL!$B$23</f>
        <v>3.3719999999999999</v>
      </c>
      <c r="C93" s="79">
        <f t="shared" si="13"/>
        <v>0.28099999999999997</v>
      </c>
      <c r="D93" s="80">
        <f t="shared" si="23"/>
        <v>145257.82751132388</v>
      </c>
      <c r="E93" s="81">
        <f t="shared" si="19"/>
        <v>211</v>
      </c>
      <c r="F93" s="82">
        <f t="shared" si="14"/>
        <v>913.50234295584471</v>
      </c>
      <c r="G93" s="83">
        <f t="shared" si="20"/>
        <v>408.17449530682001</v>
      </c>
      <c r="H93" s="84">
        <f t="shared" si="15"/>
        <v>505.3278476490247</v>
      </c>
      <c r="I93" s="213"/>
      <c r="J93" s="78">
        <v>90</v>
      </c>
      <c r="K93" s="79">
        <f>PRINCIPAL!$B$8+PRINCIPAL!$D$23</f>
        <v>2.972</v>
      </c>
      <c r="L93" s="79">
        <f t="shared" si="16"/>
        <v>0.24766666666666667</v>
      </c>
      <c r="M93" s="80">
        <f t="shared" si="24"/>
        <v>143594.1482887913</v>
      </c>
      <c r="N93" s="81">
        <f t="shared" si="21"/>
        <v>211</v>
      </c>
      <c r="O93" s="82">
        <f t="shared" si="17"/>
        <v>874.5990801323635</v>
      </c>
      <c r="P93" s="83">
        <f t="shared" si="22"/>
        <v>355.63484059523978</v>
      </c>
      <c r="Q93" s="84">
        <f t="shared" si="18"/>
        <v>518.96423953712372</v>
      </c>
    </row>
    <row r="94" spans="1:17">
      <c r="A94" s="78">
        <v>91</v>
      </c>
      <c r="B94" s="79">
        <f>PRINCIPAL!$B$8+PRINCIPAL!$B$23</f>
        <v>3.3719999999999999</v>
      </c>
      <c r="C94" s="79">
        <f t="shared" si="13"/>
        <v>0.28099999999999997</v>
      </c>
      <c r="D94" s="80">
        <f t="shared" si="23"/>
        <v>144752.49966367485</v>
      </c>
      <c r="E94" s="81">
        <f t="shared" si="19"/>
        <v>210</v>
      </c>
      <c r="F94" s="82">
        <f t="shared" si="14"/>
        <v>913.50234295584505</v>
      </c>
      <c r="G94" s="83">
        <f t="shared" si="20"/>
        <v>406.75452405492632</v>
      </c>
      <c r="H94" s="84">
        <f t="shared" si="15"/>
        <v>506.74781890091873</v>
      </c>
      <c r="I94" s="213"/>
      <c r="J94" s="78">
        <v>91</v>
      </c>
      <c r="K94" s="79">
        <f>PRINCIPAL!$B$8+PRINCIPAL!$D$23</f>
        <v>2.972</v>
      </c>
      <c r="L94" s="79">
        <f t="shared" si="16"/>
        <v>0.24766666666666667</v>
      </c>
      <c r="M94" s="80">
        <f t="shared" si="24"/>
        <v>143075.18404925417</v>
      </c>
      <c r="N94" s="81">
        <f t="shared" si="21"/>
        <v>210</v>
      </c>
      <c r="O94" s="82">
        <f t="shared" si="17"/>
        <v>874.59908013236338</v>
      </c>
      <c r="P94" s="83">
        <f t="shared" si="22"/>
        <v>354.34953916198617</v>
      </c>
      <c r="Q94" s="84">
        <f t="shared" si="18"/>
        <v>520.24954097037721</v>
      </c>
    </row>
    <row r="95" spans="1:17">
      <c r="A95" s="78">
        <v>92</v>
      </c>
      <c r="B95" s="79">
        <f>PRINCIPAL!$B$8+PRINCIPAL!$B$23</f>
        <v>3.3719999999999999</v>
      </c>
      <c r="C95" s="79">
        <f t="shared" si="13"/>
        <v>0.28099999999999997</v>
      </c>
      <c r="D95" s="80">
        <f t="shared" si="23"/>
        <v>144245.75184477394</v>
      </c>
      <c r="E95" s="81">
        <f t="shared" si="19"/>
        <v>209</v>
      </c>
      <c r="F95" s="82">
        <f t="shared" si="14"/>
        <v>913.50234295584517</v>
      </c>
      <c r="G95" s="83">
        <f t="shared" si="20"/>
        <v>405.33056268381472</v>
      </c>
      <c r="H95" s="84">
        <f t="shared" si="15"/>
        <v>508.17178027203045</v>
      </c>
      <c r="I95" s="213"/>
      <c r="J95" s="78">
        <v>92</v>
      </c>
      <c r="K95" s="79">
        <f>PRINCIPAL!$B$8+PRINCIPAL!$D$23</f>
        <v>2.972</v>
      </c>
      <c r="L95" s="79">
        <f t="shared" si="16"/>
        <v>0.24766666666666667</v>
      </c>
      <c r="M95" s="80">
        <f t="shared" si="24"/>
        <v>142554.9345082838</v>
      </c>
      <c r="N95" s="81">
        <f t="shared" si="21"/>
        <v>209</v>
      </c>
      <c r="O95" s="82">
        <f t="shared" si="17"/>
        <v>874.5990801323635</v>
      </c>
      <c r="P95" s="83">
        <f t="shared" si="22"/>
        <v>353.06105446551624</v>
      </c>
      <c r="Q95" s="84">
        <f t="shared" si="18"/>
        <v>521.53802566684726</v>
      </c>
    </row>
    <row r="96" spans="1:17">
      <c r="A96" s="78">
        <v>93</v>
      </c>
      <c r="B96" s="79">
        <f>PRINCIPAL!$B$8+PRINCIPAL!$B$23</f>
        <v>3.3719999999999999</v>
      </c>
      <c r="C96" s="79">
        <f t="shared" si="13"/>
        <v>0.28099999999999997</v>
      </c>
      <c r="D96" s="80">
        <f t="shared" si="23"/>
        <v>143737.5800645019</v>
      </c>
      <c r="E96" s="81">
        <f t="shared" si="19"/>
        <v>208</v>
      </c>
      <c r="F96" s="82">
        <f t="shared" si="14"/>
        <v>913.50234295584517</v>
      </c>
      <c r="G96" s="83">
        <f t="shared" si="20"/>
        <v>403.90259998125032</v>
      </c>
      <c r="H96" s="84">
        <f t="shared" si="15"/>
        <v>509.59974297459485</v>
      </c>
      <c r="I96" s="213"/>
      <c r="J96" s="78">
        <v>93</v>
      </c>
      <c r="K96" s="79">
        <f>PRINCIPAL!$B$8+PRINCIPAL!$D$23</f>
        <v>2.972</v>
      </c>
      <c r="L96" s="79">
        <f t="shared" si="16"/>
        <v>0.24766666666666667</v>
      </c>
      <c r="M96" s="80">
        <f t="shared" si="24"/>
        <v>142033.39648261695</v>
      </c>
      <c r="N96" s="81">
        <f t="shared" si="21"/>
        <v>208</v>
      </c>
      <c r="O96" s="82">
        <f t="shared" si="17"/>
        <v>874.59908013236361</v>
      </c>
      <c r="P96" s="83">
        <f t="shared" si="22"/>
        <v>351.76937862194796</v>
      </c>
      <c r="Q96" s="84">
        <f t="shared" si="18"/>
        <v>522.82970151041559</v>
      </c>
    </row>
    <row r="97" spans="1:17">
      <c r="A97" s="78">
        <v>94</v>
      </c>
      <c r="B97" s="79">
        <f>PRINCIPAL!$B$8+PRINCIPAL!$B$23</f>
        <v>3.3719999999999999</v>
      </c>
      <c r="C97" s="79">
        <f t="shared" si="13"/>
        <v>0.28099999999999997</v>
      </c>
      <c r="D97" s="80">
        <f t="shared" si="23"/>
        <v>143227.98032152731</v>
      </c>
      <c r="E97" s="81">
        <f t="shared" si="19"/>
        <v>207</v>
      </c>
      <c r="F97" s="82">
        <f t="shared" si="14"/>
        <v>913.50234295584482</v>
      </c>
      <c r="G97" s="83">
        <f t="shared" si="20"/>
        <v>402.47062470349169</v>
      </c>
      <c r="H97" s="84">
        <f t="shared" si="15"/>
        <v>511.03171825235313</v>
      </c>
      <c r="I97" s="213"/>
      <c r="J97" s="78">
        <v>94</v>
      </c>
      <c r="K97" s="79">
        <f>PRINCIPAL!$B$8+PRINCIPAL!$D$23</f>
        <v>2.972</v>
      </c>
      <c r="L97" s="79">
        <f t="shared" si="16"/>
        <v>0.24766666666666667</v>
      </c>
      <c r="M97" s="80">
        <f t="shared" si="24"/>
        <v>141510.56678110655</v>
      </c>
      <c r="N97" s="81">
        <f t="shared" si="21"/>
        <v>207</v>
      </c>
      <c r="O97" s="82">
        <f t="shared" si="17"/>
        <v>874.59908013236304</v>
      </c>
      <c r="P97" s="83">
        <f t="shared" si="22"/>
        <v>350.47450372787387</v>
      </c>
      <c r="Q97" s="84">
        <f t="shared" si="18"/>
        <v>524.12457640448918</v>
      </c>
    </row>
    <row r="98" spans="1:17">
      <c r="A98" s="78">
        <v>95</v>
      </c>
      <c r="B98" s="79">
        <f>PRINCIPAL!$B$8+PRINCIPAL!$B$23</f>
        <v>3.3719999999999999</v>
      </c>
      <c r="C98" s="79">
        <f t="shared" si="13"/>
        <v>0.28099999999999997</v>
      </c>
      <c r="D98" s="80">
        <f t="shared" si="23"/>
        <v>142716.94860327497</v>
      </c>
      <c r="E98" s="81">
        <f t="shared" si="19"/>
        <v>206</v>
      </c>
      <c r="F98" s="82">
        <f t="shared" si="14"/>
        <v>913.50234295584482</v>
      </c>
      <c r="G98" s="83">
        <f t="shared" si="20"/>
        <v>401.0346255752026</v>
      </c>
      <c r="H98" s="84">
        <f t="shared" si="15"/>
        <v>512.46771738064217</v>
      </c>
      <c r="I98" s="213"/>
      <c r="J98" s="78">
        <v>95</v>
      </c>
      <c r="K98" s="79">
        <f>PRINCIPAL!$B$8+PRINCIPAL!$D$23</f>
        <v>2.972</v>
      </c>
      <c r="L98" s="79">
        <f t="shared" si="16"/>
        <v>0.24766666666666667</v>
      </c>
      <c r="M98" s="80">
        <f t="shared" si="24"/>
        <v>140986.44220470206</v>
      </c>
      <c r="N98" s="81">
        <f t="shared" si="21"/>
        <v>206</v>
      </c>
      <c r="O98" s="82">
        <f t="shared" si="17"/>
        <v>874.59908013236338</v>
      </c>
      <c r="P98" s="83">
        <f t="shared" si="22"/>
        <v>349.17642186031213</v>
      </c>
      <c r="Q98" s="84">
        <f t="shared" si="18"/>
        <v>525.42265827205119</v>
      </c>
    </row>
    <row r="99" spans="1:17" ht="15.75" thickBot="1">
      <c r="A99" s="154">
        <v>96</v>
      </c>
      <c r="B99" s="185">
        <f>PRINCIPAL!$B$8+PRINCIPAL!$B$23</f>
        <v>3.3719999999999999</v>
      </c>
      <c r="C99" s="185">
        <f t="shared" si="13"/>
        <v>0.28099999999999997</v>
      </c>
      <c r="D99" s="192">
        <f t="shared" si="23"/>
        <v>142204.48088589433</v>
      </c>
      <c r="E99" s="187">
        <f t="shared" si="19"/>
        <v>205</v>
      </c>
      <c r="F99" s="188">
        <f t="shared" si="14"/>
        <v>913.50234295584517</v>
      </c>
      <c r="G99" s="189">
        <f t="shared" si="20"/>
        <v>399.594591289363</v>
      </c>
      <c r="H99" s="190">
        <f t="shared" si="15"/>
        <v>513.90775166648223</v>
      </c>
      <c r="I99" s="214"/>
      <c r="J99" s="154">
        <v>96</v>
      </c>
      <c r="K99" s="185">
        <f>PRINCIPAL!$B$8+PRINCIPAL!$D$23</f>
        <v>2.972</v>
      </c>
      <c r="L99" s="185">
        <f t="shared" si="16"/>
        <v>0.24766666666666667</v>
      </c>
      <c r="M99" s="186">
        <f t="shared" si="24"/>
        <v>140461.01954643</v>
      </c>
      <c r="N99" s="187">
        <f t="shared" si="21"/>
        <v>205</v>
      </c>
      <c r="O99" s="82">
        <f t="shared" si="17"/>
        <v>874.59908013236316</v>
      </c>
      <c r="P99" s="189">
        <f t="shared" si="22"/>
        <v>347.87512507665832</v>
      </c>
      <c r="Q99" s="190">
        <f t="shared" si="18"/>
        <v>526.72395505570489</v>
      </c>
    </row>
    <row r="100" spans="1:17">
      <c r="A100" s="78">
        <v>97</v>
      </c>
      <c r="B100" s="79">
        <f>PRINCIPAL!$B$8+PRINCIPAL!$B$23</f>
        <v>3.3719999999999999</v>
      </c>
      <c r="C100" s="79">
        <f t="shared" si="13"/>
        <v>0.28099999999999997</v>
      </c>
      <c r="D100" s="80">
        <f t="shared" si="23"/>
        <v>141690.57313422786</v>
      </c>
      <c r="E100" s="81">
        <f t="shared" si="19"/>
        <v>204</v>
      </c>
      <c r="F100" s="82">
        <f t="shared" si="14"/>
        <v>913.50234295584494</v>
      </c>
      <c r="G100" s="83">
        <f t="shared" si="20"/>
        <v>398.15051050718023</v>
      </c>
      <c r="H100" s="84">
        <f t="shared" si="15"/>
        <v>515.35183244866471</v>
      </c>
      <c r="I100" s="212" t="s">
        <v>122</v>
      </c>
      <c r="J100" s="107">
        <v>97</v>
      </c>
      <c r="K100" s="193">
        <f>PRINCIPAL!$B$8+PRINCIPAL!$D$23</f>
        <v>2.972</v>
      </c>
      <c r="L100" s="193">
        <f t="shared" si="16"/>
        <v>0.24766666666666667</v>
      </c>
      <c r="M100" s="194">
        <f t="shared" si="24"/>
        <v>139934.29559137431</v>
      </c>
      <c r="N100" s="195">
        <f t="shared" si="21"/>
        <v>204</v>
      </c>
      <c r="O100" s="196">
        <f t="shared" si="17"/>
        <v>874.59908013236316</v>
      </c>
      <c r="P100" s="197">
        <f t="shared" si="22"/>
        <v>346.57060541463704</v>
      </c>
      <c r="Q100" s="198">
        <f t="shared" si="18"/>
        <v>528.02847471772611</v>
      </c>
    </row>
    <row r="101" spans="1:17">
      <c r="A101" s="78">
        <v>98</v>
      </c>
      <c r="B101" s="79">
        <f>PRINCIPAL!$B$8+PRINCIPAL!$B$23</f>
        <v>3.3719999999999999</v>
      </c>
      <c r="C101" s="79">
        <f t="shared" si="13"/>
        <v>0.28099999999999997</v>
      </c>
      <c r="D101" s="80">
        <f t="shared" si="23"/>
        <v>141175.22130177921</v>
      </c>
      <c r="E101" s="81">
        <f t="shared" si="19"/>
        <v>203</v>
      </c>
      <c r="F101" s="82">
        <f t="shared" si="14"/>
        <v>913.50234295584517</v>
      </c>
      <c r="G101" s="83">
        <f t="shared" si="20"/>
        <v>396.70237185799954</v>
      </c>
      <c r="H101" s="84">
        <f t="shared" si="15"/>
        <v>516.79997109784563</v>
      </c>
      <c r="I101" s="213"/>
      <c r="J101" s="78">
        <v>98</v>
      </c>
      <c r="K101" s="79">
        <f>PRINCIPAL!$B$8+PRINCIPAL!$D$23</f>
        <v>2.972</v>
      </c>
      <c r="L101" s="79">
        <f t="shared" si="16"/>
        <v>0.24766666666666667</v>
      </c>
      <c r="M101" s="80">
        <f t="shared" si="24"/>
        <v>139406.26711665659</v>
      </c>
      <c r="N101" s="81">
        <f t="shared" si="21"/>
        <v>203</v>
      </c>
      <c r="O101" s="82">
        <f t="shared" si="17"/>
        <v>874.59908013236327</v>
      </c>
      <c r="P101" s="83">
        <f t="shared" si="22"/>
        <v>345.26285489225279</v>
      </c>
      <c r="Q101" s="84">
        <f t="shared" si="18"/>
        <v>529.33622524011048</v>
      </c>
    </row>
    <row r="102" spans="1:17">
      <c r="A102" s="78">
        <v>99</v>
      </c>
      <c r="B102" s="79">
        <f>PRINCIPAL!$B$8+PRINCIPAL!$B$23</f>
        <v>3.3719999999999999</v>
      </c>
      <c r="C102" s="79">
        <f t="shared" si="13"/>
        <v>0.28099999999999997</v>
      </c>
      <c r="D102" s="80">
        <f t="shared" si="23"/>
        <v>140658.42133068136</v>
      </c>
      <c r="E102" s="81">
        <f t="shared" si="19"/>
        <v>202</v>
      </c>
      <c r="F102" s="82">
        <f t="shared" si="14"/>
        <v>913.50234295584551</v>
      </c>
      <c r="G102" s="83">
        <f t="shared" si="20"/>
        <v>395.25016393921464</v>
      </c>
      <c r="H102" s="84">
        <f t="shared" si="15"/>
        <v>518.25217901663086</v>
      </c>
      <c r="I102" s="213"/>
      <c r="J102" s="78">
        <v>99</v>
      </c>
      <c r="K102" s="79">
        <f>PRINCIPAL!$B$8+PRINCIPAL!$D$23</f>
        <v>2.972</v>
      </c>
      <c r="L102" s="79">
        <f t="shared" si="16"/>
        <v>0.24766666666666667</v>
      </c>
      <c r="M102" s="80">
        <f t="shared" si="24"/>
        <v>138876.93089141647</v>
      </c>
      <c r="N102" s="81">
        <f t="shared" si="21"/>
        <v>202</v>
      </c>
      <c r="O102" s="82">
        <f t="shared" si="17"/>
        <v>874.59908013236293</v>
      </c>
      <c r="P102" s="83">
        <f t="shared" si="22"/>
        <v>343.95186550774145</v>
      </c>
      <c r="Q102" s="84">
        <f t="shared" si="18"/>
        <v>530.64721462462148</v>
      </c>
    </row>
    <row r="103" spans="1:17">
      <c r="A103" s="78">
        <v>100</v>
      </c>
      <c r="B103" s="79">
        <f>PRINCIPAL!$B$8+PRINCIPAL!$B$23</f>
        <v>3.3719999999999999</v>
      </c>
      <c r="C103" s="79">
        <f t="shared" si="13"/>
        <v>0.28099999999999997</v>
      </c>
      <c r="D103" s="80">
        <f t="shared" si="23"/>
        <v>140140.16915166474</v>
      </c>
      <c r="E103" s="81">
        <f t="shared" si="19"/>
        <v>201</v>
      </c>
      <c r="F103" s="82">
        <f t="shared" si="14"/>
        <v>913.50234295584562</v>
      </c>
      <c r="G103" s="83">
        <f t="shared" si="20"/>
        <v>393.79387531617789</v>
      </c>
      <c r="H103" s="84">
        <f t="shared" si="15"/>
        <v>519.70846763966779</v>
      </c>
      <c r="I103" s="213"/>
      <c r="J103" s="78">
        <v>100</v>
      </c>
      <c r="K103" s="79">
        <f>PRINCIPAL!$B$8+PRINCIPAL!$D$23</f>
        <v>2.972</v>
      </c>
      <c r="L103" s="79">
        <f t="shared" si="16"/>
        <v>0.24766666666666667</v>
      </c>
      <c r="M103" s="80">
        <f t="shared" si="24"/>
        <v>138346.28367679185</v>
      </c>
      <c r="N103" s="81">
        <f t="shared" si="21"/>
        <v>201</v>
      </c>
      <c r="O103" s="82">
        <f t="shared" si="17"/>
        <v>874.59908013236304</v>
      </c>
      <c r="P103" s="83">
        <f t="shared" si="22"/>
        <v>342.63762923952112</v>
      </c>
      <c r="Q103" s="84">
        <f t="shared" si="18"/>
        <v>531.96145089284187</v>
      </c>
    </row>
    <row r="104" spans="1:17">
      <c r="A104" s="78">
        <v>101</v>
      </c>
      <c r="B104" s="79">
        <f>PRINCIPAL!$B$8+PRINCIPAL!$B$23</f>
        <v>3.3719999999999999</v>
      </c>
      <c r="C104" s="79">
        <f t="shared" si="13"/>
        <v>0.28099999999999997</v>
      </c>
      <c r="D104" s="80">
        <f t="shared" si="23"/>
        <v>139620.46068402508</v>
      </c>
      <c r="E104" s="81">
        <f t="shared" si="19"/>
        <v>200</v>
      </c>
      <c r="F104" s="82">
        <f t="shared" si="14"/>
        <v>913.50234295584551</v>
      </c>
      <c r="G104" s="83">
        <f t="shared" si="20"/>
        <v>392.33349452211041</v>
      </c>
      <c r="H104" s="84">
        <f t="shared" si="15"/>
        <v>521.16884843373509</v>
      </c>
      <c r="I104" s="213"/>
      <c r="J104" s="78">
        <v>101</v>
      </c>
      <c r="K104" s="79">
        <f>PRINCIPAL!$B$8+PRINCIPAL!$D$23</f>
        <v>2.972</v>
      </c>
      <c r="L104" s="79">
        <f t="shared" si="16"/>
        <v>0.24766666666666667</v>
      </c>
      <c r="M104" s="80">
        <f t="shared" si="24"/>
        <v>137814.322225899</v>
      </c>
      <c r="N104" s="81">
        <f t="shared" si="21"/>
        <v>200</v>
      </c>
      <c r="O104" s="82">
        <f t="shared" si="17"/>
        <v>874.59908013236304</v>
      </c>
      <c r="P104" s="83">
        <f t="shared" si="22"/>
        <v>341.3201380461432</v>
      </c>
      <c r="Q104" s="84">
        <f t="shared" si="18"/>
        <v>533.27894208621979</v>
      </c>
    </row>
    <row r="105" spans="1:17">
      <c r="A105" s="78">
        <v>102</v>
      </c>
      <c r="B105" s="79">
        <f>PRINCIPAL!$B$8+PRINCIPAL!$B$23</f>
        <v>3.3719999999999999</v>
      </c>
      <c r="C105" s="79">
        <f t="shared" si="13"/>
        <v>0.28099999999999997</v>
      </c>
      <c r="D105" s="80">
        <f t="shared" si="23"/>
        <v>139099.29183559134</v>
      </c>
      <c r="E105" s="81">
        <f t="shared" si="19"/>
        <v>199</v>
      </c>
      <c r="F105" s="82">
        <f t="shared" si="14"/>
        <v>913.50234295584517</v>
      </c>
      <c r="G105" s="83">
        <f t="shared" si="20"/>
        <v>390.86901005801161</v>
      </c>
      <c r="H105" s="84">
        <f t="shared" si="15"/>
        <v>522.6333328978335</v>
      </c>
      <c r="I105" s="213"/>
      <c r="J105" s="78">
        <v>102</v>
      </c>
      <c r="K105" s="79">
        <f>PRINCIPAL!$B$8+PRINCIPAL!$D$23</f>
        <v>2.972</v>
      </c>
      <c r="L105" s="79">
        <f t="shared" si="16"/>
        <v>0.24766666666666667</v>
      </c>
      <c r="M105" s="80">
        <f t="shared" si="24"/>
        <v>137281.04328381279</v>
      </c>
      <c r="N105" s="81">
        <f t="shared" si="21"/>
        <v>199</v>
      </c>
      <c r="O105" s="82">
        <f t="shared" si="17"/>
        <v>874.59908013236293</v>
      </c>
      <c r="P105" s="83">
        <f t="shared" si="22"/>
        <v>339.99938386624302</v>
      </c>
      <c r="Q105" s="84">
        <f t="shared" si="18"/>
        <v>534.59969626611996</v>
      </c>
    </row>
    <row r="106" spans="1:17">
      <c r="A106" s="78">
        <v>103</v>
      </c>
      <c r="B106" s="79">
        <f>PRINCIPAL!$B$8+PRINCIPAL!$B$23</f>
        <v>3.3719999999999999</v>
      </c>
      <c r="C106" s="79">
        <f t="shared" si="13"/>
        <v>0.28099999999999997</v>
      </c>
      <c r="D106" s="80">
        <f t="shared" si="23"/>
        <v>138576.65850269352</v>
      </c>
      <c r="E106" s="81">
        <f t="shared" si="19"/>
        <v>198</v>
      </c>
      <c r="F106" s="82">
        <f t="shared" si="14"/>
        <v>913.50234295584539</v>
      </c>
      <c r="G106" s="83">
        <f t="shared" si="20"/>
        <v>389.40041039256874</v>
      </c>
      <c r="H106" s="84">
        <f t="shared" si="15"/>
        <v>524.1019325632767</v>
      </c>
      <c r="I106" s="213"/>
      <c r="J106" s="78">
        <v>103</v>
      </c>
      <c r="K106" s="79">
        <f>PRINCIPAL!$B$8+PRINCIPAL!$D$23</f>
        <v>2.972</v>
      </c>
      <c r="L106" s="79">
        <f t="shared" si="16"/>
        <v>0.24766666666666667</v>
      </c>
      <c r="M106" s="80">
        <f t="shared" si="24"/>
        <v>136746.44358754667</v>
      </c>
      <c r="N106" s="81">
        <f t="shared" si="21"/>
        <v>198</v>
      </c>
      <c r="O106" s="82">
        <f t="shared" si="17"/>
        <v>874.59908013236259</v>
      </c>
      <c r="P106" s="83">
        <f t="shared" si="22"/>
        <v>338.67535861849058</v>
      </c>
      <c r="Q106" s="84">
        <f t="shared" si="18"/>
        <v>535.92372151387201</v>
      </c>
    </row>
    <row r="107" spans="1:17">
      <c r="A107" s="78">
        <v>104</v>
      </c>
      <c r="B107" s="79">
        <f>PRINCIPAL!$B$8+PRINCIPAL!$B$23</f>
        <v>3.3719999999999999</v>
      </c>
      <c r="C107" s="79">
        <f t="shared" si="13"/>
        <v>0.28099999999999997</v>
      </c>
      <c r="D107" s="80">
        <f t="shared" si="23"/>
        <v>138052.55657013025</v>
      </c>
      <c r="E107" s="81">
        <f t="shared" si="19"/>
        <v>197</v>
      </c>
      <c r="F107" s="82">
        <f t="shared" si="14"/>
        <v>913.50234295584596</v>
      </c>
      <c r="G107" s="83">
        <f t="shared" si="20"/>
        <v>387.927683962066</v>
      </c>
      <c r="H107" s="84">
        <f t="shared" si="15"/>
        <v>525.57465899377996</v>
      </c>
      <c r="I107" s="213"/>
      <c r="J107" s="78">
        <v>104</v>
      </c>
      <c r="K107" s="79">
        <f>PRINCIPAL!$B$8+PRINCIPAL!$D$23</f>
        <v>2.972</v>
      </c>
      <c r="L107" s="79">
        <f t="shared" si="16"/>
        <v>0.24766666666666667</v>
      </c>
      <c r="M107" s="80">
        <f t="shared" si="24"/>
        <v>136210.51986603279</v>
      </c>
      <c r="N107" s="81">
        <f t="shared" si="21"/>
        <v>197</v>
      </c>
      <c r="O107" s="82">
        <f t="shared" si="17"/>
        <v>874.59908013236259</v>
      </c>
      <c r="P107" s="83">
        <f t="shared" si="22"/>
        <v>337.34805420154123</v>
      </c>
      <c r="Q107" s="84">
        <f t="shared" si="18"/>
        <v>537.25102593082136</v>
      </c>
    </row>
    <row r="108" spans="1:17">
      <c r="A108" s="78">
        <v>105</v>
      </c>
      <c r="B108" s="79">
        <f>PRINCIPAL!$B$8+PRINCIPAL!$B$23</f>
        <v>3.3719999999999999</v>
      </c>
      <c r="C108" s="79">
        <f t="shared" si="13"/>
        <v>0.28099999999999997</v>
      </c>
      <c r="D108" s="80">
        <f t="shared" si="23"/>
        <v>137526.98191113648</v>
      </c>
      <c r="E108" s="81">
        <f t="shared" si="19"/>
        <v>196</v>
      </c>
      <c r="F108" s="82">
        <f t="shared" si="14"/>
        <v>913.50234295584573</v>
      </c>
      <c r="G108" s="83">
        <f t="shared" si="20"/>
        <v>386.45081917029347</v>
      </c>
      <c r="H108" s="84">
        <f t="shared" si="15"/>
        <v>527.05152378555226</v>
      </c>
      <c r="I108" s="213"/>
      <c r="J108" s="78">
        <v>105</v>
      </c>
      <c r="K108" s="79">
        <f>PRINCIPAL!$B$8+PRINCIPAL!$D$23</f>
        <v>2.972</v>
      </c>
      <c r="L108" s="79">
        <f t="shared" si="16"/>
        <v>0.24766666666666667</v>
      </c>
      <c r="M108" s="80">
        <f t="shared" si="24"/>
        <v>135673.26884010195</v>
      </c>
      <c r="N108" s="81">
        <f t="shared" si="21"/>
        <v>196</v>
      </c>
      <c r="O108" s="82">
        <f t="shared" si="17"/>
        <v>874.59908013236281</v>
      </c>
      <c r="P108" s="83">
        <f t="shared" si="22"/>
        <v>336.01746249398587</v>
      </c>
      <c r="Q108" s="84">
        <f t="shared" si="18"/>
        <v>538.58161763837688</v>
      </c>
    </row>
    <row r="109" spans="1:17">
      <c r="A109" s="78">
        <v>106</v>
      </c>
      <c r="B109" s="79">
        <f>PRINCIPAL!$B$8+PRINCIPAL!$B$23</f>
        <v>3.3719999999999999</v>
      </c>
      <c r="C109" s="79">
        <f t="shared" si="13"/>
        <v>0.28099999999999997</v>
      </c>
      <c r="D109" s="80">
        <f t="shared" si="23"/>
        <v>136999.93038735093</v>
      </c>
      <c r="E109" s="81">
        <f t="shared" si="19"/>
        <v>195</v>
      </c>
      <c r="F109" s="82">
        <f t="shared" si="14"/>
        <v>913.50234295584596</v>
      </c>
      <c r="G109" s="83">
        <f t="shared" si="20"/>
        <v>384.96980438845611</v>
      </c>
      <c r="H109" s="84">
        <f t="shared" si="15"/>
        <v>528.53253856738979</v>
      </c>
      <c r="I109" s="213"/>
      <c r="J109" s="78">
        <v>106</v>
      </c>
      <c r="K109" s="79">
        <f>PRINCIPAL!$B$8+PRINCIPAL!$D$23</f>
        <v>2.972</v>
      </c>
      <c r="L109" s="79">
        <f t="shared" si="16"/>
        <v>0.24766666666666667</v>
      </c>
      <c r="M109" s="80">
        <f t="shared" si="24"/>
        <v>135134.68722246357</v>
      </c>
      <c r="N109" s="81">
        <f t="shared" si="21"/>
        <v>195</v>
      </c>
      <c r="O109" s="82">
        <f t="shared" si="17"/>
        <v>874.59908013236259</v>
      </c>
      <c r="P109" s="83">
        <f t="shared" si="22"/>
        <v>334.68357535430141</v>
      </c>
      <c r="Q109" s="84">
        <f t="shared" si="18"/>
        <v>539.91550477806118</v>
      </c>
    </row>
    <row r="110" spans="1:17">
      <c r="A110" s="78">
        <v>107</v>
      </c>
      <c r="B110" s="79">
        <f>PRINCIPAL!$B$8+PRINCIPAL!$B$23</f>
        <v>3.3719999999999999</v>
      </c>
      <c r="C110" s="79">
        <f t="shared" si="13"/>
        <v>0.28099999999999997</v>
      </c>
      <c r="D110" s="80">
        <f t="shared" si="23"/>
        <v>136471.39784878356</v>
      </c>
      <c r="E110" s="81">
        <f t="shared" si="19"/>
        <v>194</v>
      </c>
      <c r="F110" s="82">
        <f t="shared" si="14"/>
        <v>913.50234295584596</v>
      </c>
      <c r="G110" s="83">
        <f t="shared" si="20"/>
        <v>383.48462795508175</v>
      </c>
      <c r="H110" s="84">
        <f t="shared" si="15"/>
        <v>530.01771500076416</v>
      </c>
      <c r="I110" s="213"/>
      <c r="J110" s="78">
        <v>107</v>
      </c>
      <c r="K110" s="79">
        <f>PRINCIPAL!$B$8+PRINCIPAL!$D$23</f>
        <v>2.972</v>
      </c>
      <c r="L110" s="79">
        <f t="shared" si="16"/>
        <v>0.24766666666666667</v>
      </c>
      <c r="M110" s="80">
        <f t="shared" si="24"/>
        <v>134594.77171768551</v>
      </c>
      <c r="N110" s="81">
        <f t="shared" si="21"/>
        <v>194</v>
      </c>
      <c r="O110" s="82">
        <f t="shared" si="17"/>
        <v>874.59908013236247</v>
      </c>
      <c r="P110" s="83">
        <f t="shared" si="22"/>
        <v>333.34638462080113</v>
      </c>
      <c r="Q110" s="84">
        <f t="shared" si="18"/>
        <v>541.25269551156134</v>
      </c>
    </row>
    <row r="111" spans="1:17" ht="15.75" thickBot="1">
      <c r="A111" s="154">
        <v>108</v>
      </c>
      <c r="B111" s="185">
        <f>PRINCIPAL!$B$8+PRINCIPAL!$B$23</f>
        <v>3.3719999999999999</v>
      </c>
      <c r="C111" s="185">
        <f t="shared" si="13"/>
        <v>0.28099999999999997</v>
      </c>
      <c r="D111" s="192">
        <f t="shared" si="23"/>
        <v>135941.3801337828</v>
      </c>
      <c r="E111" s="187">
        <f t="shared" si="19"/>
        <v>193</v>
      </c>
      <c r="F111" s="188">
        <f t="shared" si="14"/>
        <v>913.50234295584607</v>
      </c>
      <c r="G111" s="189">
        <f t="shared" si="20"/>
        <v>381.99527817592963</v>
      </c>
      <c r="H111" s="190">
        <f t="shared" si="15"/>
        <v>531.50706477991639</v>
      </c>
      <c r="I111" s="214"/>
      <c r="J111" s="154">
        <v>108</v>
      </c>
      <c r="K111" s="185">
        <f>PRINCIPAL!$B$8+PRINCIPAL!$D$23</f>
        <v>2.972</v>
      </c>
      <c r="L111" s="185">
        <f t="shared" si="16"/>
        <v>0.24766666666666667</v>
      </c>
      <c r="M111" s="186">
        <f t="shared" si="24"/>
        <v>134053.51902217395</v>
      </c>
      <c r="N111" s="187">
        <f t="shared" si="21"/>
        <v>193</v>
      </c>
      <c r="O111" s="82">
        <f t="shared" si="17"/>
        <v>874.59908013236247</v>
      </c>
      <c r="P111" s="189">
        <f t="shared" si="22"/>
        <v>332.00588211158413</v>
      </c>
      <c r="Q111" s="190">
        <f t="shared" si="18"/>
        <v>542.59319802077835</v>
      </c>
    </row>
    <row r="112" spans="1:17">
      <c r="A112" s="78">
        <v>109</v>
      </c>
      <c r="B112" s="79">
        <f>PRINCIPAL!$B$8+PRINCIPAL!$B$23</f>
        <v>3.3719999999999999</v>
      </c>
      <c r="C112" s="79">
        <f t="shared" si="13"/>
        <v>0.28099999999999997</v>
      </c>
      <c r="D112" s="80">
        <f t="shared" si="23"/>
        <v>135409.87306900288</v>
      </c>
      <c r="E112" s="81">
        <f t="shared" si="19"/>
        <v>192</v>
      </c>
      <c r="F112" s="82">
        <f t="shared" si="14"/>
        <v>913.50234295584619</v>
      </c>
      <c r="G112" s="83">
        <f t="shared" si="20"/>
        <v>380.50174332389804</v>
      </c>
      <c r="H112" s="84">
        <f t="shared" si="15"/>
        <v>533.00059963194815</v>
      </c>
      <c r="I112" s="212" t="s">
        <v>123</v>
      </c>
      <c r="J112" s="107">
        <v>109</v>
      </c>
      <c r="K112" s="193">
        <f>PRINCIPAL!$B$8+PRINCIPAL!$D$23</f>
        <v>2.972</v>
      </c>
      <c r="L112" s="193">
        <f t="shared" si="16"/>
        <v>0.24766666666666667</v>
      </c>
      <c r="M112" s="194">
        <f t="shared" si="24"/>
        <v>133510.92582415318</v>
      </c>
      <c r="N112" s="195">
        <f t="shared" si="21"/>
        <v>192</v>
      </c>
      <c r="O112" s="196">
        <f t="shared" si="17"/>
        <v>874.59908013236259</v>
      </c>
      <c r="P112" s="197">
        <f t="shared" si="22"/>
        <v>330.66205962448606</v>
      </c>
      <c r="Q112" s="198">
        <f t="shared" si="18"/>
        <v>543.93702050787647</v>
      </c>
    </row>
    <row r="113" spans="1:17">
      <c r="A113" s="78">
        <v>110</v>
      </c>
      <c r="B113" s="79">
        <f>PRINCIPAL!$B$8+PRINCIPAL!$B$23</f>
        <v>3.3719999999999999</v>
      </c>
      <c r="C113" s="79">
        <f t="shared" si="13"/>
        <v>0.28099999999999997</v>
      </c>
      <c r="D113" s="80">
        <f t="shared" si="23"/>
        <v>134876.87246937092</v>
      </c>
      <c r="E113" s="81">
        <f t="shared" si="19"/>
        <v>191</v>
      </c>
      <c r="F113" s="82">
        <f t="shared" si="14"/>
        <v>913.50234295584619</v>
      </c>
      <c r="G113" s="83">
        <f t="shared" si="20"/>
        <v>379.0040116389323</v>
      </c>
      <c r="H113" s="84">
        <f t="shared" si="15"/>
        <v>534.49833131691389</v>
      </c>
      <c r="I113" s="213"/>
      <c r="J113" s="78">
        <v>110</v>
      </c>
      <c r="K113" s="79">
        <f>PRINCIPAL!$B$8+PRINCIPAL!$D$23</f>
        <v>2.972</v>
      </c>
      <c r="L113" s="79">
        <f t="shared" si="16"/>
        <v>0.24766666666666667</v>
      </c>
      <c r="M113" s="80">
        <f t="shared" si="24"/>
        <v>132966.9888036453</v>
      </c>
      <c r="N113" s="81">
        <f t="shared" si="21"/>
        <v>191</v>
      </c>
      <c r="O113" s="82">
        <f t="shared" si="17"/>
        <v>874.59908013236225</v>
      </c>
      <c r="P113" s="83">
        <f t="shared" si="22"/>
        <v>329.31490893702824</v>
      </c>
      <c r="Q113" s="84">
        <f t="shared" si="18"/>
        <v>545.28417119533401</v>
      </c>
    </row>
    <row r="114" spans="1:17">
      <c r="A114" s="78">
        <v>111</v>
      </c>
      <c r="B114" s="79">
        <f>PRINCIPAL!$B$8+PRINCIPAL!$B$23</f>
        <v>3.3719999999999999</v>
      </c>
      <c r="C114" s="79">
        <f t="shared" si="13"/>
        <v>0.28099999999999997</v>
      </c>
      <c r="D114" s="80">
        <f t="shared" si="23"/>
        <v>134342.374138054</v>
      </c>
      <c r="E114" s="81">
        <f t="shared" si="19"/>
        <v>190</v>
      </c>
      <c r="F114" s="82">
        <f t="shared" si="14"/>
        <v>913.50234295584585</v>
      </c>
      <c r="G114" s="83">
        <f t="shared" si="20"/>
        <v>377.50207132793167</v>
      </c>
      <c r="H114" s="84">
        <f t="shared" si="15"/>
        <v>536.00027162791412</v>
      </c>
      <c r="I114" s="213"/>
      <c r="J114" s="78">
        <v>111</v>
      </c>
      <c r="K114" s="79">
        <f>PRINCIPAL!$B$8+PRINCIPAL!$D$23</f>
        <v>2.972</v>
      </c>
      <c r="L114" s="79">
        <f t="shared" si="16"/>
        <v>0.24766666666666667</v>
      </c>
      <c r="M114" s="80">
        <f t="shared" si="24"/>
        <v>132421.70463244998</v>
      </c>
      <c r="N114" s="81">
        <f t="shared" si="21"/>
        <v>190</v>
      </c>
      <c r="O114" s="82">
        <f t="shared" si="17"/>
        <v>874.59908013236202</v>
      </c>
      <c r="P114" s="83">
        <f t="shared" si="22"/>
        <v>327.96442180636785</v>
      </c>
      <c r="Q114" s="84">
        <f t="shared" si="18"/>
        <v>546.63465832599422</v>
      </c>
    </row>
    <row r="115" spans="1:17">
      <c r="A115" s="78">
        <v>112</v>
      </c>
      <c r="B115" s="79">
        <f>PRINCIPAL!$B$8+PRINCIPAL!$B$23</f>
        <v>3.3719999999999999</v>
      </c>
      <c r="C115" s="79">
        <f t="shared" si="13"/>
        <v>0.28099999999999997</v>
      </c>
      <c r="D115" s="80">
        <f t="shared" si="23"/>
        <v>133806.37386642609</v>
      </c>
      <c r="E115" s="81">
        <f t="shared" si="19"/>
        <v>189</v>
      </c>
      <c r="F115" s="82">
        <f t="shared" si="14"/>
        <v>913.50234295584607</v>
      </c>
      <c r="G115" s="83">
        <f t="shared" si="20"/>
        <v>375.99591056465727</v>
      </c>
      <c r="H115" s="84">
        <f t="shared" si="15"/>
        <v>537.50643239118881</v>
      </c>
      <c r="I115" s="213"/>
      <c r="J115" s="78">
        <v>112</v>
      </c>
      <c r="K115" s="79">
        <f>PRINCIPAL!$B$8+PRINCIPAL!$D$23</f>
        <v>2.972</v>
      </c>
      <c r="L115" s="79">
        <f t="shared" si="16"/>
        <v>0.24766666666666667</v>
      </c>
      <c r="M115" s="80">
        <f t="shared" si="24"/>
        <v>131875.069974124</v>
      </c>
      <c r="N115" s="81">
        <f t="shared" si="21"/>
        <v>189</v>
      </c>
      <c r="O115" s="82">
        <f t="shared" si="17"/>
        <v>874.59908013236179</v>
      </c>
      <c r="P115" s="83">
        <f t="shared" si="22"/>
        <v>326.61058996924714</v>
      </c>
      <c r="Q115" s="84">
        <f t="shared" si="18"/>
        <v>547.98849016311465</v>
      </c>
    </row>
    <row r="116" spans="1:17">
      <c r="A116" s="78">
        <v>113</v>
      </c>
      <c r="B116" s="79">
        <f>PRINCIPAL!$B$8+PRINCIPAL!$B$23</f>
        <v>3.3719999999999999</v>
      </c>
      <c r="C116" s="79">
        <f t="shared" si="13"/>
        <v>0.28099999999999997</v>
      </c>
      <c r="D116" s="80">
        <f t="shared" si="23"/>
        <v>133268.86743403491</v>
      </c>
      <c r="E116" s="81">
        <f t="shared" si="19"/>
        <v>188</v>
      </c>
      <c r="F116" s="82">
        <f t="shared" si="14"/>
        <v>913.5023429558463</v>
      </c>
      <c r="G116" s="83">
        <f t="shared" si="20"/>
        <v>374.48551748963808</v>
      </c>
      <c r="H116" s="84">
        <f t="shared" si="15"/>
        <v>539.01682546620827</v>
      </c>
      <c r="I116" s="213"/>
      <c r="J116" s="78">
        <v>113</v>
      </c>
      <c r="K116" s="79">
        <f>PRINCIPAL!$B$8+PRINCIPAL!$D$23</f>
        <v>2.972</v>
      </c>
      <c r="L116" s="79">
        <f t="shared" si="16"/>
        <v>0.24766666666666667</v>
      </c>
      <c r="M116" s="80">
        <f t="shared" si="24"/>
        <v>131327.08148396088</v>
      </c>
      <c r="N116" s="81">
        <f t="shared" si="21"/>
        <v>188</v>
      </c>
      <c r="O116" s="82">
        <f t="shared" si="17"/>
        <v>874.59908013236236</v>
      </c>
      <c r="P116" s="83">
        <f t="shared" si="22"/>
        <v>325.25340514194312</v>
      </c>
      <c r="Q116" s="84">
        <f t="shared" si="18"/>
        <v>549.34567499041918</v>
      </c>
    </row>
    <row r="117" spans="1:17">
      <c r="A117" s="78">
        <v>114</v>
      </c>
      <c r="B117" s="79">
        <f>PRINCIPAL!$B$8+PRINCIPAL!$B$23</f>
        <v>3.3719999999999999</v>
      </c>
      <c r="C117" s="79">
        <f t="shared" si="13"/>
        <v>0.28099999999999997</v>
      </c>
      <c r="D117" s="80">
        <f t="shared" si="23"/>
        <v>132729.8506085687</v>
      </c>
      <c r="E117" s="81">
        <f t="shared" si="19"/>
        <v>187</v>
      </c>
      <c r="F117" s="82">
        <f t="shared" si="14"/>
        <v>913.50234295584653</v>
      </c>
      <c r="G117" s="83">
        <f t="shared" si="20"/>
        <v>372.97088021007801</v>
      </c>
      <c r="H117" s="84">
        <f t="shared" si="15"/>
        <v>540.53146274576852</v>
      </c>
      <c r="I117" s="213"/>
      <c r="J117" s="78">
        <v>114</v>
      </c>
      <c r="K117" s="79">
        <f>PRINCIPAL!$B$8+PRINCIPAL!$D$23</f>
        <v>2.972</v>
      </c>
      <c r="L117" s="79">
        <f t="shared" si="16"/>
        <v>0.24766666666666667</v>
      </c>
      <c r="M117" s="80">
        <f t="shared" si="24"/>
        <v>130777.73580897046</v>
      </c>
      <c r="N117" s="81">
        <f t="shared" si="21"/>
        <v>187</v>
      </c>
      <c r="O117" s="82">
        <f t="shared" si="17"/>
        <v>874.59908013236213</v>
      </c>
      <c r="P117" s="83">
        <f t="shared" si="22"/>
        <v>323.89285902021686</v>
      </c>
      <c r="Q117" s="84">
        <f t="shared" si="18"/>
        <v>550.70622111214527</v>
      </c>
    </row>
    <row r="118" spans="1:17">
      <c r="A118" s="78">
        <v>115</v>
      </c>
      <c r="B118" s="79">
        <f>PRINCIPAL!$B$8+PRINCIPAL!$B$23</f>
        <v>3.3719999999999999</v>
      </c>
      <c r="C118" s="79">
        <f t="shared" si="13"/>
        <v>0.28099999999999997</v>
      </c>
      <c r="D118" s="80">
        <f t="shared" si="23"/>
        <v>132189.31914582293</v>
      </c>
      <c r="E118" s="81">
        <f t="shared" si="19"/>
        <v>186</v>
      </c>
      <c r="F118" s="82">
        <f t="shared" si="14"/>
        <v>913.5023429558463</v>
      </c>
      <c r="G118" s="83">
        <f t="shared" si="20"/>
        <v>371.45198679976238</v>
      </c>
      <c r="H118" s="84">
        <f t="shared" si="15"/>
        <v>542.05035615608392</v>
      </c>
      <c r="I118" s="213"/>
      <c r="J118" s="78">
        <v>115</v>
      </c>
      <c r="K118" s="79">
        <f>PRINCIPAL!$B$8+PRINCIPAL!$D$23</f>
        <v>2.972</v>
      </c>
      <c r="L118" s="79">
        <f t="shared" si="16"/>
        <v>0.24766666666666667</v>
      </c>
      <c r="M118" s="80">
        <f t="shared" si="24"/>
        <v>130227.02958785831</v>
      </c>
      <c r="N118" s="81">
        <f t="shared" si="21"/>
        <v>186</v>
      </c>
      <c r="O118" s="82">
        <f t="shared" si="17"/>
        <v>874.59908013236168</v>
      </c>
      <c r="P118" s="83">
        <f t="shared" si="22"/>
        <v>322.52894327926242</v>
      </c>
      <c r="Q118" s="84">
        <f t="shared" si="18"/>
        <v>552.07013685309926</v>
      </c>
    </row>
    <row r="119" spans="1:17">
      <c r="A119" s="78">
        <v>116</v>
      </c>
      <c r="B119" s="79">
        <f>PRINCIPAL!$B$8+PRINCIPAL!$B$23</f>
        <v>3.3719999999999999</v>
      </c>
      <c r="C119" s="79">
        <f t="shared" si="13"/>
        <v>0.28099999999999997</v>
      </c>
      <c r="D119" s="80">
        <f t="shared" si="23"/>
        <v>131647.26878966685</v>
      </c>
      <c r="E119" s="81">
        <f t="shared" si="19"/>
        <v>185</v>
      </c>
      <c r="F119" s="82">
        <f t="shared" si="14"/>
        <v>913.50234295584642</v>
      </c>
      <c r="G119" s="83">
        <f t="shared" si="20"/>
        <v>369.92882529896377</v>
      </c>
      <c r="H119" s="84">
        <f t="shared" si="15"/>
        <v>543.57351765688259</v>
      </c>
      <c r="I119" s="213"/>
      <c r="J119" s="78">
        <v>116</v>
      </c>
      <c r="K119" s="79">
        <f>PRINCIPAL!$B$8+PRINCIPAL!$D$23</f>
        <v>2.972</v>
      </c>
      <c r="L119" s="79">
        <f t="shared" si="16"/>
        <v>0.24766666666666667</v>
      </c>
      <c r="M119" s="80">
        <f t="shared" si="24"/>
        <v>129674.95945100521</v>
      </c>
      <c r="N119" s="81">
        <f t="shared" si="21"/>
        <v>185</v>
      </c>
      <c r="O119" s="82">
        <f t="shared" si="17"/>
        <v>874.59908013236168</v>
      </c>
      <c r="P119" s="83">
        <f t="shared" si="22"/>
        <v>321.16164957365623</v>
      </c>
      <c r="Q119" s="84">
        <f t="shared" si="18"/>
        <v>553.4374305587055</v>
      </c>
    </row>
    <row r="120" spans="1:17">
      <c r="A120" s="78">
        <v>117</v>
      </c>
      <c r="B120" s="79">
        <f>PRINCIPAL!$B$8+PRINCIPAL!$B$23</f>
        <v>3.3719999999999999</v>
      </c>
      <c r="C120" s="79">
        <f t="shared" si="13"/>
        <v>0.28099999999999997</v>
      </c>
      <c r="D120" s="80">
        <f t="shared" si="23"/>
        <v>131103.69527200997</v>
      </c>
      <c r="E120" s="81">
        <f t="shared" si="19"/>
        <v>184</v>
      </c>
      <c r="F120" s="82">
        <f t="shared" si="14"/>
        <v>913.50234295584642</v>
      </c>
      <c r="G120" s="83">
        <f t="shared" si="20"/>
        <v>368.40138371434796</v>
      </c>
      <c r="H120" s="84">
        <f t="shared" si="15"/>
        <v>545.10095924149846</v>
      </c>
      <c r="I120" s="213"/>
      <c r="J120" s="78">
        <v>117</v>
      </c>
      <c r="K120" s="79">
        <f>PRINCIPAL!$B$8+PRINCIPAL!$D$23</f>
        <v>2.972</v>
      </c>
      <c r="L120" s="79">
        <f t="shared" si="16"/>
        <v>0.24766666666666667</v>
      </c>
      <c r="M120" s="80">
        <f t="shared" si="24"/>
        <v>129121.5220204465</v>
      </c>
      <c r="N120" s="81">
        <f t="shared" si="21"/>
        <v>184</v>
      </c>
      <c r="O120" s="82">
        <f t="shared" si="17"/>
        <v>874.59908013236168</v>
      </c>
      <c r="P120" s="83">
        <f t="shared" si="22"/>
        <v>319.79096953730584</v>
      </c>
      <c r="Q120" s="84">
        <f t="shared" si="18"/>
        <v>554.80811059505584</v>
      </c>
    </row>
    <row r="121" spans="1:17">
      <c r="A121" s="78">
        <v>118</v>
      </c>
      <c r="B121" s="79">
        <f>PRINCIPAL!$B$8+PRINCIPAL!$B$23</f>
        <v>3.3719999999999999</v>
      </c>
      <c r="C121" s="79">
        <f t="shared" si="13"/>
        <v>0.28099999999999997</v>
      </c>
      <c r="D121" s="80">
        <f t="shared" si="23"/>
        <v>130558.59431276847</v>
      </c>
      <c r="E121" s="81">
        <f t="shared" si="19"/>
        <v>183</v>
      </c>
      <c r="F121" s="82">
        <f t="shared" si="14"/>
        <v>913.50234295584653</v>
      </c>
      <c r="G121" s="83">
        <f t="shared" si="20"/>
        <v>366.86965001887938</v>
      </c>
      <c r="H121" s="84">
        <f t="shared" si="15"/>
        <v>546.63269293696715</v>
      </c>
      <c r="I121" s="213"/>
      <c r="J121" s="78">
        <v>118</v>
      </c>
      <c r="K121" s="79">
        <f>PRINCIPAL!$B$8+PRINCIPAL!$D$23</f>
        <v>2.972</v>
      </c>
      <c r="L121" s="79">
        <f t="shared" si="16"/>
        <v>0.24766666666666667</v>
      </c>
      <c r="M121" s="80">
        <f t="shared" si="24"/>
        <v>128566.71390985145</v>
      </c>
      <c r="N121" s="81">
        <f t="shared" si="21"/>
        <v>183</v>
      </c>
      <c r="O121" s="82">
        <f t="shared" si="17"/>
        <v>874.59908013236191</v>
      </c>
      <c r="P121" s="83">
        <f t="shared" si="22"/>
        <v>318.41689478339873</v>
      </c>
      <c r="Q121" s="84">
        <f t="shared" si="18"/>
        <v>556.18218534896323</v>
      </c>
    </row>
    <row r="122" spans="1:17">
      <c r="A122" s="78">
        <v>119</v>
      </c>
      <c r="B122" s="79">
        <f>PRINCIPAL!$B$8+PRINCIPAL!$B$23</f>
        <v>3.3719999999999999</v>
      </c>
      <c r="C122" s="79">
        <f t="shared" si="13"/>
        <v>0.28099999999999997</v>
      </c>
      <c r="D122" s="80">
        <f t="shared" si="23"/>
        <v>130011.96161983151</v>
      </c>
      <c r="E122" s="81">
        <f t="shared" si="19"/>
        <v>182</v>
      </c>
      <c r="F122" s="82">
        <f t="shared" si="14"/>
        <v>913.50234295584607</v>
      </c>
      <c r="G122" s="83">
        <f t="shared" si="20"/>
        <v>365.33361215172647</v>
      </c>
      <c r="H122" s="84">
        <f t="shared" si="15"/>
        <v>548.1687308041196</v>
      </c>
      <c r="I122" s="213"/>
      <c r="J122" s="78">
        <v>119</v>
      </c>
      <c r="K122" s="79">
        <f>PRINCIPAL!$B$8+PRINCIPAL!$D$23</f>
        <v>2.972</v>
      </c>
      <c r="L122" s="79">
        <f t="shared" si="16"/>
        <v>0.24766666666666667</v>
      </c>
      <c r="M122" s="80">
        <f t="shared" si="24"/>
        <v>128010.53172450248</v>
      </c>
      <c r="N122" s="81">
        <f t="shared" si="21"/>
        <v>182</v>
      </c>
      <c r="O122" s="82">
        <f t="shared" si="17"/>
        <v>874.59908013236134</v>
      </c>
      <c r="P122" s="83">
        <f t="shared" si="22"/>
        <v>317.03941690435113</v>
      </c>
      <c r="Q122" s="84">
        <f t="shared" si="18"/>
        <v>557.55966322801021</v>
      </c>
    </row>
    <row r="123" spans="1:17" ht="15.75" thickBot="1">
      <c r="A123" s="154">
        <v>120</v>
      </c>
      <c r="B123" s="185">
        <f>PRINCIPAL!$B$8+PRINCIPAL!$B$23</f>
        <v>3.3719999999999999</v>
      </c>
      <c r="C123" s="185">
        <f t="shared" si="13"/>
        <v>0.28099999999999997</v>
      </c>
      <c r="D123" s="192">
        <f t="shared" si="23"/>
        <v>129463.79288902739</v>
      </c>
      <c r="E123" s="187">
        <f t="shared" si="19"/>
        <v>181</v>
      </c>
      <c r="F123" s="188">
        <f t="shared" si="14"/>
        <v>913.50234295584664</v>
      </c>
      <c r="G123" s="189">
        <f t="shared" si="20"/>
        <v>363.79325801816697</v>
      </c>
      <c r="H123" s="190">
        <f t="shared" si="15"/>
        <v>549.70908493767968</v>
      </c>
      <c r="I123" s="214"/>
      <c r="J123" s="154">
        <v>120</v>
      </c>
      <c r="K123" s="185">
        <f>PRINCIPAL!$B$8+PRINCIPAL!$D$23</f>
        <v>2.972</v>
      </c>
      <c r="L123" s="185">
        <f t="shared" si="16"/>
        <v>0.24766666666666667</v>
      </c>
      <c r="M123" s="186">
        <f t="shared" si="24"/>
        <v>127452.97206127447</v>
      </c>
      <c r="N123" s="187">
        <f t="shared" si="21"/>
        <v>181</v>
      </c>
      <c r="O123" s="82">
        <f t="shared" si="17"/>
        <v>874.59908013236156</v>
      </c>
      <c r="P123" s="189">
        <f t="shared" si="22"/>
        <v>315.65852747175649</v>
      </c>
      <c r="Q123" s="190">
        <f t="shared" si="18"/>
        <v>558.94055266060514</v>
      </c>
    </row>
    <row r="124" spans="1:17">
      <c r="A124" s="78">
        <v>121</v>
      </c>
      <c r="B124" s="79">
        <f>PRINCIPAL!$B$8+PRINCIPAL!$B$23</f>
        <v>3.3719999999999999</v>
      </c>
      <c r="C124" s="79">
        <f t="shared" si="13"/>
        <v>0.28099999999999997</v>
      </c>
      <c r="D124" s="80">
        <f t="shared" si="23"/>
        <v>128914.08380408971</v>
      </c>
      <c r="E124" s="81">
        <f t="shared" si="19"/>
        <v>180</v>
      </c>
      <c r="F124" s="82">
        <f t="shared" si="14"/>
        <v>913.50234295584653</v>
      </c>
      <c r="G124" s="83">
        <f t="shared" si="20"/>
        <v>362.24857548949205</v>
      </c>
      <c r="H124" s="84">
        <f t="shared" si="15"/>
        <v>551.25376746635447</v>
      </c>
      <c r="I124" s="212" t="s">
        <v>124</v>
      </c>
      <c r="J124" s="107">
        <v>121</v>
      </c>
      <c r="K124" s="193">
        <f>PRINCIPAL!$B$8+PRINCIPAL!$D$23</f>
        <v>2.972</v>
      </c>
      <c r="L124" s="193">
        <f t="shared" si="16"/>
        <v>0.24766666666666667</v>
      </c>
      <c r="M124" s="194">
        <f t="shared" si="24"/>
        <v>126894.03150861387</v>
      </c>
      <c r="N124" s="195">
        <f t="shared" si="21"/>
        <v>180</v>
      </c>
      <c r="O124" s="196">
        <f t="shared" si="17"/>
        <v>874.59908013236191</v>
      </c>
      <c r="P124" s="197">
        <f t="shared" si="22"/>
        <v>314.27421803633371</v>
      </c>
      <c r="Q124" s="198">
        <f t="shared" si="18"/>
        <v>560.32486209602826</v>
      </c>
    </row>
    <row r="125" spans="1:17">
      <c r="A125" s="78">
        <v>122</v>
      </c>
      <c r="B125" s="79">
        <f>PRINCIPAL!$B$8+PRINCIPAL!$B$23</f>
        <v>3.3719999999999999</v>
      </c>
      <c r="C125" s="79">
        <f t="shared" si="13"/>
        <v>0.28099999999999997</v>
      </c>
      <c r="D125" s="80">
        <f t="shared" si="23"/>
        <v>128362.83003662335</v>
      </c>
      <c r="E125" s="81">
        <f t="shared" si="19"/>
        <v>179</v>
      </c>
      <c r="F125" s="82">
        <f t="shared" si="14"/>
        <v>913.50234295584642</v>
      </c>
      <c r="G125" s="83">
        <f t="shared" si="20"/>
        <v>360.69955240291159</v>
      </c>
      <c r="H125" s="84">
        <f t="shared" si="15"/>
        <v>552.80279055293477</v>
      </c>
      <c r="I125" s="213"/>
      <c r="J125" s="78">
        <v>122</v>
      </c>
      <c r="K125" s="79">
        <f>PRINCIPAL!$B$8+PRINCIPAL!$D$23</f>
        <v>2.972</v>
      </c>
      <c r="L125" s="79">
        <f t="shared" si="16"/>
        <v>0.24766666666666667</v>
      </c>
      <c r="M125" s="80">
        <f t="shared" si="24"/>
        <v>126333.70664651785</v>
      </c>
      <c r="N125" s="81">
        <f t="shared" si="21"/>
        <v>179</v>
      </c>
      <c r="O125" s="82">
        <f t="shared" si="17"/>
        <v>874.59908013236179</v>
      </c>
      <c r="P125" s="83">
        <f t="shared" si="22"/>
        <v>312.88648012787587</v>
      </c>
      <c r="Q125" s="84">
        <f t="shared" si="18"/>
        <v>561.71260000448592</v>
      </c>
    </row>
    <row r="126" spans="1:17">
      <c r="A126" s="78">
        <v>123</v>
      </c>
      <c r="B126" s="79">
        <f>PRINCIPAL!$B$8+PRINCIPAL!$B$23</f>
        <v>3.3719999999999999</v>
      </c>
      <c r="C126" s="79">
        <f t="shared" si="13"/>
        <v>0.28099999999999997</v>
      </c>
      <c r="D126" s="80">
        <f t="shared" si="23"/>
        <v>127810.02724607041</v>
      </c>
      <c r="E126" s="81">
        <f t="shared" si="19"/>
        <v>178</v>
      </c>
      <c r="F126" s="82">
        <f t="shared" si="14"/>
        <v>913.50234295584664</v>
      </c>
      <c r="G126" s="83">
        <f t="shared" si="20"/>
        <v>359.14617656145782</v>
      </c>
      <c r="H126" s="84">
        <f t="shared" si="15"/>
        <v>554.35616639438877</v>
      </c>
      <c r="I126" s="213"/>
      <c r="J126" s="78">
        <v>123</v>
      </c>
      <c r="K126" s="79">
        <f>PRINCIPAL!$B$8+PRINCIPAL!$D$23</f>
        <v>2.972</v>
      </c>
      <c r="L126" s="79">
        <f t="shared" si="16"/>
        <v>0.24766666666666667</v>
      </c>
      <c r="M126" s="80">
        <f t="shared" si="24"/>
        <v>125771.99404651337</v>
      </c>
      <c r="N126" s="81">
        <f t="shared" si="21"/>
        <v>178</v>
      </c>
      <c r="O126" s="82">
        <f t="shared" si="17"/>
        <v>874.59908013236156</v>
      </c>
      <c r="P126" s="83">
        <f t="shared" si="22"/>
        <v>311.4953052551981</v>
      </c>
      <c r="Q126" s="84">
        <f t="shared" si="18"/>
        <v>563.10377487716346</v>
      </c>
    </row>
    <row r="127" spans="1:17">
      <c r="A127" s="78">
        <v>124</v>
      </c>
      <c r="B127" s="79">
        <f>PRINCIPAL!$B$8+PRINCIPAL!$B$23</f>
        <v>3.3719999999999999</v>
      </c>
      <c r="C127" s="79">
        <f t="shared" si="13"/>
        <v>0.28099999999999997</v>
      </c>
      <c r="D127" s="80">
        <f t="shared" si="23"/>
        <v>127255.67107967603</v>
      </c>
      <c r="E127" s="81">
        <f t="shared" si="19"/>
        <v>177</v>
      </c>
      <c r="F127" s="82">
        <f t="shared" si="14"/>
        <v>913.50234295584698</v>
      </c>
      <c r="G127" s="83">
        <f t="shared" si="20"/>
        <v>357.58843573388964</v>
      </c>
      <c r="H127" s="84">
        <f t="shared" si="15"/>
        <v>555.91390722195729</v>
      </c>
      <c r="I127" s="213"/>
      <c r="J127" s="78">
        <v>124</v>
      </c>
      <c r="K127" s="79">
        <f>PRINCIPAL!$B$8+PRINCIPAL!$D$23</f>
        <v>2.972</v>
      </c>
      <c r="L127" s="79">
        <f t="shared" si="16"/>
        <v>0.24766666666666667</v>
      </c>
      <c r="M127" s="80">
        <f t="shared" si="24"/>
        <v>125208.89027163621</v>
      </c>
      <c r="N127" s="81">
        <f t="shared" si="21"/>
        <v>177</v>
      </c>
      <c r="O127" s="82">
        <f t="shared" si="17"/>
        <v>874.59908013236156</v>
      </c>
      <c r="P127" s="83">
        <f t="shared" si="22"/>
        <v>310.10068490608569</v>
      </c>
      <c r="Q127" s="84">
        <f t="shared" si="18"/>
        <v>564.49839522627587</v>
      </c>
    </row>
    <row r="128" spans="1:17">
      <c r="A128" s="78">
        <v>125</v>
      </c>
      <c r="B128" s="79">
        <f>PRINCIPAL!$B$8+PRINCIPAL!$B$23</f>
        <v>3.3719999999999999</v>
      </c>
      <c r="C128" s="79">
        <f t="shared" si="13"/>
        <v>0.28099999999999997</v>
      </c>
      <c r="D128" s="80">
        <f t="shared" si="23"/>
        <v>126699.75717245408</v>
      </c>
      <c r="E128" s="81">
        <f t="shared" si="19"/>
        <v>176</v>
      </c>
      <c r="F128" s="82">
        <f t="shared" si="14"/>
        <v>913.5023429558463</v>
      </c>
      <c r="G128" s="83">
        <f t="shared" si="20"/>
        <v>356.02631765459591</v>
      </c>
      <c r="H128" s="84">
        <f t="shared" si="15"/>
        <v>557.47602530125039</v>
      </c>
      <c r="I128" s="213"/>
      <c r="J128" s="78">
        <v>125</v>
      </c>
      <c r="K128" s="79">
        <f>PRINCIPAL!$B$8+PRINCIPAL!$D$23</f>
        <v>2.972</v>
      </c>
      <c r="L128" s="79">
        <f t="shared" si="16"/>
        <v>0.24766666666666667</v>
      </c>
      <c r="M128" s="80">
        <f t="shared" si="24"/>
        <v>124644.39187640994</v>
      </c>
      <c r="N128" s="81">
        <f t="shared" si="21"/>
        <v>176</v>
      </c>
      <c r="O128" s="82">
        <f t="shared" si="17"/>
        <v>874.59908013236156</v>
      </c>
      <c r="P128" s="83">
        <f t="shared" si="22"/>
        <v>308.70261054724199</v>
      </c>
      <c r="Q128" s="84">
        <f t="shared" si="18"/>
        <v>565.89646958511958</v>
      </c>
    </row>
    <row r="129" spans="1:17">
      <c r="A129" s="78">
        <v>126</v>
      </c>
      <c r="B129" s="79">
        <f>PRINCIPAL!$B$8+PRINCIPAL!$B$23</f>
        <v>3.3719999999999999</v>
      </c>
      <c r="C129" s="79">
        <f t="shared" si="13"/>
        <v>0.28099999999999997</v>
      </c>
      <c r="D129" s="80">
        <f t="shared" si="23"/>
        <v>126142.28114715283</v>
      </c>
      <c r="E129" s="81">
        <f t="shared" si="19"/>
        <v>175</v>
      </c>
      <c r="F129" s="82">
        <f t="shared" si="14"/>
        <v>913.50234295584664</v>
      </c>
      <c r="G129" s="83">
        <f t="shared" si="20"/>
        <v>354.45981002349936</v>
      </c>
      <c r="H129" s="84">
        <f t="shared" si="15"/>
        <v>559.04253293234729</v>
      </c>
      <c r="I129" s="213"/>
      <c r="J129" s="78">
        <v>126</v>
      </c>
      <c r="K129" s="79">
        <f>PRINCIPAL!$B$8+PRINCIPAL!$D$23</f>
        <v>2.972</v>
      </c>
      <c r="L129" s="79">
        <f t="shared" si="16"/>
        <v>0.24766666666666667</v>
      </c>
      <c r="M129" s="80">
        <f t="shared" si="24"/>
        <v>124078.49540682482</v>
      </c>
      <c r="N129" s="81">
        <f t="shared" si="21"/>
        <v>175</v>
      </c>
      <c r="O129" s="82">
        <f t="shared" si="17"/>
        <v>874.599080132361</v>
      </c>
      <c r="P129" s="83">
        <f t="shared" si="22"/>
        <v>307.30107362423615</v>
      </c>
      <c r="Q129" s="84">
        <f t="shared" si="18"/>
        <v>567.2980065081249</v>
      </c>
    </row>
    <row r="130" spans="1:17">
      <c r="A130" s="78">
        <v>127</v>
      </c>
      <c r="B130" s="79">
        <f>PRINCIPAL!$B$8+PRINCIPAL!$B$23</f>
        <v>3.3719999999999999</v>
      </c>
      <c r="C130" s="79">
        <f t="shared" si="13"/>
        <v>0.28099999999999997</v>
      </c>
      <c r="D130" s="80">
        <f t="shared" si="23"/>
        <v>125583.23861422048</v>
      </c>
      <c r="E130" s="81">
        <f t="shared" si="19"/>
        <v>174</v>
      </c>
      <c r="F130" s="82">
        <f t="shared" si="14"/>
        <v>913.50234295584653</v>
      </c>
      <c r="G130" s="83">
        <f t="shared" si="20"/>
        <v>352.88890050595955</v>
      </c>
      <c r="H130" s="84">
        <f t="shared" si="15"/>
        <v>560.61344244988697</v>
      </c>
      <c r="I130" s="213"/>
      <c r="J130" s="78">
        <v>127</v>
      </c>
      <c r="K130" s="79">
        <f>PRINCIPAL!$B$8+PRINCIPAL!$D$23</f>
        <v>2.972</v>
      </c>
      <c r="L130" s="79">
        <f t="shared" si="16"/>
        <v>0.24766666666666667</v>
      </c>
      <c r="M130" s="80">
        <f t="shared" si="24"/>
        <v>123511.1974003167</v>
      </c>
      <c r="N130" s="81">
        <f t="shared" si="21"/>
        <v>174</v>
      </c>
      <c r="O130" s="82">
        <f t="shared" si="17"/>
        <v>874.59908013236134</v>
      </c>
      <c r="P130" s="83">
        <f t="shared" si="22"/>
        <v>305.89606556145105</v>
      </c>
      <c r="Q130" s="84">
        <f t="shared" si="18"/>
        <v>568.70301457091023</v>
      </c>
    </row>
    <row r="131" spans="1:17">
      <c r="A131" s="78">
        <v>128</v>
      </c>
      <c r="B131" s="79">
        <f>PRINCIPAL!$B$8+PRINCIPAL!$B$23</f>
        <v>3.3719999999999999</v>
      </c>
      <c r="C131" s="79">
        <f t="shared" si="13"/>
        <v>0.28099999999999997</v>
      </c>
      <c r="D131" s="80">
        <f t="shared" si="23"/>
        <v>125022.62517177059</v>
      </c>
      <c r="E131" s="81">
        <f t="shared" si="19"/>
        <v>173</v>
      </c>
      <c r="F131" s="82">
        <f t="shared" si="14"/>
        <v>913.50234295584676</v>
      </c>
      <c r="G131" s="83">
        <f t="shared" si="20"/>
        <v>351.31357673267536</v>
      </c>
      <c r="H131" s="84">
        <f t="shared" si="15"/>
        <v>562.18876622317134</v>
      </c>
      <c r="I131" s="213"/>
      <c r="J131" s="78">
        <v>128</v>
      </c>
      <c r="K131" s="79">
        <f>PRINCIPAL!$B$8+PRINCIPAL!$D$23</f>
        <v>2.972</v>
      </c>
      <c r="L131" s="79">
        <f t="shared" si="16"/>
        <v>0.24766666666666667</v>
      </c>
      <c r="M131" s="80">
        <f t="shared" si="24"/>
        <v>122942.49438574578</v>
      </c>
      <c r="N131" s="81">
        <f t="shared" si="21"/>
        <v>173</v>
      </c>
      <c r="O131" s="82">
        <f t="shared" si="17"/>
        <v>874.59908013236111</v>
      </c>
      <c r="P131" s="83">
        <f t="shared" si="22"/>
        <v>304.48757776203041</v>
      </c>
      <c r="Q131" s="84">
        <f t="shared" si="18"/>
        <v>570.11150237033075</v>
      </c>
    </row>
    <row r="132" spans="1:17">
      <c r="A132" s="78">
        <v>129</v>
      </c>
      <c r="B132" s="79">
        <f>PRINCIPAL!$B$8+PRINCIPAL!$B$23</f>
        <v>3.3719999999999999</v>
      </c>
      <c r="C132" s="79">
        <f t="shared" si="13"/>
        <v>0.28099999999999997</v>
      </c>
      <c r="D132" s="80">
        <f t="shared" si="23"/>
        <v>124460.43640554741</v>
      </c>
      <c r="E132" s="81">
        <f t="shared" si="19"/>
        <v>172</v>
      </c>
      <c r="F132" s="82">
        <f t="shared" si="14"/>
        <v>913.50234295584653</v>
      </c>
      <c r="G132" s="83">
        <f t="shared" si="20"/>
        <v>349.7338262995882</v>
      </c>
      <c r="H132" s="84">
        <f t="shared" si="15"/>
        <v>563.76851665625827</v>
      </c>
      <c r="I132" s="213"/>
      <c r="J132" s="78">
        <v>129</v>
      </c>
      <c r="K132" s="79">
        <f>PRINCIPAL!$B$8+PRINCIPAL!$D$23</f>
        <v>2.972</v>
      </c>
      <c r="L132" s="79">
        <f t="shared" si="16"/>
        <v>0.24766666666666667</v>
      </c>
      <c r="M132" s="80">
        <f t="shared" si="24"/>
        <v>122372.38288337545</v>
      </c>
      <c r="N132" s="81">
        <f t="shared" si="21"/>
        <v>172</v>
      </c>
      <c r="O132" s="82">
        <f t="shared" si="17"/>
        <v>874.59908013236145</v>
      </c>
      <c r="P132" s="83">
        <f t="shared" si="22"/>
        <v>303.07560160782651</v>
      </c>
      <c r="Q132" s="84">
        <f t="shared" si="18"/>
        <v>571.52347852453499</v>
      </c>
    </row>
    <row r="133" spans="1:17">
      <c r="A133" s="78">
        <v>130</v>
      </c>
      <c r="B133" s="79">
        <f>PRINCIPAL!$B$8+PRINCIPAL!$B$23</f>
        <v>3.3719999999999999</v>
      </c>
      <c r="C133" s="79">
        <f t="shared" ref="C133:C196" si="25">B133/12</f>
        <v>0.28099999999999997</v>
      </c>
      <c r="D133" s="80">
        <f t="shared" si="23"/>
        <v>123896.66788889116</v>
      </c>
      <c r="E133" s="81">
        <f t="shared" si="19"/>
        <v>171</v>
      </c>
      <c r="F133" s="82">
        <f t="shared" ref="F133:F196" si="26">IF(ISERROR((D133*C133)/(100*(1-(1+C133/100)^(-E133)))),0,(D133*C133)/(100*(1-(1+C133/100)^(-E133))))</f>
        <v>913.50234295584653</v>
      </c>
      <c r="G133" s="83">
        <f t="shared" si="20"/>
        <v>348.1496367677841</v>
      </c>
      <c r="H133" s="84">
        <f t="shared" ref="H133:H196" si="27">F133-G133</f>
        <v>565.35270618806248</v>
      </c>
      <c r="I133" s="213"/>
      <c r="J133" s="78">
        <v>130</v>
      </c>
      <c r="K133" s="79">
        <f>PRINCIPAL!$B$8+PRINCIPAL!$D$23</f>
        <v>2.972</v>
      </c>
      <c r="L133" s="79">
        <f t="shared" ref="L133:L196" si="28">K133/12</f>
        <v>0.24766666666666667</v>
      </c>
      <c r="M133" s="80">
        <f t="shared" si="24"/>
        <v>121800.85940485091</v>
      </c>
      <c r="N133" s="81">
        <f t="shared" si="21"/>
        <v>171</v>
      </c>
      <c r="O133" s="82">
        <f t="shared" ref="O133:O196" si="29">IF(ISERROR((M133*L133)/(100*(1-(1+L133/100)^(-N133)))),0,(M133*L133)/(100*(1-(1+L133/100)^(-N133))))</f>
        <v>874.59908013236122</v>
      </c>
      <c r="P133" s="83">
        <f t="shared" si="22"/>
        <v>301.66012845934745</v>
      </c>
      <c r="Q133" s="84">
        <f t="shared" ref="Q133:Q196" si="30">O133-P133</f>
        <v>572.93895167301378</v>
      </c>
    </row>
    <row r="134" spans="1:17">
      <c r="A134" s="78">
        <v>131</v>
      </c>
      <c r="B134" s="79">
        <f>PRINCIPAL!$B$8+PRINCIPAL!$B$23</f>
        <v>3.3719999999999999</v>
      </c>
      <c r="C134" s="79">
        <f t="shared" si="25"/>
        <v>0.28099999999999997</v>
      </c>
      <c r="D134" s="80">
        <f t="shared" si="23"/>
        <v>123331.3151827031</v>
      </c>
      <c r="E134" s="81">
        <f t="shared" ref="E134:E197" si="31">E133-1</f>
        <v>170</v>
      </c>
      <c r="F134" s="82">
        <f t="shared" si="26"/>
        <v>913.50234295584676</v>
      </c>
      <c r="G134" s="83">
        <f t="shared" ref="G134:G197" si="32">D134*C134/100</f>
        <v>346.56099566339566</v>
      </c>
      <c r="H134" s="84">
        <f t="shared" si="27"/>
        <v>566.94134729245116</v>
      </c>
      <c r="I134" s="213"/>
      <c r="J134" s="78">
        <v>131</v>
      </c>
      <c r="K134" s="79">
        <f>PRINCIPAL!$B$8+PRINCIPAL!$D$23</f>
        <v>2.972</v>
      </c>
      <c r="L134" s="79">
        <f t="shared" si="28"/>
        <v>0.24766666666666667</v>
      </c>
      <c r="M134" s="80">
        <f t="shared" si="24"/>
        <v>121227.9204531779</v>
      </c>
      <c r="N134" s="81">
        <f t="shared" ref="N134:N197" si="33">N133-1</f>
        <v>170</v>
      </c>
      <c r="O134" s="82">
        <f t="shared" si="29"/>
        <v>874.59908013236077</v>
      </c>
      <c r="P134" s="83">
        <f t="shared" ref="P134:P197" si="34">M134*L134/100</f>
        <v>300.24114965570391</v>
      </c>
      <c r="Q134" s="84">
        <f t="shared" si="30"/>
        <v>574.35793047665686</v>
      </c>
    </row>
    <row r="135" spans="1:17" ht="15.75" thickBot="1">
      <c r="A135" s="154">
        <v>132</v>
      </c>
      <c r="B135" s="185">
        <f>PRINCIPAL!$B$8+PRINCIPAL!$B$23</f>
        <v>3.3719999999999999</v>
      </c>
      <c r="C135" s="185">
        <f t="shared" si="25"/>
        <v>0.28099999999999997</v>
      </c>
      <c r="D135" s="192">
        <f t="shared" ref="D135:D198" si="35">D134-H134</f>
        <v>122764.37383541065</v>
      </c>
      <c r="E135" s="187">
        <f t="shared" si="31"/>
        <v>169</v>
      </c>
      <c r="F135" s="188">
        <f t="shared" si="26"/>
        <v>913.50234295584698</v>
      </c>
      <c r="G135" s="189">
        <f t="shared" si="32"/>
        <v>344.96789047750389</v>
      </c>
      <c r="H135" s="190">
        <f t="shared" si="27"/>
        <v>568.53445247834316</v>
      </c>
      <c r="I135" s="214"/>
      <c r="J135" s="154">
        <v>132</v>
      </c>
      <c r="K135" s="185">
        <f>PRINCIPAL!$B$8+PRINCIPAL!$D$23</f>
        <v>2.972</v>
      </c>
      <c r="L135" s="185">
        <f t="shared" si="28"/>
        <v>0.24766666666666667</v>
      </c>
      <c r="M135" s="186">
        <f t="shared" ref="M135:M198" si="36">M134-Q134</f>
        <v>120653.56252270124</v>
      </c>
      <c r="N135" s="187">
        <f t="shared" si="33"/>
        <v>169</v>
      </c>
      <c r="O135" s="82">
        <f t="shared" si="29"/>
        <v>874.599080132361</v>
      </c>
      <c r="P135" s="189">
        <f t="shared" si="34"/>
        <v>298.81865651455678</v>
      </c>
      <c r="Q135" s="190">
        <f t="shared" si="30"/>
        <v>575.78042361780422</v>
      </c>
    </row>
    <row r="136" spans="1:17">
      <c r="A136" s="78">
        <v>133</v>
      </c>
      <c r="B136" s="79">
        <f>PRINCIPAL!$B$8+PRINCIPAL!$B$23</f>
        <v>3.3719999999999999</v>
      </c>
      <c r="C136" s="79">
        <f t="shared" si="25"/>
        <v>0.28099999999999997</v>
      </c>
      <c r="D136" s="80">
        <f t="shared" si="35"/>
        <v>122195.8393829323</v>
      </c>
      <c r="E136" s="81">
        <f t="shared" si="31"/>
        <v>168</v>
      </c>
      <c r="F136" s="82">
        <f t="shared" si="26"/>
        <v>913.50234295584664</v>
      </c>
      <c r="G136" s="83">
        <f t="shared" si="32"/>
        <v>343.3703086660397</v>
      </c>
      <c r="H136" s="84">
        <f t="shared" si="27"/>
        <v>570.13203428980694</v>
      </c>
      <c r="I136" s="212" t="s">
        <v>125</v>
      </c>
      <c r="J136" s="107">
        <v>133</v>
      </c>
      <c r="K136" s="193">
        <f>PRINCIPAL!$B$8+PRINCIPAL!$D$23</f>
        <v>2.972</v>
      </c>
      <c r="L136" s="193">
        <f t="shared" si="28"/>
        <v>0.24766666666666667</v>
      </c>
      <c r="M136" s="194">
        <f t="shared" si="36"/>
        <v>120077.78209908343</v>
      </c>
      <c r="N136" s="195">
        <f t="shared" si="33"/>
        <v>168</v>
      </c>
      <c r="O136" s="196">
        <f t="shared" si="29"/>
        <v>874.599080132361</v>
      </c>
      <c r="P136" s="197">
        <f t="shared" si="34"/>
        <v>297.39264033206331</v>
      </c>
      <c r="Q136" s="198">
        <f t="shared" si="30"/>
        <v>577.20643980029763</v>
      </c>
    </row>
    <row r="137" spans="1:17">
      <c r="A137" s="78">
        <v>134</v>
      </c>
      <c r="B137" s="79">
        <f>PRINCIPAL!$B$8+PRINCIPAL!$B$23</f>
        <v>3.3719999999999999</v>
      </c>
      <c r="C137" s="79">
        <f t="shared" si="25"/>
        <v>0.28099999999999997</v>
      </c>
      <c r="D137" s="80">
        <f t="shared" si="35"/>
        <v>121625.70734864249</v>
      </c>
      <c r="E137" s="81">
        <f t="shared" si="31"/>
        <v>167</v>
      </c>
      <c r="F137" s="82">
        <f t="shared" si="26"/>
        <v>913.50234295584687</v>
      </c>
      <c r="G137" s="83">
        <f t="shared" si="32"/>
        <v>341.76823764968537</v>
      </c>
      <c r="H137" s="84">
        <f t="shared" si="27"/>
        <v>571.7341053061615</v>
      </c>
      <c r="I137" s="213"/>
      <c r="J137" s="78">
        <v>134</v>
      </c>
      <c r="K137" s="79">
        <f>PRINCIPAL!$B$8+PRINCIPAL!$D$23</f>
        <v>2.972</v>
      </c>
      <c r="L137" s="79">
        <f t="shared" si="28"/>
        <v>0.24766666666666667</v>
      </c>
      <c r="M137" s="80">
        <f t="shared" si="36"/>
        <v>119500.57565928313</v>
      </c>
      <c r="N137" s="81">
        <f t="shared" si="33"/>
        <v>167</v>
      </c>
      <c r="O137" s="82">
        <f t="shared" si="29"/>
        <v>874.59908013236077</v>
      </c>
      <c r="P137" s="83">
        <f t="shared" si="34"/>
        <v>295.96309238282458</v>
      </c>
      <c r="Q137" s="84">
        <f t="shared" si="30"/>
        <v>578.63598774953618</v>
      </c>
    </row>
    <row r="138" spans="1:17">
      <c r="A138" s="78">
        <v>135</v>
      </c>
      <c r="B138" s="79">
        <f>PRINCIPAL!$B$8+PRINCIPAL!$B$23</f>
        <v>3.3719999999999999</v>
      </c>
      <c r="C138" s="79">
        <f t="shared" si="25"/>
        <v>0.28099999999999997</v>
      </c>
      <c r="D138" s="80">
        <f t="shared" si="35"/>
        <v>121053.97324333632</v>
      </c>
      <c r="E138" s="81">
        <f t="shared" si="31"/>
        <v>166</v>
      </c>
      <c r="F138" s="82">
        <f t="shared" si="26"/>
        <v>913.50234295584653</v>
      </c>
      <c r="G138" s="83">
        <f t="shared" si="32"/>
        <v>340.16166481377508</v>
      </c>
      <c r="H138" s="84">
        <f t="shared" si="27"/>
        <v>573.34067814207151</v>
      </c>
      <c r="I138" s="213"/>
      <c r="J138" s="78">
        <v>135</v>
      </c>
      <c r="K138" s="79">
        <f>PRINCIPAL!$B$8+PRINCIPAL!$D$23</f>
        <v>2.972</v>
      </c>
      <c r="L138" s="79">
        <f t="shared" si="28"/>
        <v>0.24766666666666667</v>
      </c>
      <c r="M138" s="80">
        <f t="shared" si="36"/>
        <v>118921.93967153359</v>
      </c>
      <c r="N138" s="81">
        <f t="shared" si="33"/>
        <v>166</v>
      </c>
      <c r="O138" s="82">
        <f t="shared" si="29"/>
        <v>874.59908013236054</v>
      </c>
      <c r="P138" s="83">
        <f t="shared" si="34"/>
        <v>294.53000391983153</v>
      </c>
      <c r="Q138" s="84">
        <f t="shared" si="30"/>
        <v>580.06907621252901</v>
      </c>
    </row>
    <row r="139" spans="1:17">
      <c r="A139" s="78">
        <v>136</v>
      </c>
      <c r="B139" s="79">
        <f>PRINCIPAL!$B$8+PRINCIPAL!$B$23</f>
        <v>3.3719999999999999</v>
      </c>
      <c r="C139" s="79">
        <f t="shared" si="25"/>
        <v>0.28099999999999997</v>
      </c>
      <c r="D139" s="80">
        <f t="shared" si="35"/>
        <v>120480.63256519425</v>
      </c>
      <c r="E139" s="81">
        <f t="shared" si="31"/>
        <v>165</v>
      </c>
      <c r="F139" s="82">
        <f t="shared" si="26"/>
        <v>913.50234295584642</v>
      </c>
      <c r="G139" s="83">
        <f t="shared" si="32"/>
        <v>338.55057750819577</v>
      </c>
      <c r="H139" s="84">
        <f t="shared" si="27"/>
        <v>574.95176544765059</v>
      </c>
      <c r="I139" s="213"/>
      <c r="J139" s="78">
        <v>136</v>
      </c>
      <c r="K139" s="79">
        <f>PRINCIPAL!$B$8+PRINCIPAL!$D$23</f>
        <v>2.972</v>
      </c>
      <c r="L139" s="79">
        <f t="shared" si="28"/>
        <v>0.24766666666666667</v>
      </c>
      <c r="M139" s="80">
        <f t="shared" si="36"/>
        <v>118341.87059532106</v>
      </c>
      <c r="N139" s="81">
        <f t="shared" si="33"/>
        <v>165</v>
      </c>
      <c r="O139" s="82">
        <f t="shared" si="29"/>
        <v>874.59908013236077</v>
      </c>
      <c r="P139" s="83">
        <f t="shared" si="34"/>
        <v>293.09336617441181</v>
      </c>
      <c r="Q139" s="84">
        <f t="shared" si="30"/>
        <v>581.50571395794896</v>
      </c>
    </row>
    <row r="140" spans="1:17">
      <c r="A140" s="78">
        <v>137</v>
      </c>
      <c r="B140" s="79">
        <f>PRINCIPAL!$B$8+PRINCIPAL!$B$23</f>
        <v>3.3719999999999999</v>
      </c>
      <c r="C140" s="79">
        <f t="shared" si="25"/>
        <v>0.28099999999999997</v>
      </c>
      <c r="D140" s="80">
        <f t="shared" si="35"/>
        <v>119905.68079974659</v>
      </c>
      <c r="E140" s="81">
        <f t="shared" si="31"/>
        <v>164</v>
      </c>
      <c r="F140" s="82">
        <f t="shared" si="26"/>
        <v>913.50234295584664</v>
      </c>
      <c r="G140" s="83">
        <f t="shared" si="32"/>
        <v>336.93496304728791</v>
      </c>
      <c r="H140" s="84">
        <f t="shared" si="27"/>
        <v>576.56737990855868</v>
      </c>
      <c r="I140" s="213"/>
      <c r="J140" s="78">
        <v>137</v>
      </c>
      <c r="K140" s="79">
        <f>PRINCIPAL!$B$8+PRINCIPAL!$D$23</f>
        <v>2.972</v>
      </c>
      <c r="L140" s="79">
        <f t="shared" si="28"/>
        <v>0.24766666666666667</v>
      </c>
      <c r="M140" s="80">
        <f t="shared" si="36"/>
        <v>117760.36488136312</v>
      </c>
      <c r="N140" s="81">
        <f t="shared" si="33"/>
        <v>164</v>
      </c>
      <c r="O140" s="82">
        <f t="shared" si="29"/>
        <v>874.59908013236054</v>
      </c>
      <c r="P140" s="83">
        <f t="shared" si="34"/>
        <v>291.65317035617596</v>
      </c>
      <c r="Q140" s="84">
        <f t="shared" si="30"/>
        <v>582.94590977618464</v>
      </c>
    </row>
    <row r="141" spans="1:17">
      <c r="A141" s="78">
        <v>138</v>
      </c>
      <c r="B141" s="79">
        <f>PRINCIPAL!$B$8+PRINCIPAL!$B$23</f>
        <v>3.3719999999999999</v>
      </c>
      <c r="C141" s="79">
        <f t="shared" si="25"/>
        <v>0.28099999999999997</v>
      </c>
      <c r="D141" s="80">
        <f t="shared" si="35"/>
        <v>119329.11341983803</v>
      </c>
      <c r="E141" s="81">
        <f t="shared" si="31"/>
        <v>163</v>
      </c>
      <c r="F141" s="82">
        <f t="shared" si="26"/>
        <v>913.50234295584687</v>
      </c>
      <c r="G141" s="83">
        <f t="shared" si="32"/>
        <v>335.31480870974485</v>
      </c>
      <c r="H141" s="84">
        <f t="shared" si="27"/>
        <v>578.18753424610202</v>
      </c>
      <c r="I141" s="213"/>
      <c r="J141" s="78">
        <v>138</v>
      </c>
      <c r="K141" s="79">
        <f>PRINCIPAL!$B$8+PRINCIPAL!$D$23</f>
        <v>2.972</v>
      </c>
      <c r="L141" s="79">
        <f t="shared" si="28"/>
        <v>0.24766666666666667</v>
      </c>
      <c r="M141" s="80">
        <f t="shared" si="36"/>
        <v>117177.41897158693</v>
      </c>
      <c r="N141" s="81">
        <f t="shared" si="33"/>
        <v>163</v>
      </c>
      <c r="O141" s="82">
        <f t="shared" si="29"/>
        <v>874.59908013236054</v>
      </c>
      <c r="P141" s="83">
        <f t="shared" si="34"/>
        <v>290.20940765296365</v>
      </c>
      <c r="Q141" s="84">
        <f t="shared" si="30"/>
        <v>584.38967247939695</v>
      </c>
    </row>
    <row r="142" spans="1:17">
      <c r="A142" s="78">
        <v>139</v>
      </c>
      <c r="B142" s="79">
        <f>PRINCIPAL!$B$8+PRINCIPAL!$B$23</f>
        <v>3.3719999999999999</v>
      </c>
      <c r="C142" s="79">
        <f t="shared" si="25"/>
        <v>0.28099999999999997</v>
      </c>
      <c r="D142" s="80">
        <f t="shared" si="35"/>
        <v>118750.92588559193</v>
      </c>
      <c r="E142" s="81">
        <f t="shared" si="31"/>
        <v>162</v>
      </c>
      <c r="F142" s="82">
        <f t="shared" si="26"/>
        <v>913.50234295584676</v>
      </c>
      <c r="G142" s="83">
        <f t="shared" si="32"/>
        <v>333.69010173851331</v>
      </c>
      <c r="H142" s="84">
        <f t="shared" si="27"/>
        <v>579.81224121733339</v>
      </c>
      <c r="I142" s="213"/>
      <c r="J142" s="78">
        <v>139</v>
      </c>
      <c r="K142" s="79">
        <f>PRINCIPAL!$B$8+PRINCIPAL!$D$23</f>
        <v>2.972</v>
      </c>
      <c r="L142" s="79">
        <f t="shared" si="28"/>
        <v>0.24766666666666667</v>
      </c>
      <c r="M142" s="80">
        <f t="shared" si="36"/>
        <v>116593.02929910753</v>
      </c>
      <c r="N142" s="81">
        <f t="shared" si="33"/>
        <v>162</v>
      </c>
      <c r="O142" s="82">
        <f t="shared" si="29"/>
        <v>874.59908013236054</v>
      </c>
      <c r="P142" s="83">
        <f t="shared" si="34"/>
        <v>288.76206923078962</v>
      </c>
      <c r="Q142" s="84">
        <f t="shared" si="30"/>
        <v>585.83701090157092</v>
      </c>
    </row>
    <row r="143" spans="1:17">
      <c r="A143" s="78">
        <v>140</v>
      </c>
      <c r="B143" s="79">
        <f>PRINCIPAL!$B$8+PRINCIPAL!$B$23</f>
        <v>3.3719999999999999</v>
      </c>
      <c r="C143" s="79">
        <f t="shared" si="25"/>
        <v>0.28099999999999997</v>
      </c>
      <c r="D143" s="80">
        <f t="shared" si="35"/>
        <v>118171.11364437459</v>
      </c>
      <c r="E143" s="81">
        <f t="shared" si="31"/>
        <v>161</v>
      </c>
      <c r="F143" s="82">
        <f t="shared" si="26"/>
        <v>913.50234295584721</v>
      </c>
      <c r="G143" s="83">
        <f t="shared" si="32"/>
        <v>332.06082934069258</v>
      </c>
      <c r="H143" s="84">
        <f t="shared" si="27"/>
        <v>581.44151361515469</v>
      </c>
      <c r="I143" s="213"/>
      <c r="J143" s="78">
        <v>140</v>
      </c>
      <c r="K143" s="79">
        <f>PRINCIPAL!$B$8+PRINCIPAL!$D$23</f>
        <v>2.972</v>
      </c>
      <c r="L143" s="79">
        <f t="shared" si="28"/>
        <v>0.24766666666666667</v>
      </c>
      <c r="M143" s="80">
        <f t="shared" si="36"/>
        <v>116007.19228820596</v>
      </c>
      <c r="N143" s="81">
        <f t="shared" si="33"/>
        <v>161</v>
      </c>
      <c r="O143" s="82">
        <f t="shared" si="29"/>
        <v>874.5990801323602</v>
      </c>
      <c r="P143" s="83">
        <f t="shared" si="34"/>
        <v>287.31114623379011</v>
      </c>
      <c r="Q143" s="84">
        <f t="shared" si="30"/>
        <v>587.28793389857015</v>
      </c>
    </row>
    <row r="144" spans="1:17">
      <c r="A144" s="78">
        <v>141</v>
      </c>
      <c r="B144" s="79">
        <f>PRINCIPAL!$B$8+PRINCIPAL!$B$23</f>
        <v>3.3719999999999999</v>
      </c>
      <c r="C144" s="79">
        <f t="shared" si="25"/>
        <v>0.28099999999999997</v>
      </c>
      <c r="D144" s="80">
        <f t="shared" si="35"/>
        <v>117589.67213075944</v>
      </c>
      <c r="E144" s="81">
        <f t="shared" si="31"/>
        <v>160</v>
      </c>
      <c r="F144" s="82">
        <f t="shared" si="26"/>
        <v>913.50234295584698</v>
      </c>
      <c r="G144" s="83">
        <f t="shared" si="32"/>
        <v>330.42697868743403</v>
      </c>
      <c r="H144" s="84">
        <f t="shared" si="27"/>
        <v>583.07536426841295</v>
      </c>
      <c r="I144" s="213"/>
      <c r="J144" s="78">
        <v>141</v>
      </c>
      <c r="K144" s="79">
        <f>PRINCIPAL!$B$8+PRINCIPAL!$D$23</f>
        <v>2.972</v>
      </c>
      <c r="L144" s="79">
        <f t="shared" si="28"/>
        <v>0.24766666666666667</v>
      </c>
      <c r="M144" s="80">
        <f t="shared" si="36"/>
        <v>115419.90435430739</v>
      </c>
      <c r="N144" s="81">
        <f t="shared" si="33"/>
        <v>160</v>
      </c>
      <c r="O144" s="82">
        <f t="shared" si="29"/>
        <v>874.59908013236043</v>
      </c>
      <c r="P144" s="83">
        <f t="shared" si="34"/>
        <v>285.85662978416798</v>
      </c>
      <c r="Q144" s="84">
        <f t="shared" si="30"/>
        <v>588.74245034819251</v>
      </c>
    </row>
    <row r="145" spans="1:17">
      <c r="A145" s="78">
        <v>142</v>
      </c>
      <c r="B145" s="79">
        <f>PRINCIPAL!$B$8+PRINCIPAL!$B$23</f>
        <v>3.3719999999999999</v>
      </c>
      <c r="C145" s="79">
        <f t="shared" si="25"/>
        <v>0.28099999999999997</v>
      </c>
      <c r="D145" s="80">
        <f t="shared" si="35"/>
        <v>117006.59676649103</v>
      </c>
      <c r="E145" s="81">
        <f t="shared" si="31"/>
        <v>159</v>
      </c>
      <c r="F145" s="82">
        <f t="shared" si="26"/>
        <v>913.50234295584687</v>
      </c>
      <c r="G145" s="83">
        <f t="shared" si="32"/>
        <v>328.78853691383978</v>
      </c>
      <c r="H145" s="84">
        <f t="shared" si="27"/>
        <v>584.71380604200704</v>
      </c>
      <c r="I145" s="213"/>
      <c r="J145" s="78">
        <v>142</v>
      </c>
      <c r="K145" s="79">
        <f>PRINCIPAL!$B$8+PRINCIPAL!$D$23</f>
        <v>2.972</v>
      </c>
      <c r="L145" s="79">
        <f t="shared" si="28"/>
        <v>0.24766666666666667</v>
      </c>
      <c r="M145" s="80">
        <f t="shared" si="36"/>
        <v>114831.1619039592</v>
      </c>
      <c r="N145" s="81">
        <f t="shared" si="33"/>
        <v>159</v>
      </c>
      <c r="O145" s="82">
        <f t="shared" si="29"/>
        <v>874.59908013235975</v>
      </c>
      <c r="P145" s="83">
        <f t="shared" si="34"/>
        <v>284.39851098213899</v>
      </c>
      <c r="Q145" s="84">
        <f t="shared" si="30"/>
        <v>590.20056915022076</v>
      </c>
    </row>
    <row r="146" spans="1:17">
      <c r="A146" s="78">
        <v>143</v>
      </c>
      <c r="B146" s="79">
        <f>PRINCIPAL!$B$8+PRINCIPAL!$B$23</f>
        <v>3.3719999999999999</v>
      </c>
      <c r="C146" s="79">
        <f t="shared" si="25"/>
        <v>0.28099999999999997</v>
      </c>
      <c r="D146" s="80">
        <f t="shared" si="35"/>
        <v>116421.88296044902</v>
      </c>
      <c r="E146" s="81">
        <f t="shared" si="31"/>
        <v>158</v>
      </c>
      <c r="F146" s="82">
        <f t="shared" si="26"/>
        <v>913.50234295584676</v>
      </c>
      <c r="G146" s="83">
        <f t="shared" si="32"/>
        <v>327.14549111886174</v>
      </c>
      <c r="H146" s="84">
        <f t="shared" si="27"/>
        <v>586.35685183698502</v>
      </c>
      <c r="I146" s="213"/>
      <c r="J146" s="78">
        <v>143</v>
      </c>
      <c r="K146" s="79">
        <f>PRINCIPAL!$B$8+PRINCIPAL!$D$23</f>
        <v>2.972</v>
      </c>
      <c r="L146" s="79">
        <f t="shared" si="28"/>
        <v>0.24766666666666667</v>
      </c>
      <c r="M146" s="80">
        <f t="shared" si="36"/>
        <v>114240.96133480898</v>
      </c>
      <c r="N146" s="81">
        <f t="shared" si="33"/>
        <v>158</v>
      </c>
      <c r="O146" s="82">
        <f t="shared" si="29"/>
        <v>874.59908013235975</v>
      </c>
      <c r="P146" s="83">
        <f t="shared" si="34"/>
        <v>282.9367809058769</v>
      </c>
      <c r="Q146" s="84">
        <f t="shared" si="30"/>
        <v>591.6622992264829</v>
      </c>
    </row>
    <row r="147" spans="1:17" ht="15.75" thickBot="1">
      <c r="A147" s="154">
        <v>144</v>
      </c>
      <c r="B147" s="185">
        <f>PRINCIPAL!$B$8+PRINCIPAL!$B$23</f>
        <v>3.3719999999999999</v>
      </c>
      <c r="C147" s="185">
        <f t="shared" si="25"/>
        <v>0.28099999999999997</v>
      </c>
      <c r="D147" s="192">
        <f t="shared" si="35"/>
        <v>115835.52610861203</v>
      </c>
      <c r="E147" s="187">
        <f t="shared" si="31"/>
        <v>157</v>
      </c>
      <c r="F147" s="188">
        <f t="shared" si="26"/>
        <v>913.50234295584676</v>
      </c>
      <c r="G147" s="189">
        <f t="shared" si="32"/>
        <v>325.49782836519978</v>
      </c>
      <c r="H147" s="190">
        <f t="shared" si="27"/>
        <v>588.00451459064698</v>
      </c>
      <c r="I147" s="214"/>
      <c r="J147" s="154">
        <v>144</v>
      </c>
      <c r="K147" s="185">
        <f>PRINCIPAL!$B$8+PRINCIPAL!$D$23</f>
        <v>2.972</v>
      </c>
      <c r="L147" s="185">
        <f t="shared" si="28"/>
        <v>0.24766666666666667</v>
      </c>
      <c r="M147" s="186">
        <f t="shared" si="36"/>
        <v>113649.29903558249</v>
      </c>
      <c r="N147" s="187">
        <f t="shared" si="33"/>
        <v>157</v>
      </c>
      <c r="O147" s="82">
        <f t="shared" si="29"/>
        <v>874.5990801323594</v>
      </c>
      <c r="P147" s="189">
        <f t="shared" si="34"/>
        <v>281.47143061145931</v>
      </c>
      <c r="Q147" s="190">
        <f t="shared" si="30"/>
        <v>593.12764952090015</v>
      </c>
    </row>
    <row r="148" spans="1:17">
      <c r="A148" s="78">
        <v>145</v>
      </c>
      <c r="B148" s="79">
        <f>PRINCIPAL!$B$8+PRINCIPAL!$B$23</f>
        <v>3.3719999999999999</v>
      </c>
      <c r="C148" s="79">
        <f t="shared" si="25"/>
        <v>0.28099999999999997</v>
      </c>
      <c r="D148" s="80">
        <f t="shared" si="35"/>
        <v>115247.52159402138</v>
      </c>
      <c r="E148" s="81">
        <f t="shared" si="31"/>
        <v>156</v>
      </c>
      <c r="F148" s="82">
        <f t="shared" si="26"/>
        <v>913.50234295584721</v>
      </c>
      <c r="G148" s="83">
        <f t="shared" si="32"/>
        <v>323.84553567920005</v>
      </c>
      <c r="H148" s="84">
        <f t="shared" si="27"/>
        <v>589.65680727664721</v>
      </c>
      <c r="I148" s="212" t="s">
        <v>126</v>
      </c>
      <c r="J148" s="107">
        <v>145</v>
      </c>
      <c r="K148" s="193">
        <f>PRINCIPAL!$B$8+PRINCIPAL!$D$23</f>
        <v>2.972</v>
      </c>
      <c r="L148" s="193">
        <f t="shared" si="28"/>
        <v>0.24766666666666667</v>
      </c>
      <c r="M148" s="194">
        <f t="shared" si="36"/>
        <v>113056.17138606159</v>
      </c>
      <c r="N148" s="195">
        <f t="shared" si="33"/>
        <v>156</v>
      </c>
      <c r="O148" s="196">
        <f t="shared" si="29"/>
        <v>874.59908013235963</v>
      </c>
      <c r="P148" s="197">
        <f t="shared" si="34"/>
        <v>280.00245113281255</v>
      </c>
      <c r="Q148" s="198">
        <f t="shared" si="30"/>
        <v>594.59662899954708</v>
      </c>
    </row>
    <row r="149" spans="1:17">
      <c r="A149" s="78">
        <v>146</v>
      </c>
      <c r="B149" s="79">
        <f>PRINCIPAL!$B$8+PRINCIPAL!$B$23</f>
        <v>3.3719999999999999</v>
      </c>
      <c r="C149" s="79">
        <f t="shared" si="25"/>
        <v>0.28099999999999997</v>
      </c>
      <c r="D149" s="80">
        <f t="shared" si="35"/>
        <v>114657.86478674473</v>
      </c>
      <c r="E149" s="81">
        <f t="shared" si="31"/>
        <v>155</v>
      </c>
      <c r="F149" s="82">
        <f t="shared" si="26"/>
        <v>913.50234295584698</v>
      </c>
      <c r="G149" s="83">
        <f t="shared" si="32"/>
        <v>322.18860005075265</v>
      </c>
      <c r="H149" s="84">
        <f t="shared" si="27"/>
        <v>591.31374290509439</v>
      </c>
      <c r="I149" s="213"/>
      <c r="J149" s="78">
        <v>146</v>
      </c>
      <c r="K149" s="79">
        <f>PRINCIPAL!$B$8+PRINCIPAL!$D$23</f>
        <v>2.972</v>
      </c>
      <c r="L149" s="79">
        <f t="shared" si="28"/>
        <v>0.24766666666666667</v>
      </c>
      <c r="M149" s="80">
        <f t="shared" si="36"/>
        <v>112461.57475706204</v>
      </c>
      <c r="N149" s="81">
        <f t="shared" si="33"/>
        <v>155</v>
      </c>
      <c r="O149" s="82">
        <f t="shared" si="29"/>
        <v>874.59908013235975</v>
      </c>
      <c r="P149" s="83">
        <f t="shared" si="34"/>
        <v>278.52983348165702</v>
      </c>
      <c r="Q149" s="84">
        <f t="shared" si="30"/>
        <v>596.06924665070278</v>
      </c>
    </row>
    <row r="150" spans="1:17">
      <c r="A150" s="78">
        <v>147</v>
      </c>
      <c r="B150" s="79">
        <f>PRINCIPAL!$B$8+PRINCIPAL!$B$23</f>
        <v>3.3719999999999999</v>
      </c>
      <c r="C150" s="79">
        <f t="shared" si="25"/>
        <v>0.28099999999999997</v>
      </c>
      <c r="D150" s="80">
        <f t="shared" si="35"/>
        <v>114066.55104383963</v>
      </c>
      <c r="E150" s="81">
        <f t="shared" si="31"/>
        <v>154</v>
      </c>
      <c r="F150" s="82">
        <f t="shared" si="26"/>
        <v>913.50234295584687</v>
      </c>
      <c r="G150" s="83">
        <f t="shared" si="32"/>
        <v>320.52700843318934</v>
      </c>
      <c r="H150" s="84">
        <f t="shared" si="27"/>
        <v>592.97533452265748</v>
      </c>
      <c r="I150" s="213"/>
      <c r="J150" s="78">
        <v>147</v>
      </c>
      <c r="K150" s="79">
        <f>PRINCIPAL!$B$8+PRINCIPAL!$D$23</f>
        <v>2.972</v>
      </c>
      <c r="L150" s="79">
        <f t="shared" si="28"/>
        <v>0.24766666666666667</v>
      </c>
      <c r="M150" s="80">
        <f t="shared" si="36"/>
        <v>111865.50551041134</v>
      </c>
      <c r="N150" s="81">
        <f t="shared" si="33"/>
        <v>154</v>
      </c>
      <c r="O150" s="82">
        <f t="shared" si="29"/>
        <v>874.59908013235895</v>
      </c>
      <c r="P150" s="83">
        <f t="shared" si="34"/>
        <v>277.0535686474521</v>
      </c>
      <c r="Q150" s="84">
        <f t="shared" si="30"/>
        <v>597.54551148490691</v>
      </c>
    </row>
    <row r="151" spans="1:17">
      <c r="A151" s="78">
        <v>148</v>
      </c>
      <c r="B151" s="79">
        <f>PRINCIPAL!$B$8+PRINCIPAL!$B$23</f>
        <v>3.3719999999999999</v>
      </c>
      <c r="C151" s="79">
        <f t="shared" si="25"/>
        <v>0.28099999999999997</v>
      </c>
      <c r="D151" s="80">
        <f t="shared" si="35"/>
        <v>113473.57570931697</v>
      </c>
      <c r="E151" s="81">
        <f t="shared" si="31"/>
        <v>153</v>
      </c>
      <c r="F151" s="82">
        <f t="shared" si="26"/>
        <v>913.5023429558471</v>
      </c>
      <c r="G151" s="83">
        <f t="shared" si="32"/>
        <v>318.86074774318064</v>
      </c>
      <c r="H151" s="84">
        <f t="shared" si="27"/>
        <v>594.64159521266652</v>
      </c>
      <c r="I151" s="213"/>
      <c r="J151" s="78">
        <v>148</v>
      </c>
      <c r="K151" s="79">
        <f>PRINCIPAL!$B$8+PRINCIPAL!$D$23</f>
        <v>2.972</v>
      </c>
      <c r="L151" s="79">
        <f t="shared" si="28"/>
        <v>0.24766666666666667</v>
      </c>
      <c r="M151" s="80">
        <f t="shared" si="36"/>
        <v>111267.95999892644</v>
      </c>
      <c r="N151" s="81">
        <f t="shared" si="33"/>
        <v>153</v>
      </c>
      <c r="O151" s="82">
        <f t="shared" si="29"/>
        <v>874.59908013235975</v>
      </c>
      <c r="P151" s="83">
        <f t="shared" si="34"/>
        <v>275.57364759734116</v>
      </c>
      <c r="Q151" s="84">
        <f t="shared" si="30"/>
        <v>599.02543253501858</v>
      </c>
    </row>
    <row r="152" spans="1:17">
      <c r="A152" s="78">
        <v>149</v>
      </c>
      <c r="B152" s="79">
        <f>PRINCIPAL!$B$8+PRINCIPAL!$B$23</f>
        <v>3.3719999999999999</v>
      </c>
      <c r="C152" s="79">
        <f t="shared" si="25"/>
        <v>0.28099999999999997</v>
      </c>
      <c r="D152" s="80">
        <f t="shared" si="35"/>
        <v>112878.9341141043</v>
      </c>
      <c r="E152" s="81">
        <f t="shared" si="31"/>
        <v>152</v>
      </c>
      <c r="F152" s="82">
        <f t="shared" si="26"/>
        <v>913.50234295584676</v>
      </c>
      <c r="G152" s="83">
        <f t="shared" si="32"/>
        <v>317.18980486063305</v>
      </c>
      <c r="H152" s="84">
        <f t="shared" si="27"/>
        <v>596.31253809521377</v>
      </c>
      <c r="I152" s="213"/>
      <c r="J152" s="78">
        <v>149</v>
      </c>
      <c r="K152" s="79">
        <f>PRINCIPAL!$B$8+PRINCIPAL!$D$23</f>
        <v>2.972</v>
      </c>
      <c r="L152" s="79">
        <f t="shared" si="28"/>
        <v>0.24766666666666667</v>
      </c>
      <c r="M152" s="80">
        <f t="shared" si="36"/>
        <v>110668.93456639141</v>
      </c>
      <c r="N152" s="81">
        <f t="shared" si="33"/>
        <v>152</v>
      </c>
      <c r="O152" s="82">
        <f t="shared" si="29"/>
        <v>874.59908013235963</v>
      </c>
      <c r="P152" s="83">
        <f t="shared" si="34"/>
        <v>274.09006127609609</v>
      </c>
      <c r="Q152" s="84">
        <f t="shared" si="30"/>
        <v>600.50901885626354</v>
      </c>
    </row>
    <row r="153" spans="1:17">
      <c r="A153" s="78">
        <v>150</v>
      </c>
      <c r="B153" s="79">
        <f>PRINCIPAL!$B$8+PRINCIPAL!$B$23</f>
        <v>3.3719999999999999</v>
      </c>
      <c r="C153" s="79">
        <f t="shared" si="25"/>
        <v>0.28099999999999997</v>
      </c>
      <c r="D153" s="80">
        <f t="shared" si="35"/>
        <v>112282.62157600909</v>
      </c>
      <c r="E153" s="81">
        <f t="shared" si="31"/>
        <v>151</v>
      </c>
      <c r="F153" s="82">
        <f t="shared" si="26"/>
        <v>913.5023429558471</v>
      </c>
      <c r="G153" s="83">
        <f t="shared" si="32"/>
        <v>315.51416662858549</v>
      </c>
      <c r="H153" s="84">
        <f t="shared" si="27"/>
        <v>597.98817632726161</v>
      </c>
      <c r="I153" s="213"/>
      <c r="J153" s="78">
        <v>150</v>
      </c>
      <c r="K153" s="79">
        <f>PRINCIPAL!$B$8+PRINCIPAL!$D$23</f>
        <v>2.972</v>
      </c>
      <c r="L153" s="79">
        <f t="shared" si="28"/>
        <v>0.24766666666666667</v>
      </c>
      <c r="M153" s="80">
        <f t="shared" si="36"/>
        <v>110068.42554753515</v>
      </c>
      <c r="N153" s="81">
        <f t="shared" si="33"/>
        <v>151</v>
      </c>
      <c r="O153" s="82">
        <f t="shared" si="29"/>
        <v>874.59908013235952</v>
      </c>
      <c r="P153" s="83">
        <f t="shared" si="34"/>
        <v>272.60280060606209</v>
      </c>
      <c r="Q153" s="84">
        <f t="shared" si="30"/>
        <v>601.99627952629749</v>
      </c>
    </row>
    <row r="154" spans="1:17">
      <c r="A154" s="78">
        <v>151</v>
      </c>
      <c r="B154" s="79">
        <f>PRINCIPAL!$B$8+PRINCIPAL!$B$23</f>
        <v>3.3719999999999999</v>
      </c>
      <c r="C154" s="79">
        <f t="shared" si="25"/>
        <v>0.28099999999999997</v>
      </c>
      <c r="D154" s="80">
        <f t="shared" si="35"/>
        <v>111684.63339968183</v>
      </c>
      <c r="E154" s="81">
        <f t="shared" si="31"/>
        <v>150</v>
      </c>
      <c r="F154" s="82">
        <f t="shared" si="26"/>
        <v>913.50234295584698</v>
      </c>
      <c r="G154" s="83">
        <f t="shared" si="32"/>
        <v>313.83381985310592</v>
      </c>
      <c r="H154" s="84">
        <f t="shared" si="27"/>
        <v>599.66852310274112</v>
      </c>
      <c r="I154" s="213"/>
      <c r="J154" s="78">
        <v>151</v>
      </c>
      <c r="K154" s="79">
        <f>PRINCIPAL!$B$8+PRINCIPAL!$D$23</f>
        <v>2.972</v>
      </c>
      <c r="L154" s="79">
        <f t="shared" si="28"/>
        <v>0.24766666666666667</v>
      </c>
      <c r="M154" s="80">
        <f t="shared" si="36"/>
        <v>109466.42926800885</v>
      </c>
      <c r="N154" s="81">
        <f t="shared" si="33"/>
        <v>150</v>
      </c>
      <c r="O154" s="82">
        <f t="shared" si="29"/>
        <v>874.59908013235929</v>
      </c>
      <c r="P154" s="83">
        <f t="shared" si="34"/>
        <v>271.11185648710193</v>
      </c>
      <c r="Q154" s="84">
        <f t="shared" si="30"/>
        <v>603.48722364525736</v>
      </c>
    </row>
    <row r="155" spans="1:17">
      <c r="A155" s="78">
        <v>152</v>
      </c>
      <c r="B155" s="79">
        <f>PRINCIPAL!$B$8+PRINCIPAL!$B$23</f>
        <v>3.3719999999999999</v>
      </c>
      <c r="C155" s="79">
        <f t="shared" si="25"/>
        <v>0.28099999999999997</v>
      </c>
      <c r="D155" s="80">
        <f t="shared" si="35"/>
        <v>111084.96487657909</v>
      </c>
      <c r="E155" s="81">
        <f t="shared" si="31"/>
        <v>149</v>
      </c>
      <c r="F155" s="82">
        <f t="shared" si="26"/>
        <v>913.50234295584687</v>
      </c>
      <c r="G155" s="83">
        <f t="shared" si="32"/>
        <v>312.14875130318723</v>
      </c>
      <c r="H155" s="84">
        <f t="shared" si="27"/>
        <v>601.35359165265959</v>
      </c>
      <c r="I155" s="213"/>
      <c r="J155" s="78">
        <v>152</v>
      </c>
      <c r="K155" s="79">
        <f>PRINCIPAL!$B$8+PRINCIPAL!$D$23</f>
        <v>2.972</v>
      </c>
      <c r="L155" s="79">
        <f t="shared" si="28"/>
        <v>0.24766666666666667</v>
      </c>
      <c r="M155" s="80">
        <f t="shared" si="36"/>
        <v>108862.9420443636</v>
      </c>
      <c r="N155" s="81">
        <f t="shared" si="33"/>
        <v>149</v>
      </c>
      <c r="O155" s="82">
        <f t="shared" si="29"/>
        <v>874.59908013235906</v>
      </c>
      <c r="P155" s="83">
        <f t="shared" si="34"/>
        <v>269.6172197965405</v>
      </c>
      <c r="Q155" s="84">
        <f t="shared" si="30"/>
        <v>604.98186033581851</v>
      </c>
    </row>
    <row r="156" spans="1:17">
      <c r="A156" s="78">
        <v>153</v>
      </c>
      <c r="B156" s="79">
        <f>PRINCIPAL!$B$8+PRINCIPAL!$B$23</f>
        <v>3.3719999999999999</v>
      </c>
      <c r="C156" s="79">
        <f t="shared" si="25"/>
        <v>0.28099999999999997</v>
      </c>
      <c r="D156" s="80">
        <f t="shared" si="35"/>
        <v>110483.61128492643</v>
      </c>
      <c r="E156" s="81">
        <f t="shared" si="31"/>
        <v>148</v>
      </c>
      <c r="F156" s="82">
        <f t="shared" si="26"/>
        <v>913.50234295584721</v>
      </c>
      <c r="G156" s="83">
        <f t="shared" si="32"/>
        <v>310.45894771064326</v>
      </c>
      <c r="H156" s="84">
        <f t="shared" si="27"/>
        <v>603.04339524520401</v>
      </c>
      <c r="I156" s="213"/>
      <c r="J156" s="78">
        <v>153</v>
      </c>
      <c r="K156" s="79">
        <f>PRINCIPAL!$B$8+PRINCIPAL!$D$23</f>
        <v>2.972</v>
      </c>
      <c r="L156" s="79">
        <f t="shared" si="28"/>
        <v>0.24766666666666667</v>
      </c>
      <c r="M156" s="80">
        <f t="shared" si="36"/>
        <v>108257.96018402779</v>
      </c>
      <c r="N156" s="81">
        <f t="shared" si="33"/>
        <v>148</v>
      </c>
      <c r="O156" s="82">
        <f t="shared" si="29"/>
        <v>874.5990801323594</v>
      </c>
      <c r="P156" s="83">
        <f t="shared" si="34"/>
        <v>268.11888138910882</v>
      </c>
      <c r="Q156" s="84">
        <f t="shared" si="30"/>
        <v>606.48019874325064</v>
      </c>
    </row>
    <row r="157" spans="1:17">
      <c r="A157" s="78">
        <v>154</v>
      </c>
      <c r="B157" s="79">
        <f>PRINCIPAL!$B$8+PRINCIPAL!$B$23</f>
        <v>3.3719999999999999</v>
      </c>
      <c r="C157" s="79">
        <f t="shared" si="25"/>
        <v>0.28099999999999997</v>
      </c>
      <c r="D157" s="80">
        <f t="shared" si="35"/>
        <v>109880.56788968123</v>
      </c>
      <c r="E157" s="81">
        <f t="shared" si="31"/>
        <v>147</v>
      </c>
      <c r="F157" s="82">
        <f t="shared" si="26"/>
        <v>913.50234295584733</v>
      </c>
      <c r="G157" s="83">
        <f t="shared" si="32"/>
        <v>308.76439577000423</v>
      </c>
      <c r="H157" s="84">
        <f t="shared" si="27"/>
        <v>604.73794718584304</v>
      </c>
      <c r="I157" s="213"/>
      <c r="J157" s="78">
        <v>154</v>
      </c>
      <c r="K157" s="79">
        <f>PRINCIPAL!$B$8+PRINCIPAL!$D$23</f>
        <v>2.972</v>
      </c>
      <c r="L157" s="79">
        <f t="shared" si="28"/>
        <v>0.24766666666666667</v>
      </c>
      <c r="M157" s="80">
        <f t="shared" si="36"/>
        <v>107651.47998528455</v>
      </c>
      <c r="N157" s="81">
        <f t="shared" si="33"/>
        <v>147</v>
      </c>
      <c r="O157" s="82">
        <f t="shared" si="29"/>
        <v>874.59908013235918</v>
      </c>
      <c r="P157" s="83">
        <f t="shared" si="34"/>
        <v>266.61683209688806</v>
      </c>
      <c r="Q157" s="84">
        <f t="shared" si="30"/>
        <v>607.98224803547112</v>
      </c>
    </row>
    <row r="158" spans="1:17">
      <c r="A158" s="78">
        <v>155</v>
      </c>
      <c r="B158" s="79">
        <f>PRINCIPAL!$B$8+PRINCIPAL!$B$23</f>
        <v>3.3719999999999999</v>
      </c>
      <c r="C158" s="79">
        <f t="shared" si="25"/>
        <v>0.28099999999999997</v>
      </c>
      <c r="D158" s="80">
        <f t="shared" si="35"/>
        <v>109275.82994249539</v>
      </c>
      <c r="E158" s="81">
        <f t="shared" si="31"/>
        <v>146</v>
      </c>
      <c r="F158" s="82">
        <f t="shared" si="26"/>
        <v>913.50234295584721</v>
      </c>
      <c r="G158" s="83">
        <f t="shared" si="32"/>
        <v>307.06508213841198</v>
      </c>
      <c r="H158" s="84">
        <f t="shared" si="27"/>
        <v>606.43726081743523</v>
      </c>
      <c r="I158" s="213"/>
      <c r="J158" s="78">
        <v>155</v>
      </c>
      <c r="K158" s="79">
        <f>PRINCIPAL!$B$8+PRINCIPAL!$D$23</f>
        <v>2.972</v>
      </c>
      <c r="L158" s="79">
        <f t="shared" si="28"/>
        <v>0.24766666666666667</v>
      </c>
      <c r="M158" s="80">
        <f t="shared" si="36"/>
        <v>107043.49773724907</v>
      </c>
      <c r="N158" s="81">
        <f t="shared" si="33"/>
        <v>146</v>
      </c>
      <c r="O158" s="82">
        <f t="shared" si="29"/>
        <v>874.59908013235918</v>
      </c>
      <c r="P158" s="83">
        <f t="shared" si="34"/>
        <v>265.11106272925355</v>
      </c>
      <c r="Q158" s="84">
        <f t="shared" si="30"/>
        <v>609.48801740310569</v>
      </c>
    </row>
    <row r="159" spans="1:17" ht="15.75" thickBot="1">
      <c r="A159" s="154">
        <v>156</v>
      </c>
      <c r="B159" s="185">
        <f>PRINCIPAL!$B$8+PRINCIPAL!$B$23</f>
        <v>3.3719999999999999</v>
      </c>
      <c r="C159" s="185">
        <f t="shared" si="25"/>
        <v>0.28099999999999997</v>
      </c>
      <c r="D159" s="192">
        <f t="shared" si="35"/>
        <v>108669.39268167796</v>
      </c>
      <c r="E159" s="187">
        <f t="shared" si="31"/>
        <v>145</v>
      </c>
      <c r="F159" s="188">
        <f t="shared" si="26"/>
        <v>913.50234295584733</v>
      </c>
      <c r="G159" s="189">
        <f t="shared" si="32"/>
        <v>305.36099343551501</v>
      </c>
      <c r="H159" s="190">
        <f t="shared" si="27"/>
        <v>608.14134952033237</v>
      </c>
      <c r="I159" s="214"/>
      <c r="J159" s="154">
        <v>156</v>
      </c>
      <c r="K159" s="185">
        <f>PRINCIPAL!$B$8+PRINCIPAL!$D$23</f>
        <v>2.972</v>
      </c>
      <c r="L159" s="185">
        <f t="shared" si="28"/>
        <v>0.24766666666666667</v>
      </c>
      <c r="M159" s="186">
        <f t="shared" si="36"/>
        <v>106434.00971984597</v>
      </c>
      <c r="N159" s="187">
        <f t="shared" si="33"/>
        <v>145</v>
      </c>
      <c r="O159" s="82">
        <f t="shared" si="29"/>
        <v>874.59908013235906</v>
      </c>
      <c r="P159" s="189">
        <f t="shared" si="34"/>
        <v>263.60156407281852</v>
      </c>
      <c r="Q159" s="190">
        <f t="shared" si="30"/>
        <v>610.99751605954054</v>
      </c>
    </row>
    <row r="160" spans="1:17">
      <c r="A160" s="78">
        <v>157</v>
      </c>
      <c r="B160" s="79">
        <f>PRINCIPAL!$B$8+PRINCIPAL!$B$23</f>
        <v>3.3719999999999999</v>
      </c>
      <c r="C160" s="79">
        <f t="shared" si="25"/>
        <v>0.28099999999999997</v>
      </c>
      <c r="D160" s="80">
        <f t="shared" si="35"/>
        <v>108061.25133215763</v>
      </c>
      <c r="E160" s="81">
        <f t="shared" si="31"/>
        <v>144</v>
      </c>
      <c r="F160" s="82">
        <f t="shared" si="26"/>
        <v>913.50234295584778</v>
      </c>
      <c r="G160" s="83">
        <f t="shared" si="32"/>
        <v>303.65211624336291</v>
      </c>
      <c r="H160" s="84">
        <f t="shared" si="27"/>
        <v>609.85022671248487</v>
      </c>
      <c r="I160" s="212" t="s">
        <v>127</v>
      </c>
      <c r="J160" s="107">
        <v>157</v>
      </c>
      <c r="K160" s="193">
        <f>PRINCIPAL!$B$8+PRINCIPAL!$D$23</f>
        <v>2.972</v>
      </c>
      <c r="L160" s="193">
        <f t="shared" si="28"/>
        <v>0.24766666666666667</v>
      </c>
      <c r="M160" s="194">
        <f t="shared" si="36"/>
        <v>105823.01220378643</v>
      </c>
      <c r="N160" s="195">
        <f t="shared" si="33"/>
        <v>144</v>
      </c>
      <c r="O160" s="196">
        <f t="shared" si="29"/>
        <v>874.59908013235906</v>
      </c>
      <c r="P160" s="197">
        <f t="shared" si="34"/>
        <v>262.08832689137773</v>
      </c>
      <c r="Q160" s="198">
        <f t="shared" si="30"/>
        <v>612.51075324098133</v>
      </c>
    </row>
    <row r="161" spans="1:17">
      <c r="A161" s="78">
        <v>158</v>
      </c>
      <c r="B161" s="79">
        <f>PRINCIPAL!$B$8+PRINCIPAL!$B$23</f>
        <v>3.3719999999999999</v>
      </c>
      <c r="C161" s="79">
        <f t="shared" si="25"/>
        <v>0.28099999999999997</v>
      </c>
      <c r="D161" s="80">
        <f t="shared" si="35"/>
        <v>107451.40110544514</v>
      </c>
      <c r="E161" s="81">
        <f t="shared" si="31"/>
        <v>143</v>
      </c>
      <c r="F161" s="82">
        <f t="shared" si="26"/>
        <v>913.50234295584721</v>
      </c>
      <c r="G161" s="83">
        <f t="shared" si="32"/>
        <v>301.9384371063008</v>
      </c>
      <c r="H161" s="84">
        <f t="shared" si="27"/>
        <v>611.56390584954647</v>
      </c>
      <c r="I161" s="213"/>
      <c r="J161" s="78">
        <v>158</v>
      </c>
      <c r="K161" s="79">
        <f>PRINCIPAL!$B$8+PRINCIPAL!$D$23</f>
        <v>2.972</v>
      </c>
      <c r="L161" s="79">
        <f t="shared" si="28"/>
        <v>0.24766666666666667</v>
      </c>
      <c r="M161" s="80">
        <f t="shared" si="36"/>
        <v>105210.50145054546</v>
      </c>
      <c r="N161" s="81">
        <f t="shared" si="33"/>
        <v>143</v>
      </c>
      <c r="O161" s="82">
        <f t="shared" si="29"/>
        <v>874.59908013235872</v>
      </c>
      <c r="P161" s="83">
        <f t="shared" si="34"/>
        <v>260.57134192585096</v>
      </c>
      <c r="Q161" s="84">
        <f t="shared" si="30"/>
        <v>614.02773820650782</v>
      </c>
    </row>
    <row r="162" spans="1:17">
      <c r="A162" s="78">
        <v>159</v>
      </c>
      <c r="B162" s="79">
        <f>PRINCIPAL!$B$8+PRINCIPAL!$B$23</f>
        <v>3.3719999999999999</v>
      </c>
      <c r="C162" s="79">
        <f t="shared" si="25"/>
        <v>0.28099999999999997</v>
      </c>
      <c r="D162" s="80">
        <f t="shared" si="35"/>
        <v>106839.8371995956</v>
      </c>
      <c r="E162" s="81">
        <f t="shared" si="31"/>
        <v>142</v>
      </c>
      <c r="F162" s="82">
        <f t="shared" si="26"/>
        <v>913.50234295584733</v>
      </c>
      <c r="G162" s="83">
        <f t="shared" si="32"/>
        <v>300.21994253086359</v>
      </c>
      <c r="H162" s="84">
        <f t="shared" si="27"/>
        <v>613.28240042498373</v>
      </c>
      <c r="I162" s="213"/>
      <c r="J162" s="78">
        <v>159</v>
      </c>
      <c r="K162" s="79">
        <f>PRINCIPAL!$B$8+PRINCIPAL!$D$23</f>
        <v>2.972</v>
      </c>
      <c r="L162" s="79">
        <f t="shared" si="28"/>
        <v>0.24766666666666667</v>
      </c>
      <c r="M162" s="80">
        <f t="shared" si="36"/>
        <v>104596.47371233895</v>
      </c>
      <c r="N162" s="81">
        <f t="shared" si="33"/>
        <v>142</v>
      </c>
      <c r="O162" s="82">
        <f t="shared" si="29"/>
        <v>874.59908013235861</v>
      </c>
      <c r="P162" s="83">
        <f t="shared" si="34"/>
        <v>259.05059989422614</v>
      </c>
      <c r="Q162" s="84">
        <f t="shared" si="30"/>
        <v>615.54848023813247</v>
      </c>
    </row>
    <row r="163" spans="1:17">
      <c r="A163" s="78">
        <v>160</v>
      </c>
      <c r="B163" s="79">
        <f>PRINCIPAL!$B$8+PRINCIPAL!$B$23</f>
        <v>3.3719999999999999</v>
      </c>
      <c r="C163" s="79">
        <f t="shared" si="25"/>
        <v>0.28099999999999997</v>
      </c>
      <c r="D163" s="80">
        <f t="shared" si="35"/>
        <v>106226.55479917061</v>
      </c>
      <c r="E163" s="81">
        <f t="shared" si="31"/>
        <v>141</v>
      </c>
      <c r="F163" s="82">
        <f t="shared" si="26"/>
        <v>913.50234295584721</v>
      </c>
      <c r="G163" s="83">
        <f t="shared" si="32"/>
        <v>298.49661898566939</v>
      </c>
      <c r="H163" s="84">
        <f t="shared" si="27"/>
        <v>615.00572397017777</v>
      </c>
      <c r="I163" s="213"/>
      <c r="J163" s="78">
        <v>160</v>
      </c>
      <c r="K163" s="79">
        <f>PRINCIPAL!$B$8+PRINCIPAL!$D$23</f>
        <v>2.972</v>
      </c>
      <c r="L163" s="79">
        <f t="shared" si="28"/>
        <v>0.24766666666666667</v>
      </c>
      <c r="M163" s="80">
        <f t="shared" si="36"/>
        <v>103980.92523210082</v>
      </c>
      <c r="N163" s="81">
        <f t="shared" si="33"/>
        <v>141</v>
      </c>
      <c r="O163" s="82">
        <f t="shared" si="29"/>
        <v>874.59908013235861</v>
      </c>
      <c r="P163" s="83">
        <f t="shared" si="34"/>
        <v>257.52609149150305</v>
      </c>
      <c r="Q163" s="84">
        <f t="shared" si="30"/>
        <v>617.07298864085556</v>
      </c>
    </row>
    <row r="164" spans="1:17">
      <c r="A164" s="78">
        <v>161</v>
      </c>
      <c r="B164" s="79">
        <f>PRINCIPAL!$B$8+PRINCIPAL!$B$23</f>
        <v>3.3719999999999999</v>
      </c>
      <c r="C164" s="79">
        <f t="shared" si="25"/>
        <v>0.28099999999999997</v>
      </c>
      <c r="D164" s="80">
        <f t="shared" si="35"/>
        <v>105611.54907520044</v>
      </c>
      <c r="E164" s="81">
        <f t="shared" si="31"/>
        <v>140</v>
      </c>
      <c r="F164" s="82">
        <f t="shared" si="26"/>
        <v>913.50234295584755</v>
      </c>
      <c r="G164" s="83">
        <f t="shared" si="32"/>
        <v>296.7684529013132</v>
      </c>
      <c r="H164" s="84">
        <f t="shared" si="27"/>
        <v>616.73389005453441</v>
      </c>
      <c r="I164" s="213"/>
      <c r="J164" s="78">
        <v>161</v>
      </c>
      <c r="K164" s="79">
        <f>PRINCIPAL!$B$8+PRINCIPAL!$D$23</f>
        <v>2.972</v>
      </c>
      <c r="L164" s="79">
        <f t="shared" si="28"/>
        <v>0.24766666666666667</v>
      </c>
      <c r="M164" s="80">
        <f t="shared" si="36"/>
        <v>103363.85224345997</v>
      </c>
      <c r="N164" s="81">
        <f t="shared" si="33"/>
        <v>140</v>
      </c>
      <c r="O164" s="82">
        <f t="shared" si="29"/>
        <v>874.59908013235918</v>
      </c>
      <c r="P164" s="83">
        <f t="shared" si="34"/>
        <v>255.99780738963588</v>
      </c>
      <c r="Q164" s="84">
        <f t="shared" si="30"/>
        <v>618.60127274272327</v>
      </c>
    </row>
    <row r="165" spans="1:17">
      <c r="A165" s="78">
        <v>162</v>
      </c>
      <c r="B165" s="79">
        <f>PRINCIPAL!$B$8+PRINCIPAL!$B$23</f>
        <v>3.3719999999999999</v>
      </c>
      <c r="C165" s="79">
        <f t="shared" si="25"/>
        <v>0.28099999999999997</v>
      </c>
      <c r="D165" s="80">
        <f t="shared" si="35"/>
        <v>104994.81518514591</v>
      </c>
      <c r="E165" s="81">
        <f t="shared" si="31"/>
        <v>139</v>
      </c>
      <c r="F165" s="82">
        <f t="shared" si="26"/>
        <v>913.50234295584801</v>
      </c>
      <c r="G165" s="83">
        <f t="shared" si="32"/>
        <v>295.03543067025998</v>
      </c>
      <c r="H165" s="84">
        <f t="shared" si="27"/>
        <v>618.46691228558802</v>
      </c>
      <c r="I165" s="213"/>
      <c r="J165" s="78">
        <v>162</v>
      </c>
      <c r="K165" s="79">
        <f>PRINCIPAL!$B$8+PRINCIPAL!$D$23</f>
        <v>2.972</v>
      </c>
      <c r="L165" s="79">
        <f t="shared" si="28"/>
        <v>0.24766666666666667</v>
      </c>
      <c r="M165" s="80">
        <f t="shared" si="36"/>
        <v>102745.25097071724</v>
      </c>
      <c r="N165" s="81">
        <f t="shared" si="33"/>
        <v>139</v>
      </c>
      <c r="O165" s="82">
        <f t="shared" si="29"/>
        <v>874.59908013235861</v>
      </c>
      <c r="P165" s="83">
        <f t="shared" si="34"/>
        <v>254.46573823747636</v>
      </c>
      <c r="Q165" s="84">
        <f t="shared" si="30"/>
        <v>620.13334189488228</v>
      </c>
    </row>
    <row r="166" spans="1:17">
      <c r="A166" s="78">
        <v>163</v>
      </c>
      <c r="B166" s="79">
        <f>PRINCIPAL!$B$8+PRINCIPAL!$B$23</f>
        <v>3.3719999999999999</v>
      </c>
      <c r="C166" s="79">
        <f t="shared" si="25"/>
        <v>0.28099999999999997</v>
      </c>
      <c r="D166" s="80">
        <f t="shared" si="35"/>
        <v>104376.34827286033</v>
      </c>
      <c r="E166" s="81">
        <f t="shared" si="31"/>
        <v>138</v>
      </c>
      <c r="F166" s="82">
        <f t="shared" si="26"/>
        <v>913.50234295584767</v>
      </c>
      <c r="G166" s="83">
        <f t="shared" si="32"/>
        <v>293.29753864673751</v>
      </c>
      <c r="H166" s="84">
        <f t="shared" si="27"/>
        <v>620.20480430911016</v>
      </c>
      <c r="I166" s="213"/>
      <c r="J166" s="78">
        <v>163</v>
      </c>
      <c r="K166" s="79">
        <f>PRINCIPAL!$B$8+PRINCIPAL!$D$23</f>
        <v>2.972</v>
      </c>
      <c r="L166" s="79">
        <f t="shared" si="28"/>
        <v>0.24766666666666667</v>
      </c>
      <c r="M166" s="80">
        <f t="shared" si="36"/>
        <v>102125.11762882237</v>
      </c>
      <c r="N166" s="81">
        <f t="shared" si="33"/>
        <v>138</v>
      </c>
      <c r="O166" s="82">
        <f t="shared" si="29"/>
        <v>874.59908013235849</v>
      </c>
      <c r="P166" s="83">
        <f t="shared" si="34"/>
        <v>252.92987466071673</v>
      </c>
      <c r="Q166" s="84">
        <f t="shared" si="30"/>
        <v>621.66920547164182</v>
      </c>
    </row>
    <row r="167" spans="1:17">
      <c r="A167" s="78">
        <v>164</v>
      </c>
      <c r="B167" s="79">
        <f>PRINCIPAL!$B$8+PRINCIPAL!$B$23</f>
        <v>3.3719999999999999</v>
      </c>
      <c r="C167" s="79">
        <f t="shared" si="25"/>
        <v>0.28099999999999997</v>
      </c>
      <c r="D167" s="80">
        <f t="shared" si="35"/>
        <v>103756.14346855122</v>
      </c>
      <c r="E167" s="81">
        <f t="shared" si="31"/>
        <v>137</v>
      </c>
      <c r="F167" s="82">
        <f t="shared" si="26"/>
        <v>913.50234295584789</v>
      </c>
      <c r="G167" s="83">
        <f t="shared" si="32"/>
        <v>291.55476314662889</v>
      </c>
      <c r="H167" s="84">
        <f t="shared" si="27"/>
        <v>621.94757980921895</v>
      </c>
      <c r="I167" s="213"/>
      <c r="J167" s="78">
        <v>164</v>
      </c>
      <c r="K167" s="79">
        <f>PRINCIPAL!$B$8+PRINCIPAL!$D$23</f>
        <v>2.972</v>
      </c>
      <c r="L167" s="79">
        <f t="shared" si="28"/>
        <v>0.24766666666666667</v>
      </c>
      <c r="M167" s="80">
        <f t="shared" si="36"/>
        <v>101503.44842335072</v>
      </c>
      <c r="N167" s="81">
        <f t="shared" si="33"/>
        <v>137</v>
      </c>
      <c r="O167" s="82">
        <f t="shared" si="29"/>
        <v>874.59908013235838</v>
      </c>
      <c r="P167" s="83">
        <f t="shared" si="34"/>
        <v>251.39020726183196</v>
      </c>
      <c r="Q167" s="84">
        <f t="shared" si="30"/>
        <v>623.20887287052642</v>
      </c>
    </row>
    <row r="168" spans="1:17">
      <c r="A168" s="78">
        <v>165</v>
      </c>
      <c r="B168" s="79">
        <f>PRINCIPAL!$B$8+PRINCIPAL!$B$23</f>
        <v>3.3719999999999999</v>
      </c>
      <c r="C168" s="79">
        <f t="shared" si="25"/>
        <v>0.28099999999999997</v>
      </c>
      <c r="D168" s="80">
        <f t="shared" si="35"/>
        <v>103134.195888742</v>
      </c>
      <c r="E168" s="81">
        <f t="shared" si="31"/>
        <v>136</v>
      </c>
      <c r="F168" s="82">
        <f t="shared" si="26"/>
        <v>913.50234295584801</v>
      </c>
      <c r="G168" s="83">
        <f t="shared" si="32"/>
        <v>289.807090447365</v>
      </c>
      <c r="H168" s="84">
        <f t="shared" si="27"/>
        <v>623.69525250848301</v>
      </c>
      <c r="I168" s="213"/>
      <c r="J168" s="78">
        <v>165</v>
      </c>
      <c r="K168" s="79">
        <f>PRINCIPAL!$B$8+PRINCIPAL!$D$23</f>
        <v>2.972</v>
      </c>
      <c r="L168" s="79">
        <f t="shared" si="28"/>
        <v>0.24766666666666667</v>
      </c>
      <c r="M168" s="80">
        <f t="shared" si="36"/>
        <v>100880.2395504802</v>
      </c>
      <c r="N168" s="81">
        <f t="shared" si="33"/>
        <v>136</v>
      </c>
      <c r="O168" s="82">
        <f t="shared" si="29"/>
        <v>874.59908013235827</v>
      </c>
      <c r="P168" s="83">
        <f t="shared" si="34"/>
        <v>249.84672662002265</v>
      </c>
      <c r="Q168" s="84">
        <f t="shared" si="30"/>
        <v>624.75235351233562</v>
      </c>
    </row>
    <row r="169" spans="1:17">
      <c r="A169" s="78">
        <v>166</v>
      </c>
      <c r="B169" s="79">
        <f>PRINCIPAL!$B$8+PRINCIPAL!$B$23</f>
        <v>3.3719999999999999</v>
      </c>
      <c r="C169" s="79">
        <f t="shared" si="25"/>
        <v>0.28099999999999997</v>
      </c>
      <c r="D169" s="80">
        <f t="shared" si="35"/>
        <v>102510.50063623353</v>
      </c>
      <c r="E169" s="81">
        <f t="shared" si="31"/>
        <v>135</v>
      </c>
      <c r="F169" s="82">
        <f t="shared" si="26"/>
        <v>913.50234295584767</v>
      </c>
      <c r="G169" s="83">
        <f t="shared" si="32"/>
        <v>288.05450678781619</v>
      </c>
      <c r="H169" s="84">
        <f t="shared" si="27"/>
        <v>625.44783616803147</v>
      </c>
      <c r="I169" s="213"/>
      <c r="J169" s="78">
        <v>166</v>
      </c>
      <c r="K169" s="79">
        <f>PRINCIPAL!$B$8+PRINCIPAL!$D$23</f>
        <v>2.972</v>
      </c>
      <c r="L169" s="79">
        <f t="shared" si="28"/>
        <v>0.24766666666666667</v>
      </c>
      <c r="M169" s="80">
        <f t="shared" si="36"/>
        <v>100255.48719696786</v>
      </c>
      <c r="N169" s="81">
        <f t="shared" si="33"/>
        <v>135</v>
      </c>
      <c r="O169" s="82">
        <f t="shared" si="29"/>
        <v>874.59908013235815</v>
      </c>
      <c r="P169" s="83">
        <f t="shared" si="34"/>
        <v>248.29942329115707</v>
      </c>
      <c r="Q169" s="84">
        <f t="shared" si="30"/>
        <v>626.29965684120111</v>
      </c>
    </row>
    <row r="170" spans="1:17">
      <c r="A170" s="78">
        <v>167</v>
      </c>
      <c r="B170" s="79">
        <f>PRINCIPAL!$B$8+PRINCIPAL!$B$23</f>
        <v>3.3719999999999999</v>
      </c>
      <c r="C170" s="79">
        <f t="shared" si="25"/>
        <v>0.28099999999999997</v>
      </c>
      <c r="D170" s="80">
        <f t="shared" si="35"/>
        <v>101885.05280006549</v>
      </c>
      <c r="E170" s="81">
        <f t="shared" si="31"/>
        <v>134</v>
      </c>
      <c r="F170" s="82">
        <f t="shared" si="26"/>
        <v>913.50234295584789</v>
      </c>
      <c r="G170" s="83">
        <f t="shared" si="32"/>
        <v>286.29699836818401</v>
      </c>
      <c r="H170" s="84">
        <f t="shared" si="27"/>
        <v>627.20534458766383</v>
      </c>
      <c r="I170" s="213"/>
      <c r="J170" s="78">
        <v>167</v>
      </c>
      <c r="K170" s="79">
        <f>PRINCIPAL!$B$8+PRINCIPAL!$D$23</f>
        <v>2.972</v>
      </c>
      <c r="L170" s="79">
        <f t="shared" si="28"/>
        <v>0.24766666666666667</v>
      </c>
      <c r="M170" s="80">
        <f t="shared" si="36"/>
        <v>99629.187540126659</v>
      </c>
      <c r="N170" s="81">
        <f t="shared" si="33"/>
        <v>134</v>
      </c>
      <c r="O170" s="82">
        <f t="shared" si="29"/>
        <v>874.59908013235827</v>
      </c>
      <c r="P170" s="83">
        <f t="shared" si="34"/>
        <v>246.74828780771372</v>
      </c>
      <c r="Q170" s="84">
        <f t="shared" si="30"/>
        <v>627.85079232464454</v>
      </c>
    </row>
    <row r="171" spans="1:17" ht="15.75" thickBot="1">
      <c r="A171" s="154">
        <v>168</v>
      </c>
      <c r="B171" s="185">
        <f>PRINCIPAL!$B$8+PRINCIPAL!$B$23</f>
        <v>3.3719999999999999</v>
      </c>
      <c r="C171" s="185">
        <f t="shared" si="25"/>
        <v>0.28099999999999997</v>
      </c>
      <c r="D171" s="192">
        <f t="shared" si="35"/>
        <v>101257.84745547782</v>
      </c>
      <c r="E171" s="187">
        <f t="shared" si="31"/>
        <v>133</v>
      </c>
      <c r="F171" s="188">
        <f t="shared" si="26"/>
        <v>913.50234295584801</v>
      </c>
      <c r="G171" s="189">
        <f t="shared" si="32"/>
        <v>284.53455134989264</v>
      </c>
      <c r="H171" s="190">
        <f t="shared" si="27"/>
        <v>628.96779160595543</v>
      </c>
      <c r="I171" s="214"/>
      <c r="J171" s="154">
        <v>168</v>
      </c>
      <c r="K171" s="185">
        <f>PRINCIPAL!$B$8+PRINCIPAL!$D$23</f>
        <v>2.972</v>
      </c>
      <c r="L171" s="185">
        <f t="shared" si="28"/>
        <v>0.24766666666666667</v>
      </c>
      <c r="M171" s="186">
        <f t="shared" si="36"/>
        <v>99001.336747802008</v>
      </c>
      <c r="N171" s="187">
        <f t="shared" si="33"/>
        <v>133</v>
      </c>
      <c r="O171" s="82">
        <f t="shared" si="29"/>
        <v>874.59908013235781</v>
      </c>
      <c r="P171" s="189">
        <f t="shared" si="34"/>
        <v>245.19331067872298</v>
      </c>
      <c r="Q171" s="190">
        <f t="shared" si="30"/>
        <v>629.40576945363478</v>
      </c>
    </row>
    <row r="172" spans="1:17">
      <c r="A172" s="78">
        <v>169</v>
      </c>
      <c r="B172" s="79">
        <f>PRINCIPAL!$B$8+PRINCIPAL!$B$23</f>
        <v>3.3719999999999999</v>
      </c>
      <c r="C172" s="79">
        <f t="shared" si="25"/>
        <v>0.28099999999999997</v>
      </c>
      <c r="D172" s="80">
        <f t="shared" si="35"/>
        <v>100628.87966387186</v>
      </c>
      <c r="E172" s="81">
        <f t="shared" si="31"/>
        <v>132</v>
      </c>
      <c r="F172" s="82">
        <f t="shared" si="26"/>
        <v>913.50234295584801</v>
      </c>
      <c r="G172" s="83">
        <f t="shared" si="32"/>
        <v>282.76715185547988</v>
      </c>
      <c r="H172" s="84">
        <f t="shared" si="27"/>
        <v>630.73519110036818</v>
      </c>
      <c r="I172" s="212" t="s">
        <v>128</v>
      </c>
      <c r="J172" s="107">
        <v>169</v>
      </c>
      <c r="K172" s="193">
        <f>PRINCIPAL!$B$8+PRINCIPAL!$D$23</f>
        <v>2.972</v>
      </c>
      <c r="L172" s="193">
        <f t="shared" si="28"/>
        <v>0.24766666666666667</v>
      </c>
      <c r="M172" s="194">
        <f t="shared" si="36"/>
        <v>98371.930978348377</v>
      </c>
      <c r="N172" s="195">
        <f t="shared" si="33"/>
        <v>132</v>
      </c>
      <c r="O172" s="196">
        <f t="shared" si="29"/>
        <v>874.59908013235815</v>
      </c>
      <c r="P172" s="197">
        <f t="shared" si="34"/>
        <v>243.63448238970949</v>
      </c>
      <c r="Q172" s="198">
        <f t="shared" si="30"/>
        <v>630.96459774264872</v>
      </c>
    </row>
    <row r="173" spans="1:17">
      <c r="A173" s="78">
        <v>170</v>
      </c>
      <c r="B173" s="79">
        <f>PRINCIPAL!$B$8+PRINCIPAL!$B$23</f>
        <v>3.3719999999999999</v>
      </c>
      <c r="C173" s="79">
        <f t="shared" si="25"/>
        <v>0.28099999999999997</v>
      </c>
      <c r="D173" s="80">
        <f t="shared" si="35"/>
        <v>99998.144472771499</v>
      </c>
      <c r="E173" s="81">
        <f t="shared" si="31"/>
        <v>131</v>
      </c>
      <c r="F173" s="82">
        <f t="shared" si="26"/>
        <v>913.50234295584823</v>
      </c>
      <c r="G173" s="83">
        <f t="shared" si="32"/>
        <v>280.99478596848786</v>
      </c>
      <c r="H173" s="84">
        <f t="shared" si="27"/>
        <v>632.50755698736043</v>
      </c>
      <c r="I173" s="213"/>
      <c r="J173" s="78">
        <v>170</v>
      </c>
      <c r="K173" s="79">
        <f>PRINCIPAL!$B$8+PRINCIPAL!$D$23</f>
        <v>2.972</v>
      </c>
      <c r="L173" s="79">
        <f t="shared" si="28"/>
        <v>0.24766666666666667</v>
      </c>
      <c r="M173" s="80">
        <f t="shared" si="36"/>
        <v>97740.966380605721</v>
      </c>
      <c r="N173" s="81">
        <f t="shared" si="33"/>
        <v>131</v>
      </c>
      <c r="O173" s="82">
        <f t="shared" si="29"/>
        <v>874.59908013235804</v>
      </c>
      <c r="P173" s="83">
        <f t="shared" si="34"/>
        <v>242.07179340263352</v>
      </c>
      <c r="Q173" s="84">
        <f t="shared" si="30"/>
        <v>632.52728672972455</v>
      </c>
    </row>
    <row r="174" spans="1:17">
      <c r="A174" s="78">
        <v>171</v>
      </c>
      <c r="B174" s="79">
        <f>PRINCIPAL!$B$8+PRINCIPAL!$B$23</f>
        <v>3.3719999999999999</v>
      </c>
      <c r="C174" s="79">
        <f t="shared" si="25"/>
        <v>0.28099999999999997</v>
      </c>
      <c r="D174" s="80">
        <f t="shared" si="35"/>
        <v>99365.63691578414</v>
      </c>
      <c r="E174" s="81">
        <f t="shared" si="31"/>
        <v>130</v>
      </c>
      <c r="F174" s="82">
        <f t="shared" si="26"/>
        <v>913.50234295584823</v>
      </c>
      <c r="G174" s="83">
        <f t="shared" si="32"/>
        <v>279.21743973335344</v>
      </c>
      <c r="H174" s="84">
        <f t="shared" si="27"/>
        <v>634.28490322249479</v>
      </c>
      <c r="I174" s="213"/>
      <c r="J174" s="78">
        <v>171</v>
      </c>
      <c r="K174" s="79">
        <f>PRINCIPAL!$B$8+PRINCIPAL!$D$23</f>
        <v>2.972</v>
      </c>
      <c r="L174" s="79">
        <f t="shared" si="28"/>
        <v>0.24766666666666667</v>
      </c>
      <c r="M174" s="80">
        <f t="shared" si="36"/>
        <v>97108.43909387599</v>
      </c>
      <c r="N174" s="81">
        <f t="shared" si="33"/>
        <v>130</v>
      </c>
      <c r="O174" s="82">
        <f t="shared" si="29"/>
        <v>874.5990801323577</v>
      </c>
      <c r="P174" s="83">
        <f t="shared" si="34"/>
        <v>240.50523415583288</v>
      </c>
      <c r="Q174" s="84">
        <f t="shared" si="30"/>
        <v>634.09384597652479</v>
      </c>
    </row>
    <row r="175" spans="1:17">
      <c r="A175" s="78">
        <v>172</v>
      </c>
      <c r="B175" s="79">
        <f>PRINCIPAL!$B$8+PRINCIPAL!$B$23</f>
        <v>3.3719999999999999</v>
      </c>
      <c r="C175" s="79">
        <f t="shared" si="25"/>
        <v>0.28099999999999997</v>
      </c>
      <c r="D175" s="80">
        <f t="shared" si="35"/>
        <v>98731.352012561649</v>
      </c>
      <c r="E175" s="81">
        <f t="shared" si="31"/>
        <v>129</v>
      </c>
      <c r="F175" s="82">
        <f t="shared" si="26"/>
        <v>913.50234295584835</v>
      </c>
      <c r="G175" s="83">
        <f t="shared" si="32"/>
        <v>277.43509915529819</v>
      </c>
      <c r="H175" s="84">
        <f t="shared" si="27"/>
        <v>636.06724380055016</v>
      </c>
      <c r="I175" s="213"/>
      <c r="J175" s="78">
        <v>172</v>
      </c>
      <c r="K175" s="79">
        <f>PRINCIPAL!$B$8+PRINCIPAL!$D$23</f>
        <v>2.972</v>
      </c>
      <c r="L175" s="79">
        <f t="shared" si="28"/>
        <v>0.24766666666666667</v>
      </c>
      <c r="M175" s="80">
        <f t="shared" si="36"/>
        <v>96474.345247899459</v>
      </c>
      <c r="N175" s="81">
        <f t="shared" si="33"/>
        <v>129</v>
      </c>
      <c r="O175" s="82">
        <f t="shared" si="29"/>
        <v>874.59908013235747</v>
      </c>
      <c r="P175" s="83">
        <f t="shared" si="34"/>
        <v>238.93479506396434</v>
      </c>
      <c r="Q175" s="84">
        <f t="shared" si="30"/>
        <v>635.66428506839316</v>
      </c>
    </row>
    <row r="176" spans="1:17">
      <c r="A176" s="78">
        <v>173</v>
      </c>
      <c r="B176" s="79">
        <f>PRINCIPAL!$B$8+PRINCIPAL!$B$23</f>
        <v>3.3719999999999999</v>
      </c>
      <c r="C176" s="79">
        <f t="shared" si="25"/>
        <v>0.28099999999999997</v>
      </c>
      <c r="D176" s="80">
        <f t="shared" si="35"/>
        <v>98095.284768761092</v>
      </c>
      <c r="E176" s="81">
        <f t="shared" si="31"/>
        <v>128</v>
      </c>
      <c r="F176" s="82">
        <f t="shared" si="26"/>
        <v>913.50234295584846</v>
      </c>
      <c r="G176" s="83">
        <f t="shared" si="32"/>
        <v>275.64775020021864</v>
      </c>
      <c r="H176" s="84">
        <f t="shared" si="27"/>
        <v>637.85459275562982</v>
      </c>
      <c r="I176" s="213"/>
      <c r="J176" s="78">
        <v>173</v>
      </c>
      <c r="K176" s="79">
        <f>PRINCIPAL!$B$8+PRINCIPAL!$D$23</f>
        <v>2.972</v>
      </c>
      <c r="L176" s="79">
        <f t="shared" si="28"/>
        <v>0.24766666666666667</v>
      </c>
      <c r="M176" s="80">
        <f t="shared" si="36"/>
        <v>95838.680962831058</v>
      </c>
      <c r="N176" s="81">
        <f t="shared" si="33"/>
        <v>128</v>
      </c>
      <c r="O176" s="82">
        <f t="shared" si="29"/>
        <v>874.59908013235736</v>
      </c>
      <c r="P176" s="83">
        <f t="shared" si="34"/>
        <v>237.36046651794493</v>
      </c>
      <c r="Q176" s="84">
        <f t="shared" si="30"/>
        <v>637.23861361441243</v>
      </c>
    </row>
    <row r="177" spans="1:17">
      <c r="A177" s="78">
        <v>174</v>
      </c>
      <c r="B177" s="79">
        <f>PRINCIPAL!$B$8+PRINCIPAL!$B$23</f>
        <v>3.3719999999999999</v>
      </c>
      <c r="C177" s="79">
        <f t="shared" si="25"/>
        <v>0.28099999999999997</v>
      </c>
      <c r="D177" s="80">
        <f t="shared" si="35"/>
        <v>97457.430176005466</v>
      </c>
      <c r="E177" s="81">
        <f t="shared" si="31"/>
        <v>127</v>
      </c>
      <c r="F177" s="82">
        <f t="shared" si="26"/>
        <v>913.50234295584812</v>
      </c>
      <c r="G177" s="83">
        <f t="shared" si="32"/>
        <v>273.85537879457536</v>
      </c>
      <c r="H177" s="84">
        <f t="shared" si="27"/>
        <v>639.64696416127276</v>
      </c>
      <c r="I177" s="213"/>
      <c r="J177" s="78">
        <v>174</v>
      </c>
      <c r="K177" s="79">
        <f>PRINCIPAL!$B$8+PRINCIPAL!$D$23</f>
        <v>2.972</v>
      </c>
      <c r="L177" s="79">
        <f t="shared" si="28"/>
        <v>0.24766666666666667</v>
      </c>
      <c r="M177" s="80">
        <f t="shared" si="36"/>
        <v>95201.442349216639</v>
      </c>
      <c r="N177" s="81">
        <f t="shared" si="33"/>
        <v>127</v>
      </c>
      <c r="O177" s="82">
        <f t="shared" si="29"/>
        <v>874.59908013235668</v>
      </c>
      <c r="P177" s="83">
        <f t="shared" si="34"/>
        <v>235.78223888489322</v>
      </c>
      <c r="Q177" s="84">
        <f t="shared" si="30"/>
        <v>638.81684124746346</v>
      </c>
    </row>
    <row r="178" spans="1:17">
      <c r="A178" s="78">
        <v>175</v>
      </c>
      <c r="B178" s="79">
        <f>PRINCIPAL!$B$8+PRINCIPAL!$B$23</f>
        <v>3.3719999999999999</v>
      </c>
      <c r="C178" s="79">
        <f t="shared" si="25"/>
        <v>0.28099999999999997</v>
      </c>
      <c r="D178" s="80">
        <f t="shared" si="35"/>
        <v>96817.783211844187</v>
      </c>
      <c r="E178" s="81">
        <f t="shared" si="31"/>
        <v>126</v>
      </c>
      <c r="F178" s="82">
        <f t="shared" si="26"/>
        <v>913.50234295584823</v>
      </c>
      <c r="G178" s="83">
        <f t="shared" si="32"/>
        <v>272.05797082528215</v>
      </c>
      <c r="H178" s="84">
        <f t="shared" si="27"/>
        <v>641.44437213056608</v>
      </c>
      <c r="I178" s="213"/>
      <c r="J178" s="78">
        <v>175</v>
      </c>
      <c r="K178" s="79">
        <f>PRINCIPAL!$B$8+PRINCIPAL!$D$23</f>
        <v>2.972</v>
      </c>
      <c r="L178" s="79">
        <f t="shared" si="28"/>
        <v>0.24766666666666667</v>
      </c>
      <c r="M178" s="80">
        <f t="shared" si="36"/>
        <v>94562.625507969176</v>
      </c>
      <c r="N178" s="81">
        <f t="shared" si="33"/>
        <v>126</v>
      </c>
      <c r="O178" s="82">
        <f t="shared" si="29"/>
        <v>874.59908013235645</v>
      </c>
      <c r="P178" s="83">
        <f t="shared" si="34"/>
        <v>234.20010250807033</v>
      </c>
      <c r="Q178" s="84">
        <f t="shared" si="30"/>
        <v>640.39897762428609</v>
      </c>
    </row>
    <row r="179" spans="1:17">
      <c r="A179" s="78">
        <v>176</v>
      </c>
      <c r="B179" s="79">
        <f>PRINCIPAL!$B$8+PRINCIPAL!$B$23</f>
        <v>3.3719999999999999</v>
      </c>
      <c r="C179" s="79">
        <f t="shared" si="25"/>
        <v>0.28099999999999997</v>
      </c>
      <c r="D179" s="80">
        <f t="shared" si="35"/>
        <v>96176.338839713615</v>
      </c>
      <c r="E179" s="81">
        <f t="shared" si="31"/>
        <v>125</v>
      </c>
      <c r="F179" s="82">
        <f t="shared" si="26"/>
        <v>913.50234295584812</v>
      </c>
      <c r="G179" s="83">
        <f t="shared" si="32"/>
        <v>270.25551213959523</v>
      </c>
      <c r="H179" s="84">
        <f t="shared" si="27"/>
        <v>643.2468308162529</v>
      </c>
      <c r="I179" s="213"/>
      <c r="J179" s="78">
        <v>176</v>
      </c>
      <c r="K179" s="79">
        <f>PRINCIPAL!$B$8+PRINCIPAL!$D$23</f>
        <v>2.972</v>
      </c>
      <c r="L179" s="79">
        <f t="shared" si="28"/>
        <v>0.24766666666666667</v>
      </c>
      <c r="M179" s="80">
        <f t="shared" si="36"/>
        <v>93922.226530344895</v>
      </c>
      <c r="N179" s="81">
        <f t="shared" si="33"/>
        <v>125</v>
      </c>
      <c r="O179" s="82">
        <f t="shared" si="29"/>
        <v>874.59908013235622</v>
      </c>
      <c r="P179" s="83">
        <f t="shared" si="34"/>
        <v>232.61404770682086</v>
      </c>
      <c r="Q179" s="84">
        <f t="shared" si="30"/>
        <v>641.98503242553534</v>
      </c>
    </row>
    <row r="180" spans="1:17">
      <c r="A180" s="78">
        <v>177</v>
      </c>
      <c r="B180" s="79">
        <f>PRINCIPAL!$B$8+PRINCIPAL!$B$23</f>
        <v>3.3719999999999999</v>
      </c>
      <c r="C180" s="79">
        <f t="shared" si="25"/>
        <v>0.28099999999999997</v>
      </c>
      <c r="D180" s="80">
        <f t="shared" si="35"/>
        <v>95533.092008897365</v>
      </c>
      <c r="E180" s="81">
        <f t="shared" si="31"/>
        <v>124</v>
      </c>
      <c r="F180" s="82">
        <f t="shared" si="26"/>
        <v>913.50234295584846</v>
      </c>
      <c r="G180" s="83">
        <f t="shared" si="32"/>
        <v>268.44798854500158</v>
      </c>
      <c r="H180" s="84">
        <f t="shared" si="27"/>
        <v>645.05435441084683</v>
      </c>
      <c r="I180" s="213"/>
      <c r="J180" s="78">
        <v>177</v>
      </c>
      <c r="K180" s="79">
        <f>PRINCIPAL!$B$8+PRINCIPAL!$D$23</f>
        <v>2.972</v>
      </c>
      <c r="L180" s="79">
        <f t="shared" si="28"/>
        <v>0.24766666666666667</v>
      </c>
      <c r="M180" s="80">
        <f t="shared" si="36"/>
        <v>93280.241497919356</v>
      </c>
      <c r="N180" s="81">
        <f t="shared" si="33"/>
        <v>124</v>
      </c>
      <c r="O180" s="82">
        <f t="shared" si="29"/>
        <v>874.59908013235668</v>
      </c>
      <c r="P180" s="83">
        <f t="shared" si="34"/>
        <v>231.02406477651363</v>
      </c>
      <c r="Q180" s="84">
        <f t="shared" si="30"/>
        <v>643.57501535584311</v>
      </c>
    </row>
    <row r="181" spans="1:17">
      <c r="A181" s="78">
        <v>178</v>
      </c>
      <c r="B181" s="79">
        <f>PRINCIPAL!$B$8+PRINCIPAL!$B$23</f>
        <v>3.3719999999999999</v>
      </c>
      <c r="C181" s="79">
        <f t="shared" si="25"/>
        <v>0.28099999999999997</v>
      </c>
      <c r="D181" s="80">
        <f t="shared" si="35"/>
        <v>94888.037654486514</v>
      </c>
      <c r="E181" s="81">
        <f t="shared" si="31"/>
        <v>123</v>
      </c>
      <c r="F181" s="82">
        <f t="shared" si="26"/>
        <v>913.50234295584846</v>
      </c>
      <c r="G181" s="83">
        <f t="shared" si="32"/>
        <v>266.63538580910705</v>
      </c>
      <c r="H181" s="84">
        <f t="shared" si="27"/>
        <v>646.86695714674147</v>
      </c>
      <c r="I181" s="213"/>
      <c r="J181" s="78">
        <v>178</v>
      </c>
      <c r="K181" s="79">
        <f>PRINCIPAL!$B$8+PRINCIPAL!$D$23</f>
        <v>2.972</v>
      </c>
      <c r="L181" s="79">
        <f t="shared" si="28"/>
        <v>0.24766666666666667</v>
      </c>
      <c r="M181" s="80">
        <f t="shared" si="36"/>
        <v>92636.666482563509</v>
      </c>
      <c r="N181" s="81">
        <f t="shared" si="33"/>
        <v>123</v>
      </c>
      <c r="O181" s="82">
        <f t="shared" si="29"/>
        <v>874.59908013235656</v>
      </c>
      <c r="P181" s="83">
        <f t="shared" si="34"/>
        <v>229.43014398848231</v>
      </c>
      <c r="Q181" s="84">
        <f t="shared" si="30"/>
        <v>645.16893614387425</v>
      </c>
    </row>
    <row r="182" spans="1:17">
      <c r="A182" s="78">
        <v>179</v>
      </c>
      <c r="B182" s="79">
        <f>PRINCIPAL!$B$8+PRINCIPAL!$B$23</f>
        <v>3.3719999999999999</v>
      </c>
      <c r="C182" s="79">
        <f t="shared" si="25"/>
        <v>0.28099999999999997</v>
      </c>
      <c r="D182" s="80">
        <f t="shared" si="35"/>
        <v>94241.170697339767</v>
      </c>
      <c r="E182" s="81">
        <f t="shared" si="31"/>
        <v>122</v>
      </c>
      <c r="F182" s="82">
        <f t="shared" si="26"/>
        <v>913.50234295584835</v>
      </c>
      <c r="G182" s="83">
        <f t="shared" si="32"/>
        <v>264.81768965952472</v>
      </c>
      <c r="H182" s="84">
        <f t="shared" si="27"/>
        <v>648.68465329632363</v>
      </c>
      <c r="I182" s="213"/>
      <c r="J182" s="78">
        <v>179</v>
      </c>
      <c r="K182" s="79">
        <f>PRINCIPAL!$B$8+PRINCIPAL!$D$23</f>
        <v>2.972</v>
      </c>
      <c r="L182" s="79">
        <f t="shared" si="28"/>
        <v>0.24766666666666667</v>
      </c>
      <c r="M182" s="80">
        <f t="shared" si="36"/>
        <v>91991.497546419632</v>
      </c>
      <c r="N182" s="81">
        <f t="shared" si="33"/>
        <v>122</v>
      </c>
      <c r="O182" s="82">
        <f t="shared" si="29"/>
        <v>874.59908013235565</v>
      </c>
      <c r="P182" s="83">
        <f t="shared" si="34"/>
        <v>227.83227558996597</v>
      </c>
      <c r="Q182" s="84">
        <f t="shared" si="30"/>
        <v>646.76680454238965</v>
      </c>
    </row>
    <row r="183" spans="1:17" ht="15.75" thickBot="1">
      <c r="A183" s="154">
        <v>180</v>
      </c>
      <c r="B183" s="185">
        <f>PRINCIPAL!$B$8+PRINCIPAL!$B$23</f>
        <v>3.3719999999999999</v>
      </c>
      <c r="C183" s="185">
        <f t="shared" si="25"/>
        <v>0.28099999999999997</v>
      </c>
      <c r="D183" s="192">
        <f t="shared" si="35"/>
        <v>93592.486044043442</v>
      </c>
      <c r="E183" s="187">
        <f t="shared" si="31"/>
        <v>121</v>
      </c>
      <c r="F183" s="188">
        <f t="shared" si="26"/>
        <v>913.50234295584858</v>
      </c>
      <c r="G183" s="189">
        <f t="shared" si="32"/>
        <v>262.99488578376202</v>
      </c>
      <c r="H183" s="190">
        <f t="shared" si="27"/>
        <v>650.50745717208656</v>
      </c>
      <c r="I183" s="214"/>
      <c r="J183" s="154">
        <v>180</v>
      </c>
      <c r="K183" s="185">
        <f>PRINCIPAL!$B$8+PRINCIPAL!$D$23</f>
        <v>2.972</v>
      </c>
      <c r="L183" s="185">
        <f t="shared" si="28"/>
        <v>0.24766666666666667</v>
      </c>
      <c r="M183" s="186">
        <f t="shared" si="36"/>
        <v>91344.73074187724</v>
      </c>
      <c r="N183" s="187">
        <f t="shared" si="33"/>
        <v>121</v>
      </c>
      <c r="O183" s="82">
        <f t="shared" si="29"/>
        <v>874.59908013235588</v>
      </c>
      <c r="P183" s="189">
        <f t="shared" si="34"/>
        <v>226.2304498040493</v>
      </c>
      <c r="Q183" s="190">
        <f t="shared" si="30"/>
        <v>648.36863032830661</v>
      </c>
    </row>
    <row r="184" spans="1:17">
      <c r="A184" s="78">
        <v>181</v>
      </c>
      <c r="B184" s="79">
        <f>PRINCIPAL!$B$8+PRINCIPAL!$B$23</f>
        <v>3.3719999999999999</v>
      </c>
      <c r="C184" s="79">
        <f t="shared" si="25"/>
        <v>0.28099999999999997</v>
      </c>
      <c r="D184" s="80">
        <f t="shared" si="35"/>
        <v>92941.978586871352</v>
      </c>
      <c r="E184" s="81">
        <f t="shared" si="31"/>
        <v>120</v>
      </c>
      <c r="F184" s="82">
        <f t="shared" si="26"/>
        <v>913.50234295584846</v>
      </c>
      <c r="G184" s="83">
        <f t="shared" si="32"/>
        <v>261.16695982910846</v>
      </c>
      <c r="H184" s="84">
        <f t="shared" si="27"/>
        <v>652.33538312674</v>
      </c>
      <c r="I184" s="212" t="s">
        <v>129</v>
      </c>
      <c r="J184" s="107">
        <v>181</v>
      </c>
      <c r="K184" s="193">
        <f>PRINCIPAL!$B$8+PRINCIPAL!$D$23</f>
        <v>2.972</v>
      </c>
      <c r="L184" s="193">
        <f t="shared" si="28"/>
        <v>0.24766666666666667</v>
      </c>
      <c r="M184" s="194">
        <f t="shared" si="36"/>
        <v>90696.362111548937</v>
      </c>
      <c r="N184" s="195">
        <f t="shared" si="33"/>
        <v>120</v>
      </c>
      <c r="O184" s="196">
        <f t="shared" si="29"/>
        <v>874.59908013235588</v>
      </c>
      <c r="P184" s="197">
        <f t="shared" si="34"/>
        <v>224.62465682960286</v>
      </c>
      <c r="Q184" s="198">
        <f t="shared" si="30"/>
        <v>649.97442330275305</v>
      </c>
    </row>
    <row r="185" spans="1:17">
      <c r="A185" s="78">
        <v>182</v>
      </c>
      <c r="B185" s="79">
        <f>PRINCIPAL!$B$8+PRINCIPAL!$B$23</f>
        <v>3.3719999999999999</v>
      </c>
      <c r="C185" s="79">
        <f t="shared" si="25"/>
        <v>0.28099999999999997</v>
      </c>
      <c r="D185" s="80">
        <f t="shared" si="35"/>
        <v>92289.643203744607</v>
      </c>
      <c r="E185" s="81">
        <f t="shared" si="31"/>
        <v>119</v>
      </c>
      <c r="F185" s="82">
        <f t="shared" si="26"/>
        <v>913.50234295584846</v>
      </c>
      <c r="G185" s="83">
        <f t="shared" si="32"/>
        <v>259.33389740252233</v>
      </c>
      <c r="H185" s="84">
        <f t="shared" si="27"/>
        <v>654.16844555332614</v>
      </c>
      <c r="I185" s="213"/>
      <c r="J185" s="78">
        <v>182</v>
      </c>
      <c r="K185" s="79">
        <f>PRINCIPAL!$B$8+PRINCIPAL!$D$23</f>
        <v>2.972</v>
      </c>
      <c r="L185" s="79">
        <f t="shared" si="28"/>
        <v>0.24766666666666667</v>
      </c>
      <c r="M185" s="80">
        <f t="shared" si="36"/>
        <v>90046.387688246177</v>
      </c>
      <c r="N185" s="81">
        <f t="shared" si="33"/>
        <v>119</v>
      </c>
      <c r="O185" s="82">
        <f t="shared" si="29"/>
        <v>874.59908013235622</v>
      </c>
      <c r="P185" s="83">
        <f t="shared" si="34"/>
        <v>223.01488684122305</v>
      </c>
      <c r="Q185" s="84">
        <f t="shared" si="30"/>
        <v>651.58419329113315</v>
      </c>
    </row>
    <row r="186" spans="1:17">
      <c r="A186" s="78">
        <v>183</v>
      </c>
      <c r="B186" s="79">
        <f>PRINCIPAL!$B$8+PRINCIPAL!$B$23</f>
        <v>3.3719999999999999</v>
      </c>
      <c r="C186" s="79">
        <f t="shared" si="25"/>
        <v>0.28099999999999997</v>
      </c>
      <c r="D186" s="80">
        <f t="shared" si="35"/>
        <v>91635.474758191282</v>
      </c>
      <c r="E186" s="81">
        <f t="shared" si="31"/>
        <v>118</v>
      </c>
      <c r="F186" s="82">
        <f t="shared" si="26"/>
        <v>913.50234295584812</v>
      </c>
      <c r="G186" s="83">
        <f t="shared" si="32"/>
        <v>257.49568407051748</v>
      </c>
      <c r="H186" s="84">
        <f t="shared" si="27"/>
        <v>656.00665888533058</v>
      </c>
      <c r="I186" s="213"/>
      <c r="J186" s="78">
        <v>183</v>
      </c>
      <c r="K186" s="79">
        <f>PRINCIPAL!$B$8+PRINCIPAL!$D$23</f>
        <v>2.972</v>
      </c>
      <c r="L186" s="79">
        <f t="shared" si="28"/>
        <v>0.24766666666666667</v>
      </c>
      <c r="M186" s="80">
        <f t="shared" si="36"/>
        <v>89394.803494955049</v>
      </c>
      <c r="N186" s="81">
        <f t="shared" si="33"/>
        <v>118</v>
      </c>
      <c r="O186" s="82">
        <f t="shared" si="29"/>
        <v>874.59908013235577</v>
      </c>
      <c r="P186" s="83">
        <f t="shared" si="34"/>
        <v>221.40112998917201</v>
      </c>
      <c r="Q186" s="84">
        <f t="shared" si="30"/>
        <v>653.19795014318379</v>
      </c>
    </row>
    <row r="187" spans="1:17">
      <c r="A187" s="78">
        <v>184</v>
      </c>
      <c r="B187" s="79">
        <f>PRINCIPAL!$B$8+PRINCIPAL!$B$23</f>
        <v>3.3719999999999999</v>
      </c>
      <c r="C187" s="79">
        <f t="shared" si="25"/>
        <v>0.28099999999999997</v>
      </c>
      <c r="D187" s="80">
        <f t="shared" si="35"/>
        <v>90979.468099305945</v>
      </c>
      <c r="E187" s="81">
        <f t="shared" si="31"/>
        <v>117</v>
      </c>
      <c r="F187" s="82">
        <f t="shared" si="26"/>
        <v>913.50234295584858</v>
      </c>
      <c r="G187" s="83">
        <f t="shared" si="32"/>
        <v>255.65230535904968</v>
      </c>
      <c r="H187" s="84">
        <f t="shared" si="27"/>
        <v>657.85003759679887</v>
      </c>
      <c r="I187" s="213"/>
      <c r="J187" s="78">
        <v>184</v>
      </c>
      <c r="K187" s="79">
        <f>PRINCIPAL!$B$8+PRINCIPAL!$D$23</f>
        <v>2.972</v>
      </c>
      <c r="L187" s="79">
        <f t="shared" si="28"/>
        <v>0.24766666666666667</v>
      </c>
      <c r="M187" s="80">
        <f t="shared" si="36"/>
        <v>88741.605544811871</v>
      </c>
      <c r="N187" s="81">
        <f t="shared" si="33"/>
        <v>117</v>
      </c>
      <c r="O187" s="82">
        <f t="shared" si="29"/>
        <v>874.59908013235588</v>
      </c>
      <c r="P187" s="83">
        <f t="shared" si="34"/>
        <v>219.78337639931743</v>
      </c>
      <c r="Q187" s="84">
        <f t="shared" si="30"/>
        <v>654.81570373303839</v>
      </c>
    </row>
    <row r="188" spans="1:17">
      <c r="A188" s="78">
        <v>185</v>
      </c>
      <c r="B188" s="79">
        <f>PRINCIPAL!$B$8+PRINCIPAL!$B$23</f>
        <v>3.3719999999999999</v>
      </c>
      <c r="C188" s="79">
        <f t="shared" si="25"/>
        <v>0.28099999999999997</v>
      </c>
      <c r="D188" s="80">
        <f t="shared" si="35"/>
        <v>90321.618061709145</v>
      </c>
      <c r="E188" s="81">
        <f t="shared" si="31"/>
        <v>116</v>
      </c>
      <c r="F188" s="82">
        <f t="shared" si="26"/>
        <v>913.50234295584823</v>
      </c>
      <c r="G188" s="83">
        <f t="shared" si="32"/>
        <v>253.80374675340266</v>
      </c>
      <c r="H188" s="84">
        <f t="shared" si="27"/>
        <v>659.69859620244551</v>
      </c>
      <c r="I188" s="213"/>
      <c r="J188" s="78">
        <v>185</v>
      </c>
      <c r="K188" s="79">
        <f>PRINCIPAL!$B$8+PRINCIPAL!$D$23</f>
        <v>2.972</v>
      </c>
      <c r="L188" s="79">
        <f t="shared" si="28"/>
        <v>0.24766666666666667</v>
      </c>
      <c r="M188" s="80">
        <f t="shared" si="36"/>
        <v>88086.789841078833</v>
      </c>
      <c r="N188" s="81">
        <f t="shared" si="33"/>
        <v>116</v>
      </c>
      <c r="O188" s="82">
        <f t="shared" si="29"/>
        <v>874.59908013235588</v>
      </c>
      <c r="P188" s="83">
        <f t="shared" si="34"/>
        <v>218.16161617307193</v>
      </c>
      <c r="Q188" s="84">
        <f t="shared" si="30"/>
        <v>656.43746395928395</v>
      </c>
    </row>
    <row r="189" spans="1:17">
      <c r="A189" s="78">
        <v>186</v>
      </c>
      <c r="B189" s="79">
        <f>PRINCIPAL!$B$8+PRINCIPAL!$B$23</f>
        <v>3.3719999999999999</v>
      </c>
      <c r="C189" s="79">
        <f t="shared" si="25"/>
        <v>0.28099999999999997</v>
      </c>
      <c r="D189" s="80">
        <f t="shared" si="35"/>
        <v>89661.919465506697</v>
      </c>
      <c r="E189" s="81">
        <f t="shared" si="31"/>
        <v>115</v>
      </c>
      <c r="F189" s="82">
        <f t="shared" si="26"/>
        <v>913.50234295584823</v>
      </c>
      <c r="G189" s="83">
        <f t="shared" si="32"/>
        <v>251.94999369807377</v>
      </c>
      <c r="H189" s="84">
        <f t="shared" si="27"/>
        <v>661.55234925777449</v>
      </c>
      <c r="I189" s="213"/>
      <c r="J189" s="78">
        <v>186</v>
      </c>
      <c r="K189" s="79">
        <f>PRINCIPAL!$B$8+PRINCIPAL!$D$23</f>
        <v>2.972</v>
      </c>
      <c r="L189" s="79">
        <f t="shared" si="28"/>
        <v>0.24766666666666667</v>
      </c>
      <c r="M189" s="80">
        <f t="shared" si="36"/>
        <v>87430.352377119547</v>
      </c>
      <c r="N189" s="81">
        <f t="shared" si="33"/>
        <v>115</v>
      </c>
      <c r="O189" s="82">
        <f t="shared" si="29"/>
        <v>874.59908013235588</v>
      </c>
      <c r="P189" s="83">
        <f t="shared" si="34"/>
        <v>216.53583938733274</v>
      </c>
      <c r="Q189" s="84">
        <f t="shared" si="30"/>
        <v>658.06324074502311</v>
      </c>
    </row>
    <row r="190" spans="1:17">
      <c r="A190" s="78">
        <v>187</v>
      </c>
      <c r="B190" s="79">
        <f>PRINCIPAL!$B$8+PRINCIPAL!$B$23</f>
        <v>3.3719999999999999</v>
      </c>
      <c r="C190" s="79">
        <f t="shared" si="25"/>
        <v>0.28099999999999997</v>
      </c>
      <c r="D190" s="80">
        <f t="shared" si="35"/>
        <v>89000.367116248919</v>
      </c>
      <c r="E190" s="81">
        <f t="shared" si="31"/>
        <v>114</v>
      </c>
      <c r="F190" s="82">
        <f t="shared" si="26"/>
        <v>913.50234295584846</v>
      </c>
      <c r="G190" s="83">
        <f t="shared" si="32"/>
        <v>250.09103159665946</v>
      </c>
      <c r="H190" s="84">
        <f t="shared" si="27"/>
        <v>663.41131135918897</v>
      </c>
      <c r="I190" s="213"/>
      <c r="J190" s="78">
        <v>187</v>
      </c>
      <c r="K190" s="79">
        <f>PRINCIPAL!$B$8+PRINCIPAL!$D$23</f>
        <v>2.972</v>
      </c>
      <c r="L190" s="79">
        <f t="shared" si="28"/>
        <v>0.24766666666666667</v>
      </c>
      <c r="M190" s="80">
        <f t="shared" si="36"/>
        <v>86772.289136374529</v>
      </c>
      <c r="N190" s="81">
        <f t="shared" si="33"/>
        <v>114</v>
      </c>
      <c r="O190" s="82">
        <f t="shared" si="29"/>
        <v>874.59908013235543</v>
      </c>
      <c r="P190" s="83">
        <f t="shared" si="34"/>
        <v>214.90603609442093</v>
      </c>
      <c r="Q190" s="84">
        <f t="shared" si="30"/>
        <v>659.69304403793444</v>
      </c>
    </row>
    <row r="191" spans="1:17">
      <c r="A191" s="78">
        <v>188</v>
      </c>
      <c r="B191" s="79">
        <f>PRINCIPAL!$B$8+PRINCIPAL!$B$23</f>
        <v>3.3719999999999999</v>
      </c>
      <c r="C191" s="79">
        <f t="shared" si="25"/>
        <v>0.28099999999999997</v>
      </c>
      <c r="D191" s="80">
        <f t="shared" si="35"/>
        <v>88336.955804889731</v>
      </c>
      <c r="E191" s="81">
        <f t="shared" si="31"/>
        <v>113</v>
      </c>
      <c r="F191" s="82">
        <f t="shared" si="26"/>
        <v>913.50234295584892</v>
      </c>
      <c r="G191" s="83">
        <f t="shared" si="32"/>
        <v>248.22684581174013</v>
      </c>
      <c r="H191" s="84">
        <f t="shared" si="27"/>
        <v>665.27549714410884</v>
      </c>
      <c r="I191" s="213"/>
      <c r="J191" s="78">
        <v>188</v>
      </c>
      <c r="K191" s="79">
        <f>PRINCIPAL!$B$8+PRINCIPAL!$D$23</f>
        <v>2.972</v>
      </c>
      <c r="L191" s="79">
        <f t="shared" si="28"/>
        <v>0.24766666666666667</v>
      </c>
      <c r="M191" s="80">
        <f t="shared" si="36"/>
        <v>86112.596092336593</v>
      </c>
      <c r="N191" s="81">
        <f t="shared" si="33"/>
        <v>113</v>
      </c>
      <c r="O191" s="82">
        <f t="shared" si="29"/>
        <v>874.59908013235531</v>
      </c>
      <c r="P191" s="83">
        <f t="shared" si="34"/>
        <v>213.27219632202031</v>
      </c>
      <c r="Q191" s="84">
        <f t="shared" si="30"/>
        <v>661.32688381033495</v>
      </c>
    </row>
    <row r="192" spans="1:17">
      <c r="A192" s="78">
        <v>189</v>
      </c>
      <c r="B192" s="79">
        <f>PRINCIPAL!$B$8+PRINCIPAL!$B$23</f>
        <v>3.3719999999999999</v>
      </c>
      <c r="C192" s="79">
        <f t="shared" si="25"/>
        <v>0.28099999999999997</v>
      </c>
      <c r="D192" s="80">
        <f t="shared" si="35"/>
        <v>87671.680307745628</v>
      </c>
      <c r="E192" s="81">
        <f t="shared" si="31"/>
        <v>112</v>
      </c>
      <c r="F192" s="82">
        <f t="shared" si="26"/>
        <v>913.50234295584846</v>
      </c>
      <c r="G192" s="83">
        <f t="shared" si="32"/>
        <v>246.35742166476521</v>
      </c>
      <c r="H192" s="84">
        <f t="shared" si="27"/>
        <v>667.14492129108328</v>
      </c>
      <c r="I192" s="213"/>
      <c r="J192" s="78">
        <v>189</v>
      </c>
      <c r="K192" s="79">
        <f>PRINCIPAL!$B$8+PRINCIPAL!$D$23</f>
        <v>2.972</v>
      </c>
      <c r="L192" s="79">
        <f t="shared" si="28"/>
        <v>0.24766666666666667</v>
      </c>
      <c r="M192" s="80">
        <f t="shared" si="36"/>
        <v>85451.269208526253</v>
      </c>
      <c r="N192" s="81">
        <f t="shared" si="33"/>
        <v>112</v>
      </c>
      <c r="O192" s="82">
        <f t="shared" si="29"/>
        <v>874.59908013235497</v>
      </c>
      <c r="P192" s="83">
        <f t="shared" si="34"/>
        <v>211.63431007311669</v>
      </c>
      <c r="Q192" s="84">
        <f t="shared" si="30"/>
        <v>662.96477005923828</v>
      </c>
    </row>
    <row r="193" spans="1:17">
      <c r="A193" s="78">
        <v>190</v>
      </c>
      <c r="B193" s="79">
        <f>PRINCIPAL!$B$8+PRINCIPAL!$B$23</f>
        <v>3.3719999999999999</v>
      </c>
      <c r="C193" s="79">
        <f t="shared" si="25"/>
        <v>0.28099999999999997</v>
      </c>
      <c r="D193" s="80">
        <f t="shared" si="35"/>
        <v>87004.535386454547</v>
      </c>
      <c r="E193" s="81">
        <f t="shared" si="31"/>
        <v>111</v>
      </c>
      <c r="F193" s="82">
        <f t="shared" si="26"/>
        <v>913.50234295584892</v>
      </c>
      <c r="G193" s="83">
        <f t="shared" si="32"/>
        <v>244.48274443593724</v>
      </c>
      <c r="H193" s="84">
        <f t="shared" si="27"/>
        <v>669.01959851991171</v>
      </c>
      <c r="I193" s="213"/>
      <c r="J193" s="78">
        <v>190</v>
      </c>
      <c r="K193" s="79">
        <f>PRINCIPAL!$B$8+PRINCIPAL!$D$23</f>
        <v>2.972</v>
      </c>
      <c r="L193" s="79">
        <f t="shared" si="28"/>
        <v>0.24766666666666667</v>
      </c>
      <c r="M193" s="80">
        <f t="shared" si="36"/>
        <v>84788.304438467021</v>
      </c>
      <c r="N193" s="81">
        <f t="shared" si="33"/>
        <v>111</v>
      </c>
      <c r="O193" s="82">
        <f t="shared" si="29"/>
        <v>874.59908013235474</v>
      </c>
      <c r="P193" s="83">
        <f t="shared" si="34"/>
        <v>209.99236732593664</v>
      </c>
      <c r="Q193" s="84">
        <f t="shared" si="30"/>
        <v>664.60671280641805</v>
      </c>
    </row>
    <row r="194" spans="1:17">
      <c r="A194" s="78">
        <v>191</v>
      </c>
      <c r="B194" s="79">
        <f>PRINCIPAL!$B$8+PRINCIPAL!$B$23</f>
        <v>3.3719999999999999</v>
      </c>
      <c r="C194" s="79">
        <f t="shared" si="25"/>
        <v>0.28099999999999997</v>
      </c>
      <c r="D194" s="80">
        <f t="shared" si="35"/>
        <v>86335.515787934637</v>
      </c>
      <c r="E194" s="81">
        <f t="shared" si="31"/>
        <v>110</v>
      </c>
      <c r="F194" s="82">
        <f t="shared" si="26"/>
        <v>913.50234295584869</v>
      </c>
      <c r="G194" s="83">
        <f t="shared" si="32"/>
        <v>242.60279936409631</v>
      </c>
      <c r="H194" s="84">
        <f t="shared" si="27"/>
        <v>670.89954359175238</v>
      </c>
      <c r="I194" s="213"/>
      <c r="J194" s="78">
        <v>191</v>
      </c>
      <c r="K194" s="79">
        <f>PRINCIPAL!$B$8+PRINCIPAL!$D$23</f>
        <v>2.972</v>
      </c>
      <c r="L194" s="79">
        <f t="shared" si="28"/>
        <v>0.24766666666666667</v>
      </c>
      <c r="M194" s="80">
        <f t="shared" si="36"/>
        <v>84123.697725660604</v>
      </c>
      <c r="N194" s="81">
        <f t="shared" si="33"/>
        <v>110</v>
      </c>
      <c r="O194" s="82">
        <f t="shared" si="29"/>
        <v>874.59908013235497</v>
      </c>
      <c r="P194" s="83">
        <f t="shared" si="34"/>
        <v>208.3463580338861</v>
      </c>
      <c r="Q194" s="84">
        <f t="shared" si="30"/>
        <v>666.25272209846889</v>
      </c>
    </row>
    <row r="195" spans="1:17" ht="15.75" thickBot="1">
      <c r="A195" s="154">
        <v>192</v>
      </c>
      <c r="B195" s="185">
        <f>PRINCIPAL!$B$8+PRINCIPAL!$B$23</f>
        <v>3.3719999999999999</v>
      </c>
      <c r="C195" s="185">
        <f t="shared" si="25"/>
        <v>0.28099999999999997</v>
      </c>
      <c r="D195" s="192">
        <f t="shared" si="35"/>
        <v>85664.616244342891</v>
      </c>
      <c r="E195" s="187">
        <f t="shared" si="31"/>
        <v>109</v>
      </c>
      <c r="F195" s="188">
        <f t="shared" si="26"/>
        <v>913.50234295584892</v>
      </c>
      <c r="G195" s="189">
        <f t="shared" si="32"/>
        <v>240.71757164660349</v>
      </c>
      <c r="H195" s="190">
        <f t="shared" si="27"/>
        <v>672.78477130924546</v>
      </c>
      <c r="I195" s="214"/>
      <c r="J195" s="154">
        <v>192</v>
      </c>
      <c r="K195" s="185">
        <f>PRINCIPAL!$B$8+PRINCIPAL!$D$23</f>
        <v>2.972</v>
      </c>
      <c r="L195" s="185">
        <f t="shared" si="28"/>
        <v>0.24766666666666667</v>
      </c>
      <c r="M195" s="186">
        <f t="shared" si="36"/>
        <v>83457.445003562141</v>
      </c>
      <c r="N195" s="187">
        <f t="shared" si="33"/>
        <v>109</v>
      </c>
      <c r="O195" s="82">
        <f t="shared" si="29"/>
        <v>874.5990801323544</v>
      </c>
      <c r="P195" s="189">
        <f t="shared" si="34"/>
        <v>206.69627212548892</v>
      </c>
      <c r="Q195" s="190">
        <f t="shared" si="30"/>
        <v>667.90280800686548</v>
      </c>
    </row>
    <row r="196" spans="1:17">
      <c r="A196" s="78">
        <v>193</v>
      </c>
      <c r="B196" s="79">
        <f>PRINCIPAL!$B$8+PRINCIPAL!$B$23</f>
        <v>3.3719999999999999</v>
      </c>
      <c r="C196" s="79">
        <f t="shared" si="25"/>
        <v>0.28099999999999997</v>
      </c>
      <c r="D196" s="80">
        <f t="shared" si="35"/>
        <v>84991.831473033642</v>
      </c>
      <c r="E196" s="81">
        <f t="shared" si="31"/>
        <v>108</v>
      </c>
      <c r="F196" s="82">
        <f t="shared" si="26"/>
        <v>913.50234295584858</v>
      </c>
      <c r="G196" s="83">
        <f t="shared" si="32"/>
        <v>238.82704643922452</v>
      </c>
      <c r="H196" s="84">
        <f t="shared" si="27"/>
        <v>674.67529651662403</v>
      </c>
      <c r="I196" s="212" t="s">
        <v>130</v>
      </c>
      <c r="J196" s="107">
        <v>193</v>
      </c>
      <c r="K196" s="193">
        <f>PRINCIPAL!$B$8+PRINCIPAL!$D$23</f>
        <v>2.972</v>
      </c>
      <c r="L196" s="193">
        <f t="shared" si="28"/>
        <v>0.24766666666666667</v>
      </c>
      <c r="M196" s="194">
        <f t="shared" si="36"/>
        <v>82789.542195555274</v>
      </c>
      <c r="N196" s="195">
        <f t="shared" si="33"/>
        <v>108</v>
      </c>
      <c r="O196" s="196">
        <f t="shared" si="29"/>
        <v>874.59908013235497</v>
      </c>
      <c r="P196" s="197">
        <f t="shared" si="34"/>
        <v>205.04209950432522</v>
      </c>
      <c r="Q196" s="198">
        <f t="shared" si="30"/>
        <v>669.55698062802981</v>
      </c>
    </row>
    <row r="197" spans="1:17">
      <c r="A197" s="78">
        <v>194</v>
      </c>
      <c r="B197" s="79">
        <f>PRINCIPAL!$B$8+PRINCIPAL!$B$23</f>
        <v>3.3719999999999999</v>
      </c>
      <c r="C197" s="79">
        <f t="shared" ref="C197:C260" si="37">B197/12</f>
        <v>0.28099999999999997</v>
      </c>
      <c r="D197" s="80">
        <f t="shared" si="35"/>
        <v>84317.156176517019</v>
      </c>
      <c r="E197" s="81">
        <f t="shared" si="31"/>
        <v>107</v>
      </c>
      <c r="F197" s="82">
        <f t="shared" ref="F197:F260" si="38">IF(ISERROR((D197*C197)/(100*(1-(1+C197/100)^(-E197)))),0,(D197*C197)/(100*(1-(1+C197/100)^(-E197))))</f>
        <v>913.50234295584892</v>
      </c>
      <c r="G197" s="83">
        <f t="shared" si="32"/>
        <v>236.93120885601283</v>
      </c>
      <c r="H197" s="84">
        <f t="shared" ref="H197:H260" si="39">F197-G197</f>
        <v>676.57113409983606</v>
      </c>
      <c r="I197" s="213"/>
      <c r="J197" s="78">
        <v>194</v>
      </c>
      <c r="K197" s="79">
        <f>PRINCIPAL!$B$8+PRINCIPAL!$D$23</f>
        <v>2.972</v>
      </c>
      <c r="L197" s="79">
        <f t="shared" ref="L197:L260" si="40">K197/12</f>
        <v>0.24766666666666667</v>
      </c>
      <c r="M197" s="80">
        <f t="shared" si="36"/>
        <v>82119.985214927248</v>
      </c>
      <c r="N197" s="81">
        <f t="shared" si="33"/>
        <v>107</v>
      </c>
      <c r="O197" s="82">
        <f t="shared" ref="O197:O260" si="41">IF(ISERROR((M197*L197)/(100*(1-(1+L197/100)^(-N197)))),0,(M197*L197)/(100*(1-(1+L197/100)^(-N197))))</f>
        <v>874.59908013235486</v>
      </c>
      <c r="P197" s="83">
        <f t="shared" si="34"/>
        <v>203.38383004896983</v>
      </c>
      <c r="Q197" s="84">
        <f t="shared" ref="Q197:Q260" si="42">O197-P197</f>
        <v>671.21525008338506</v>
      </c>
    </row>
    <row r="198" spans="1:17">
      <c r="A198" s="78">
        <v>195</v>
      </c>
      <c r="B198" s="79">
        <f>PRINCIPAL!$B$8+PRINCIPAL!$B$23</f>
        <v>3.3719999999999999</v>
      </c>
      <c r="C198" s="79">
        <f t="shared" si="37"/>
        <v>0.28099999999999997</v>
      </c>
      <c r="D198" s="80">
        <f t="shared" si="35"/>
        <v>83640.58504241718</v>
      </c>
      <c r="E198" s="81">
        <f t="shared" ref="E198:E261" si="43">E197-1</f>
        <v>106</v>
      </c>
      <c r="F198" s="82">
        <f t="shared" si="38"/>
        <v>913.50234295584903</v>
      </c>
      <c r="G198" s="83">
        <f t="shared" ref="G198:G261" si="44">D198*C198/100</f>
        <v>235.03004396919226</v>
      </c>
      <c r="H198" s="84">
        <f t="shared" si="39"/>
        <v>678.47229898665682</v>
      </c>
      <c r="I198" s="213"/>
      <c r="J198" s="78">
        <v>195</v>
      </c>
      <c r="K198" s="79">
        <f>PRINCIPAL!$B$8+PRINCIPAL!$D$23</f>
        <v>2.972</v>
      </c>
      <c r="L198" s="79">
        <f t="shared" si="40"/>
        <v>0.24766666666666667</v>
      </c>
      <c r="M198" s="80">
        <f t="shared" si="36"/>
        <v>81448.769964843857</v>
      </c>
      <c r="N198" s="81">
        <f t="shared" ref="N198:N261" si="45">N197-1</f>
        <v>106</v>
      </c>
      <c r="O198" s="82">
        <f t="shared" si="41"/>
        <v>874.59908013235395</v>
      </c>
      <c r="P198" s="83">
        <f t="shared" ref="P198:P261" si="46">M198*L198/100</f>
        <v>201.72145361292993</v>
      </c>
      <c r="Q198" s="84">
        <f t="shared" si="42"/>
        <v>672.87762651942398</v>
      </c>
    </row>
    <row r="199" spans="1:17">
      <c r="A199" s="78">
        <v>196</v>
      </c>
      <c r="B199" s="79">
        <f>PRINCIPAL!$B$8+PRINCIPAL!$B$23</f>
        <v>3.3719999999999999</v>
      </c>
      <c r="C199" s="79">
        <f t="shared" si="37"/>
        <v>0.28099999999999997</v>
      </c>
      <c r="D199" s="80">
        <f t="shared" ref="D199:D262" si="47">D198-H198</f>
        <v>82962.112743430524</v>
      </c>
      <c r="E199" s="81">
        <f t="shared" si="43"/>
        <v>105</v>
      </c>
      <c r="F199" s="82">
        <f t="shared" si="38"/>
        <v>913.50234295584971</v>
      </c>
      <c r="G199" s="83">
        <f t="shared" si="44"/>
        <v>233.12353680903976</v>
      </c>
      <c r="H199" s="84">
        <f t="shared" si="39"/>
        <v>680.37880614680989</v>
      </c>
      <c r="I199" s="213"/>
      <c r="J199" s="78">
        <v>196</v>
      </c>
      <c r="K199" s="79">
        <f>PRINCIPAL!$B$8+PRINCIPAL!$D$23</f>
        <v>2.972</v>
      </c>
      <c r="L199" s="79">
        <f t="shared" si="40"/>
        <v>0.24766666666666667</v>
      </c>
      <c r="M199" s="80">
        <f t="shared" ref="M199:M262" si="48">M198-Q198</f>
        <v>80775.89233832444</v>
      </c>
      <c r="N199" s="81">
        <f t="shared" si="45"/>
        <v>105</v>
      </c>
      <c r="O199" s="82">
        <f t="shared" si="41"/>
        <v>874.59908013235406</v>
      </c>
      <c r="P199" s="83">
        <f t="shared" si="46"/>
        <v>200.05496002458352</v>
      </c>
      <c r="Q199" s="84">
        <f t="shared" si="42"/>
        <v>674.5441201077706</v>
      </c>
    </row>
    <row r="200" spans="1:17">
      <c r="A200" s="78">
        <v>197</v>
      </c>
      <c r="B200" s="79">
        <f>PRINCIPAL!$B$8+PRINCIPAL!$B$23</f>
        <v>3.3719999999999999</v>
      </c>
      <c r="C200" s="79">
        <f t="shared" si="37"/>
        <v>0.28099999999999997</v>
      </c>
      <c r="D200" s="80">
        <f t="shared" si="47"/>
        <v>82281.733937283716</v>
      </c>
      <c r="E200" s="81">
        <f t="shared" si="43"/>
        <v>104</v>
      </c>
      <c r="F200" s="82">
        <f t="shared" si="38"/>
        <v>913.50234295584892</v>
      </c>
      <c r="G200" s="83">
        <f t="shared" si="44"/>
        <v>231.21167236376721</v>
      </c>
      <c r="H200" s="84">
        <f t="shared" si="39"/>
        <v>682.29067059208171</v>
      </c>
      <c r="I200" s="213"/>
      <c r="J200" s="78">
        <v>197</v>
      </c>
      <c r="K200" s="79">
        <f>PRINCIPAL!$B$8+PRINCIPAL!$D$23</f>
        <v>2.972</v>
      </c>
      <c r="L200" s="79">
        <f t="shared" si="40"/>
        <v>0.24766666666666667</v>
      </c>
      <c r="M200" s="80">
        <f t="shared" si="48"/>
        <v>80101.348218216663</v>
      </c>
      <c r="N200" s="81">
        <f t="shared" si="45"/>
        <v>104</v>
      </c>
      <c r="O200" s="82">
        <f t="shared" si="41"/>
        <v>874.5990801323544</v>
      </c>
      <c r="P200" s="83">
        <f t="shared" si="46"/>
        <v>198.38433908711662</v>
      </c>
      <c r="Q200" s="84">
        <f t="shared" si="42"/>
        <v>676.21474104523782</v>
      </c>
    </row>
    <row r="201" spans="1:17">
      <c r="A201" s="78">
        <v>198</v>
      </c>
      <c r="B201" s="79">
        <f>PRINCIPAL!$B$8+PRINCIPAL!$B$23</f>
        <v>3.3719999999999999</v>
      </c>
      <c r="C201" s="79">
        <f t="shared" si="37"/>
        <v>0.28099999999999997</v>
      </c>
      <c r="D201" s="80">
        <f t="shared" si="47"/>
        <v>81599.44326669164</v>
      </c>
      <c r="E201" s="81">
        <f t="shared" si="43"/>
        <v>103</v>
      </c>
      <c r="F201" s="82">
        <f t="shared" si="38"/>
        <v>913.50234295584892</v>
      </c>
      <c r="G201" s="83">
        <f t="shared" si="44"/>
        <v>229.29443557940348</v>
      </c>
      <c r="H201" s="84">
        <f t="shared" si="39"/>
        <v>684.20790737644541</v>
      </c>
      <c r="I201" s="213"/>
      <c r="J201" s="78">
        <v>198</v>
      </c>
      <c r="K201" s="79">
        <f>PRINCIPAL!$B$8+PRINCIPAL!$D$23</f>
        <v>2.972</v>
      </c>
      <c r="L201" s="79">
        <f t="shared" si="40"/>
        <v>0.24766666666666667</v>
      </c>
      <c r="M201" s="80">
        <f t="shared" si="48"/>
        <v>79425.133477171432</v>
      </c>
      <c r="N201" s="81">
        <f t="shared" si="45"/>
        <v>103</v>
      </c>
      <c r="O201" s="82">
        <f t="shared" si="41"/>
        <v>874.59908013235417</v>
      </c>
      <c r="P201" s="83">
        <f t="shared" si="46"/>
        <v>196.70958057846124</v>
      </c>
      <c r="Q201" s="84">
        <f t="shared" si="42"/>
        <v>677.88949955389296</v>
      </c>
    </row>
    <row r="202" spans="1:17">
      <c r="A202" s="78">
        <v>199</v>
      </c>
      <c r="B202" s="79">
        <f>PRINCIPAL!$B$8+PRINCIPAL!$B$23</f>
        <v>3.3719999999999999</v>
      </c>
      <c r="C202" s="79">
        <f t="shared" si="37"/>
        <v>0.28099999999999997</v>
      </c>
      <c r="D202" s="80">
        <f t="shared" si="47"/>
        <v>80915.235359315193</v>
      </c>
      <c r="E202" s="81">
        <f t="shared" si="43"/>
        <v>102</v>
      </c>
      <c r="F202" s="82">
        <f t="shared" si="38"/>
        <v>913.50234295584869</v>
      </c>
      <c r="G202" s="83">
        <f t="shared" si="44"/>
        <v>227.37181135967566</v>
      </c>
      <c r="H202" s="84">
        <f t="shared" si="39"/>
        <v>686.130531596173</v>
      </c>
      <c r="I202" s="213"/>
      <c r="J202" s="78">
        <v>199</v>
      </c>
      <c r="K202" s="79">
        <f>PRINCIPAL!$B$8+PRINCIPAL!$D$23</f>
        <v>2.972</v>
      </c>
      <c r="L202" s="79">
        <f t="shared" si="40"/>
        <v>0.24766666666666667</v>
      </c>
      <c r="M202" s="80">
        <f t="shared" si="48"/>
        <v>78747.243977617545</v>
      </c>
      <c r="N202" s="81">
        <f t="shared" si="45"/>
        <v>102</v>
      </c>
      <c r="O202" s="82">
        <f t="shared" si="41"/>
        <v>874.59908013235406</v>
      </c>
      <c r="P202" s="83">
        <f t="shared" si="46"/>
        <v>195.03067425123277</v>
      </c>
      <c r="Q202" s="84">
        <f t="shared" si="42"/>
        <v>679.56840588112129</v>
      </c>
    </row>
    <row r="203" spans="1:17">
      <c r="A203" s="78">
        <v>200</v>
      </c>
      <c r="B203" s="79">
        <f>PRINCIPAL!$B$8+PRINCIPAL!$B$23</f>
        <v>3.3719999999999999</v>
      </c>
      <c r="C203" s="79">
        <f t="shared" si="37"/>
        <v>0.28099999999999997</v>
      </c>
      <c r="D203" s="80">
        <f t="shared" si="47"/>
        <v>80229.104827719013</v>
      </c>
      <c r="E203" s="81">
        <f t="shared" si="43"/>
        <v>101</v>
      </c>
      <c r="F203" s="82">
        <f t="shared" si="38"/>
        <v>913.50234295584914</v>
      </c>
      <c r="G203" s="83">
        <f t="shared" si="44"/>
        <v>225.44378456589041</v>
      </c>
      <c r="H203" s="84">
        <f t="shared" si="39"/>
        <v>688.05855838995876</v>
      </c>
      <c r="I203" s="213"/>
      <c r="J203" s="78">
        <v>200</v>
      </c>
      <c r="K203" s="79">
        <f>PRINCIPAL!$B$8+PRINCIPAL!$D$23</f>
        <v>2.972</v>
      </c>
      <c r="L203" s="79">
        <f t="shared" si="40"/>
        <v>0.24766666666666667</v>
      </c>
      <c r="M203" s="80">
        <f t="shared" si="48"/>
        <v>78067.675571736429</v>
      </c>
      <c r="N203" s="81">
        <f t="shared" si="45"/>
        <v>101</v>
      </c>
      <c r="O203" s="82">
        <f t="shared" si="41"/>
        <v>874.59908013235406</v>
      </c>
      <c r="P203" s="83">
        <f t="shared" si="46"/>
        <v>193.34760983266722</v>
      </c>
      <c r="Q203" s="84">
        <f t="shared" si="42"/>
        <v>681.25147029968684</v>
      </c>
    </row>
    <row r="204" spans="1:17">
      <c r="A204" s="78">
        <v>201</v>
      </c>
      <c r="B204" s="79">
        <f>PRINCIPAL!$B$8+PRINCIPAL!$B$23</f>
        <v>3.3719999999999999</v>
      </c>
      <c r="C204" s="79">
        <f t="shared" si="37"/>
        <v>0.28099999999999997</v>
      </c>
      <c r="D204" s="80">
        <f t="shared" si="47"/>
        <v>79541.046269329061</v>
      </c>
      <c r="E204" s="81">
        <f t="shared" si="43"/>
        <v>100</v>
      </c>
      <c r="F204" s="82">
        <f t="shared" si="38"/>
        <v>913.5023429558488</v>
      </c>
      <c r="G204" s="83">
        <f t="shared" si="44"/>
        <v>223.51034001681464</v>
      </c>
      <c r="H204" s="84">
        <f t="shared" si="39"/>
        <v>689.99200293903414</v>
      </c>
      <c r="I204" s="213"/>
      <c r="J204" s="78">
        <v>201</v>
      </c>
      <c r="K204" s="79">
        <f>PRINCIPAL!$B$8+PRINCIPAL!$D$23</f>
        <v>2.972</v>
      </c>
      <c r="L204" s="79">
        <f t="shared" si="40"/>
        <v>0.24766666666666667</v>
      </c>
      <c r="M204" s="80">
        <f t="shared" si="48"/>
        <v>77386.424101436744</v>
      </c>
      <c r="N204" s="81">
        <f t="shared" si="45"/>
        <v>100</v>
      </c>
      <c r="O204" s="82">
        <f t="shared" si="41"/>
        <v>874.59908013235429</v>
      </c>
      <c r="P204" s="83">
        <f t="shared" si="46"/>
        <v>191.66037702455833</v>
      </c>
      <c r="Q204" s="84">
        <f t="shared" si="42"/>
        <v>682.93870310779596</v>
      </c>
    </row>
    <row r="205" spans="1:17">
      <c r="A205" s="78">
        <v>202</v>
      </c>
      <c r="B205" s="79">
        <f>PRINCIPAL!$B$8+PRINCIPAL!$B$23</f>
        <v>3.3719999999999999</v>
      </c>
      <c r="C205" s="79">
        <f t="shared" si="37"/>
        <v>0.28099999999999997</v>
      </c>
      <c r="D205" s="80">
        <f t="shared" si="47"/>
        <v>78851.054266390027</v>
      </c>
      <c r="E205" s="81">
        <f t="shared" si="43"/>
        <v>99</v>
      </c>
      <c r="F205" s="82">
        <f t="shared" si="38"/>
        <v>913.50234295584983</v>
      </c>
      <c r="G205" s="83">
        <f t="shared" si="44"/>
        <v>221.57146248855597</v>
      </c>
      <c r="H205" s="84">
        <f t="shared" si="39"/>
        <v>691.93088046729383</v>
      </c>
      <c r="I205" s="213"/>
      <c r="J205" s="78">
        <v>202</v>
      </c>
      <c r="K205" s="79">
        <f>PRINCIPAL!$B$8+PRINCIPAL!$D$23</f>
        <v>2.972</v>
      </c>
      <c r="L205" s="79">
        <f t="shared" si="40"/>
        <v>0.24766666666666667</v>
      </c>
      <c r="M205" s="80">
        <f t="shared" si="48"/>
        <v>76703.48539832895</v>
      </c>
      <c r="N205" s="81">
        <f t="shared" si="45"/>
        <v>99</v>
      </c>
      <c r="O205" s="82">
        <f t="shared" si="41"/>
        <v>874.59908013235395</v>
      </c>
      <c r="P205" s="83">
        <f t="shared" si="46"/>
        <v>189.96896550319471</v>
      </c>
      <c r="Q205" s="84">
        <f t="shared" si="42"/>
        <v>684.63011462915927</v>
      </c>
    </row>
    <row r="206" spans="1:17">
      <c r="A206" s="78">
        <v>203</v>
      </c>
      <c r="B206" s="79">
        <f>PRINCIPAL!$B$8+PRINCIPAL!$B$23</f>
        <v>3.3719999999999999</v>
      </c>
      <c r="C206" s="79">
        <f t="shared" si="37"/>
        <v>0.28099999999999997</v>
      </c>
      <c r="D206" s="80">
        <f t="shared" si="47"/>
        <v>78159.123385922736</v>
      </c>
      <c r="E206" s="81">
        <f t="shared" si="43"/>
        <v>98</v>
      </c>
      <c r="F206" s="82">
        <f t="shared" si="38"/>
        <v>913.5023429558496</v>
      </c>
      <c r="G206" s="83">
        <f t="shared" si="44"/>
        <v>219.62713671444286</v>
      </c>
      <c r="H206" s="84">
        <f t="shared" si="39"/>
        <v>693.87520624140677</v>
      </c>
      <c r="I206" s="213"/>
      <c r="J206" s="78">
        <v>203</v>
      </c>
      <c r="K206" s="79">
        <f>PRINCIPAL!$B$8+PRINCIPAL!$D$23</f>
        <v>2.972</v>
      </c>
      <c r="L206" s="79">
        <f t="shared" si="40"/>
        <v>0.24766666666666667</v>
      </c>
      <c r="M206" s="80">
        <f t="shared" si="48"/>
        <v>76018.855283699784</v>
      </c>
      <c r="N206" s="81">
        <f t="shared" si="45"/>
        <v>98</v>
      </c>
      <c r="O206" s="82">
        <f t="shared" si="41"/>
        <v>874.59908013235395</v>
      </c>
      <c r="P206" s="83">
        <f t="shared" si="46"/>
        <v>188.27336491929648</v>
      </c>
      <c r="Q206" s="84">
        <f t="shared" si="42"/>
        <v>686.32571521305749</v>
      </c>
    </row>
    <row r="207" spans="1:17" ht="15.75" thickBot="1">
      <c r="A207" s="154">
        <v>204</v>
      </c>
      <c r="B207" s="185">
        <f>PRINCIPAL!$B$8+PRINCIPAL!$B$23</f>
        <v>3.3719999999999999</v>
      </c>
      <c r="C207" s="185">
        <f t="shared" si="37"/>
        <v>0.28099999999999997</v>
      </c>
      <c r="D207" s="192">
        <f t="shared" si="47"/>
        <v>77465.248179681323</v>
      </c>
      <c r="E207" s="187">
        <f t="shared" si="43"/>
        <v>97</v>
      </c>
      <c r="F207" s="188">
        <f t="shared" si="38"/>
        <v>913.50234295584983</v>
      </c>
      <c r="G207" s="189">
        <f t="shared" si="44"/>
        <v>217.67734738490449</v>
      </c>
      <c r="H207" s="190">
        <f t="shared" si="39"/>
        <v>695.82499557094536</v>
      </c>
      <c r="I207" s="214"/>
      <c r="J207" s="154">
        <v>204</v>
      </c>
      <c r="K207" s="185">
        <f>PRINCIPAL!$B$8+PRINCIPAL!$D$23</f>
        <v>2.972</v>
      </c>
      <c r="L207" s="185">
        <f t="shared" si="40"/>
        <v>0.24766666666666667</v>
      </c>
      <c r="M207" s="186">
        <f t="shared" si="48"/>
        <v>75332.529568486731</v>
      </c>
      <c r="N207" s="187">
        <f t="shared" si="45"/>
        <v>97</v>
      </c>
      <c r="O207" s="82">
        <f t="shared" si="41"/>
        <v>874.59908013235338</v>
      </c>
      <c r="P207" s="189">
        <f t="shared" si="46"/>
        <v>186.57356489795214</v>
      </c>
      <c r="Q207" s="190">
        <f t="shared" si="42"/>
        <v>688.02551523440127</v>
      </c>
    </row>
    <row r="208" spans="1:17">
      <c r="A208" s="78">
        <v>205</v>
      </c>
      <c r="B208" s="79">
        <f>PRINCIPAL!$B$8+PRINCIPAL!$B$23</f>
        <v>3.3719999999999999</v>
      </c>
      <c r="C208" s="79">
        <f t="shared" si="37"/>
        <v>0.28099999999999997</v>
      </c>
      <c r="D208" s="80">
        <f t="shared" si="47"/>
        <v>76769.423184110376</v>
      </c>
      <c r="E208" s="81">
        <f t="shared" si="43"/>
        <v>96</v>
      </c>
      <c r="F208" s="82">
        <f t="shared" si="38"/>
        <v>913.50234295584983</v>
      </c>
      <c r="G208" s="83">
        <f t="shared" si="44"/>
        <v>215.72207914735012</v>
      </c>
      <c r="H208" s="84">
        <f t="shared" si="39"/>
        <v>697.78026380849974</v>
      </c>
      <c r="I208" s="212" t="s">
        <v>131</v>
      </c>
      <c r="J208" s="107">
        <v>205</v>
      </c>
      <c r="K208" s="193">
        <f>PRINCIPAL!$B$8+PRINCIPAL!$D$23</f>
        <v>2.972</v>
      </c>
      <c r="L208" s="193">
        <f t="shared" si="40"/>
        <v>0.24766666666666667</v>
      </c>
      <c r="M208" s="194">
        <f t="shared" si="48"/>
        <v>74644.504053252327</v>
      </c>
      <c r="N208" s="195">
        <f t="shared" si="45"/>
        <v>96</v>
      </c>
      <c r="O208" s="196">
        <f t="shared" si="41"/>
        <v>874.59908013235349</v>
      </c>
      <c r="P208" s="197">
        <f t="shared" si="46"/>
        <v>184.86955503855495</v>
      </c>
      <c r="Q208" s="198">
        <f t="shared" si="42"/>
        <v>689.72952509379854</v>
      </c>
    </row>
    <row r="209" spans="1:17">
      <c r="A209" s="78">
        <v>206</v>
      </c>
      <c r="B209" s="79">
        <f>PRINCIPAL!$B$8+PRINCIPAL!$B$23</f>
        <v>3.3719999999999999</v>
      </c>
      <c r="C209" s="79">
        <f t="shared" si="37"/>
        <v>0.28099999999999997</v>
      </c>
      <c r="D209" s="80">
        <f t="shared" si="47"/>
        <v>76071.642920301878</v>
      </c>
      <c r="E209" s="81">
        <f t="shared" si="43"/>
        <v>95</v>
      </c>
      <c r="F209" s="82">
        <f t="shared" si="38"/>
        <v>913.50234295584937</v>
      </c>
      <c r="G209" s="83">
        <f t="shared" si="44"/>
        <v>213.76131660604824</v>
      </c>
      <c r="H209" s="84">
        <f t="shared" si="39"/>
        <v>699.74102634980113</v>
      </c>
      <c r="I209" s="213"/>
      <c r="J209" s="78">
        <v>206</v>
      </c>
      <c r="K209" s="79">
        <f>PRINCIPAL!$B$8+PRINCIPAL!$D$23</f>
        <v>2.972</v>
      </c>
      <c r="L209" s="79">
        <f t="shared" si="40"/>
        <v>0.24766666666666667</v>
      </c>
      <c r="M209" s="80">
        <f t="shared" si="48"/>
        <v>73954.774528158523</v>
      </c>
      <c r="N209" s="81">
        <f t="shared" si="45"/>
        <v>95</v>
      </c>
      <c r="O209" s="82">
        <f t="shared" si="41"/>
        <v>874.59908013235258</v>
      </c>
      <c r="P209" s="83">
        <f t="shared" si="46"/>
        <v>183.16132491473928</v>
      </c>
      <c r="Q209" s="84">
        <f t="shared" si="42"/>
        <v>691.43775521761336</v>
      </c>
    </row>
    <row r="210" spans="1:17">
      <c r="A210" s="78">
        <v>207</v>
      </c>
      <c r="B210" s="79">
        <f>PRINCIPAL!$B$8+PRINCIPAL!$B$23</f>
        <v>3.3719999999999999</v>
      </c>
      <c r="C210" s="79">
        <f t="shared" si="37"/>
        <v>0.28099999999999997</v>
      </c>
      <c r="D210" s="80">
        <f t="shared" si="47"/>
        <v>75371.901893952076</v>
      </c>
      <c r="E210" s="81">
        <f t="shared" si="43"/>
        <v>94</v>
      </c>
      <c r="F210" s="82">
        <f t="shared" si="38"/>
        <v>913.50234295584971</v>
      </c>
      <c r="G210" s="83">
        <f t="shared" si="44"/>
        <v>211.79504432200531</v>
      </c>
      <c r="H210" s="84">
        <f t="shared" si="39"/>
        <v>701.7072986338444</v>
      </c>
      <c r="I210" s="213"/>
      <c r="J210" s="78">
        <v>207</v>
      </c>
      <c r="K210" s="79">
        <f>PRINCIPAL!$B$8+PRINCIPAL!$D$23</f>
        <v>2.972</v>
      </c>
      <c r="L210" s="79">
        <f t="shared" si="40"/>
        <v>0.24766666666666667</v>
      </c>
      <c r="M210" s="80">
        <f t="shared" si="48"/>
        <v>73263.336772940907</v>
      </c>
      <c r="N210" s="81">
        <f t="shared" si="45"/>
        <v>94</v>
      </c>
      <c r="O210" s="82">
        <f t="shared" si="41"/>
        <v>874.59908013235236</v>
      </c>
      <c r="P210" s="83">
        <f t="shared" si="46"/>
        <v>181.44886407431699</v>
      </c>
      <c r="Q210" s="84">
        <f t="shared" si="42"/>
        <v>693.15021605803531</v>
      </c>
    </row>
    <row r="211" spans="1:17">
      <c r="A211" s="78">
        <v>208</v>
      </c>
      <c r="B211" s="79">
        <f>PRINCIPAL!$B$8+PRINCIPAL!$B$23</f>
        <v>3.3719999999999999</v>
      </c>
      <c r="C211" s="79">
        <f t="shared" si="37"/>
        <v>0.28099999999999997</v>
      </c>
      <c r="D211" s="80">
        <f t="shared" si="47"/>
        <v>74670.194595318229</v>
      </c>
      <c r="E211" s="81">
        <f t="shared" si="43"/>
        <v>93</v>
      </c>
      <c r="F211" s="82">
        <f t="shared" si="38"/>
        <v>913.50234295584983</v>
      </c>
      <c r="G211" s="83">
        <f t="shared" si="44"/>
        <v>209.82324681284419</v>
      </c>
      <c r="H211" s="84">
        <f t="shared" si="39"/>
        <v>703.67909614300561</v>
      </c>
      <c r="I211" s="213"/>
      <c r="J211" s="78">
        <v>208</v>
      </c>
      <c r="K211" s="79">
        <f>PRINCIPAL!$B$8+PRINCIPAL!$D$23</f>
        <v>2.972</v>
      </c>
      <c r="L211" s="79">
        <f t="shared" si="40"/>
        <v>0.24766666666666667</v>
      </c>
      <c r="M211" s="80">
        <f t="shared" si="48"/>
        <v>72570.186556882865</v>
      </c>
      <c r="N211" s="81">
        <f t="shared" si="45"/>
        <v>93</v>
      </c>
      <c r="O211" s="82">
        <f t="shared" si="41"/>
        <v>874.59908013235145</v>
      </c>
      <c r="P211" s="83">
        <f t="shared" si="46"/>
        <v>179.73216203921322</v>
      </c>
      <c r="Q211" s="84">
        <f t="shared" si="42"/>
        <v>694.86691809313822</v>
      </c>
    </row>
    <row r="212" spans="1:17">
      <c r="A212" s="78">
        <v>209</v>
      </c>
      <c r="B212" s="79">
        <f>PRINCIPAL!$B$8+PRINCIPAL!$B$23</f>
        <v>3.3719999999999999</v>
      </c>
      <c r="C212" s="79">
        <f t="shared" si="37"/>
        <v>0.28099999999999997</v>
      </c>
      <c r="D212" s="80">
        <f t="shared" si="47"/>
        <v>73966.515499175221</v>
      </c>
      <c r="E212" s="81">
        <f t="shared" si="43"/>
        <v>92</v>
      </c>
      <c r="F212" s="82">
        <f t="shared" si="38"/>
        <v>913.50234295585028</v>
      </c>
      <c r="G212" s="83">
        <f t="shared" si="44"/>
        <v>207.84590855268235</v>
      </c>
      <c r="H212" s="84">
        <f t="shared" si="39"/>
        <v>705.65643440316796</v>
      </c>
      <c r="I212" s="213"/>
      <c r="J212" s="78">
        <v>209</v>
      </c>
      <c r="K212" s="79">
        <f>PRINCIPAL!$B$8+PRINCIPAL!$D$23</f>
        <v>2.972</v>
      </c>
      <c r="L212" s="79">
        <f t="shared" si="40"/>
        <v>0.24766666666666667</v>
      </c>
      <c r="M212" s="80">
        <f t="shared" si="48"/>
        <v>71875.319638789733</v>
      </c>
      <c r="N212" s="81">
        <f t="shared" si="45"/>
        <v>92</v>
      </c>
      <c r="O212" s="82">
        <f t="shared" si="41"/>
        <v>874.59908013235258</v>
      </c>
      <c r="P212" s="83">
        <f t="shared" si="46"/>
        <v>178.01120830540259</v>
      </c>
      <c r="Q212" s="84">
        <f t="shared" si="42"/>
        <v>696.58787182695005</v>
      </c>
    </row>
    <row r="213" spans="1:17">
      <c r="A213" s="78">
        <v>210</v>
      </c>
      <c r="B213" s="79">
        <f>PRINCIPAL!$B$8+PRINCIPAL!$B$23</f>
        <v>3.3719999999999999</v>
      </c>
      <c r="C213" s="79">
        <f t="shared" si="37"/>
        <v>0.28099999999999997</v>
      </c>
      <c r="D213" s="80">
        <f t="shared" si="47"/>
        <v>73260.859064772056</v>
      </c>
      <c r="E213" s="81">
        <f t="shared" si="43"/>
        <v>91</v>
      </c>
      <c r="F213" s="82">
        <f t="shared" si="38"/>
        <v>913.50234295585028</v>
      </c>
      <c r="G213" s="83">
        <f t="shared" si="44"/>
        <v>205.86301397200947</v>
      </c>
      <c r="H213" s="84">
        <f t="shared" si="39"/>
        <v>707.63932898384087</v>
      </c>
      <c r="I213" s="213"/>
      <c r="J213" s="78">
        <v>210</v>
      </c>
      <c r="K213" s="79">
        <f>PRINCIPAL!$B$8+PRINCIPAL!$D$23</f>
        <v>2.972</v>
      </c>
      <c r="L213" s="79">
        <f t="shared" si="40"/>
        <v>0.24766666666666667</v>
      </c>
      <c r="M213" s="80">
        <f t="shared" si="48"/>
        <v>71178.731766962781</v>
      </c>
      <c r="N213" s="81">
        <f t="shared" si="45"/>
        <v>91</v>
      </c>
      <c r="O213" s="82">
        <f t="shared" si="41"/>
        <v>874.59908013235236</v>
      </c>
      <c r="P213" s="83">
        <f t="shared" si="46"/>
        <v>176.28599234284448</v>
      </c>
      <c r="Q213" s="84">
        <f t="shared" si="42"/>
        <v>698.3130877895079</v>
      </c>
    </row>
    <row r="214" spans="1:17">
      <c r="A214" s="78">
        <v>211</v>
      </c>
      <c r="B214" s="79">
        <f>PRINCIPAL!$B$8+PRINCIPAL!$B$23</f>
        <v>3.3719999999999999</v>
      </c>
      <c r="C214" s="79">
        <f t="shared" si="37"/>
        <v>0.28099999999999997</v>
      </c>
      <c r="D214" s="80">
        <f t="shared" si="47"/>
        <v>72553.219735788211</v>
      </c>
      <c r="E214" s="81">
        <f t="shared" si="43"/>
        <v>90</v>
      </c>
      <c r="F214" s="82">
        <f t="shared" si="38"/>
        <v>913.50234295585028</v>
      </c>
      <c r="G214" s="83">
        <f t="shared" si="44"/>
        <v>203.87454745756483</v>
      </c>
      <c r="H214" s="84">
        <f t="shared" si="39"/>
        <v>709.62779549828542</v>
      </c>
      <c r="I214" s="213"/>
      <c r="J214" s="78">
        <v>211</v>
      </c>
      <c r="K214" s="79">
        <f>PRINCIPAL!$B$8+PRINCIPAL!$D$23</f>
        <v>2.972</v>
      </c>
      <c r="L214" s="79">
        <f t="shared" si="40"/>
        <v>0.24766666666666667</v>
      </c>
      <c r="M214" s="80">
        <f t="shared" si="48"/>
        <v>70480.418679173279</v>
      </c>
      <c r="N214" s="81">
        <f t="shared" si="45"/>
        <v>90</v>
      </c>
      <c r="O214" s="82">
        <f t="shared" si="41"/>
        <v>874.59908013235145</v>
      </c>
      <c r="P214" s="83">
        <f t="shared" si="46"/>
        <v>174.55650359541917</v>
      </c>
      <c r="Q214" s="84">
        <f t="shared" si="42"/>
        <v>700.0425765369323</v>
      </c>
    </row>
    <row r="215" spans="1:17">
      <c r="A215" s="78">
        <v>212</v>
      </c>
      <c r="B215" s="79">
        <f>PRINCIPAL!$B$8+PRINCIPAL!$B$23</f>
        <v>3.3719999999999999</v>
      </c>
      <c r="C215" s="79">
        <f t="shared" si="37"/>
        <v>0.28099999999999997</v>
      </c>
      <c r="D215" s="80">
        <f t="shared" si="47"/>
        <v>71843.591940289931</v>
      </c>
      <c r="E215" s="81">
        <f t="shared" si="43"/>
        <v>89</v>
      </c>
      <c r="F215" s="82">
        <f t="shared" si="38"/>
        <v>913.50234295585074</v>
      </c>
      <c r="G215" s="83">
        <f t="shared" si="44"/>
        <v>201.8804933522147</v>
      </c>
      <c r="H215" s="84">
        <f t="shared" si="39"/>
        <v>711.62184960363606</v>
      </c>
      <c r="I215" s="213"/>
      <c r="J215" s="78">
        <v>212</v>
      </c>
      <c r="K215" s="79">
        <f>PRINCIPAL!$B$8+PRINCIPAL!$D$23</f>
        <v>2.972</v>
      </c>
      <c r="L215" s="79">
        <f t="shared" si="40"/>
        <v>0.24766666666666667</v>
      </c>
      <c r="M215" s="80">
        <f t="shared" si="48"/>
        <v>69780.37610263635</v>
      </c>
      <c r="N215" s="81">
        <f t="shared" si="45"/>
        <v>89</v>
      </c>
      <c r="O215" s="82">
        <f t="shared" si="41"/>
        <v>874.5990801323519</v>
      </c>
      <c r="P215" s="83">
        <f t="shared" si="46"/>
        <v>172.8227314808627</v>
      </c>
      <c r="Q215" s="84">
        <f t="shared" si="42"/>
        <v>701.77634865148923</v>
      </c>
    </row>
    <row r="216" spans="1:17">
      <c r="A216" s="78">
        <v>213</v>
      </c>
      <c r="B216" s="79">
        <f>PRINCIPAL!$B$8+PRINCIPAL!$B$23</f>
        <v>3.3719999999999999</v>
      </c>
      <c r="C216" s="79">
        <f t="shared" si="37"/>
        <v>0.28099999999999997</v>
      </c>
      <c r="D216" s="80">
        <f t="shared" si="47"/>
        <v>71131.9700906863</v>
      </c>
      <c r="E216" s="81">
        <f t="shared" si="43"/>
        <v>88</v>
      </c>
      <c r="F216" s="82">
        <f t="shared" si="38"/>
        <v>913.50234295585017</v>
      </c>
      <c r="G216" s="83">
        <f t="shared" si="44"/>
        <v>199.88083595482848</v>
      </c>
      <c r="H216" s="84">
        <f t="shared" si="39"/>
        <v>713.62150700102166</v>
      </c>
      <c r="I216" s="213"/>
      <c r="J216" s="78">
        <v>213</v>
      </c>
      <c r="K216" s="79">
        <f>PRINCIPAL!$B$8+PRINCIPAL!$D$23</f>
        <v>2.972</v>
      </c>
      <c r="L216" s="79">
        <f t="shared" si="40"/>
        <v>0.24766666666666667</v>
      </c>
      <c r="M216" s="80">
        <f t="shared" si="48"/>
        <v>69078.599753984861</v>
      </c>
      <c r="N216" s="81">
        <f t="shared" si="45"/>
        <v>88</v>
      </c>
      <c r="O216" s="82">
        <f t="shared" si="41"/>
        <v>874.5990801323519</v>
      </c>
      <c r="P216" s="83">
        <f t="shared" si="46"/>
        <v>171.0846653907025</v>
      </c>
      <c r="Q216" s="84">
        <f t="shared" si="42"/>
        <v>703.51441474164938</v>
      </c>
    </row>
    <row r="217" spans="1:17">
      <c r="A217" s="78">
        <v>214</v>
      </c>
      <c r="B217" s="79">
        <f>PRINCIPAL!$B$8+PRINCIPAL!$B$23</f>
        <v>3.3719999999999999</v>
      </c>
      <c r="C217" s="79">
        <f t="shared" si="37"/>
        <v>0.28099999999999997</v>
      </c>
      <c r="D217" s="80">
        <f t="shared" si="47"/>
        <v>70418.348583685278</v>
      </c>
      <c r="E217" s="81">
        <f t="shared" si="43"/>
        <v>87</v>
      </c>
      <c r="F217" s="82">
        <f t="shared" si="38"/>
        <v>913.50234295585005</v>
      </c>
      <c r="G217" s="83">
        <f t="shared" si="44"/>
        <v>197.87555952015563</v>
      </c>
      <c r="H217" s="84">
        <f t="shared" si="39"/>
        <v>715.62678343569439</v>
      </c>
      <c r="I217" s="213"/>
      <c r="J217" s="78">
        <v>214</v>
      </c>
      <c r="K217" s="79">
        <f>PRINCIPAL!$B$8+PRINCIPAL!$D$23</f>
        <v>2.972</v>
      </c>
      <c r="L217" s="79">
        <f t="shared" si="40"/>
        <v>0.24766666666666667</v>
      </c>
      <c r="M217" s="80">
        <f t="shared" si="48"/>
        <v>68375.085339243218</v>
      </c>
      <c r="N217" s="81">
        <f t="shared" si="45"/>
        <v>87</v>
      </c>
      <c r="O217" s="82">
        <f t="shared" si="41"/>
        <v>874.59908013235224</v>
      </c>
      <c r="P217" s="83">
        <f t="shared" si="46"/>
        <v>169.3422946901924</v>
      </c>
      <c r="Q217" s="84">
        <f t="shared" si="42"/>
        <v>705.25678544215987</v>
      </c>
    </row>
    <row r="218" spans="1:17">
      <c r="A218" s="78">
        <v>215</v>
      </c>
      <c r="B218" s="79">
        <f>PRINCIPAL!$B$8+PRINCIPAL!$B$23</f>
        <v>3.3719999999999999</v>
      </c>
      <c r="C218" s="79">
        <f t="shared" si="37"/>
        <v>0.28099999999999997</v>
      </c>
      <c r="D218" s="80">
        <f t="shared" si="47"/>
        <v>69702.721800249579</v>
      </c>
      <c r="E218" s="81">
        <f t="shared" si="43"/>
        <v>86</v>
      </c>
      <c r="F218" s="82">
        <f t="shared" si="38"/>
        <v>913.50234295584949</v>
      </c>
      <c r="G218" s="83">
        <f t="shared" si="44"/>
        <v>195.86464825870132</v>
      </c>
      <c r="H218" s="84">
        <f t="shared" si="39"/>
        <v>717.63769469714816</v>
      </c>
      <c r="I218" s="213"/>
      <c r="J218" s="78">
        <v>215</v>
      </c>
      <c r="K218" s="79">
        <f>PRINCIPAL!$B$8+PRINCIPAL!$D$23</f>
        <v>2.972</v>
      </c>
      <c r="L218" s="79">
        <f t="shared" si="40"/>
        <v>0.24766666666666667</v>
      </c>
      <c r="M218" s="80">
        <f t="shared" si="48"/>
        <v>67669.828553801053</v>
      </c>
      <c r="N218" s="81">
        <f t="shared" si="45"/>
        <v>86</v>
      </c>
      <c r="O218" s="82">
        <f t="shared" si="41"/>
        <v>874.5990801323519</v>
      </c>
      <c r="P218" s="83">
        <f t="shared" si="46"/>
        <v>167.59560871824726</v>
      </c>
      <c r="Q218" s="84">
        <f t="shared" si="42"/>
        <v>707.00347141410464</v>
      </c>
    </row>
    <row r="219" spans="1:17" ht="15.75" thickBot="1">
      <c r="A219" s="154">
        <v>216</v>
      </c>
      <c r="B219" s="185">
        <f>PRINCIPAL!$B$8+PRINCIPAL!$B$23</f>
        <v>3.3719999999999999</v>
      </c>
      <c r="C219" s="185">
        <f t="shared" si="37"/>
        <v>0.28099999999999997</v>
      </c>
      <c r="D219" s="192">
        <f t="shared" si="47"/>
        <v>68985.084105552436</v>
      </c>
      <c r="E219" s="187">
        <f t="shared" si="43"/>
        <v>85</v>
      </c>
      <c r="F219" s="188">
        <f t="shared" si="38"/>
        <v>913.50234295585028</v>
      </c>
      <c r="G219" s="189">
        <f t="shared" si="44"/>
        <v>193.84808633660231</v>
      </c>
      <c r="H219" s="190">
        <f t="shared" si="39"/>
        <v>719.65425661924792</v>
      </c>
      <c r="I219" s="214"/>
      <c r="J219" s="154">
        <v>216</v>
      </c>
      <c r="K219" s="185">
        <f>PRINCIPAL!$B$8+PRINCIPAL!$D$23</f>
        <v>2.972</v>
      </c>
      <c r="L219" s="185">
        <f t="shared" si="40"/>
        <v>0.24766666666666667</v>
      </c>
      <c r="M219" s="186">
        <f t="shared" si="48"/>
        <v>66962.825082386946</v>
      </c>
      <c r="N219" s="187">
        <f t="shared" si="45"/>
        <v>85</v>
      </c>
      <c r="O219" s="82">
        <f t="shared" si="41"/>
        <v>874.59908013235156</v>
      </c>
      <c r="P219" s="189">
        <f t="shared" si="46"/>
        <v>165.84459678737832</v>
      </c>
      <c r="Q219" s="190">
        <f t="shared" si="42"/>
        <v>708.75448334497321</v>
      </c>
    </row>
    <row r="220" spans="1:17">
      <c r="A220" s="78">
        <v>217</v>
      </c>
      <c r="B220" s="79">
        <f>PRINCIPAL!$B$8+PRINCIPAL!$B$23</f>
        <v>3.3719999999999999</v>
      </c>
      <c r="C220" s="79">
        <f t="shared" si="37"/>
        <v>0.28099999999999997</v>
      </c>
      <c r="D220" s="80">
        <f t="shared" si="47"/>
        <v>68265.429848933185</v>
      </c>
      <c r="E220" s="81">
        <f t="shared" si="43"/>
        <v>84</v>
      </c>
      <c r="F220" s="82">
        <f t="shared" si="38"/>
        <v>913.50234295585062</v>
      </c>
      <c r="G220" s="83">
        <f t="shared" si="44"/>
        <v>191.82585787550224</v>
      </c>
      <c r="H220" s="84">
        <f t="shared" si="39"/>
        <v>721.67648508034836</v>
      </c>
      <c r="I220" s="212" t="s">
        <v>132</v>
      </c>
      <c r="J220" s="107">
        <v>217</v>
      </c>
      <c r="K220" s="193">
        <f>PRINCIPAL!$B$8+PRINCIPAL!$D$23</f>
        <v>2.972</v>
      </c>
      <c r="L220" s="193">
        <f t="shared" si="40"/>
        <v>0.24766666666666667</v>
      </c>
      <c r="M220" s="194">
        <f t="shared" si="48"/>
        <v>66254.070599041966</v>
      </c>
      <c r="N220" s="195">
        <f t="shared" si="45"/>
        <v>84</v>
      </c>
      <c r="O220" s="196">
        <f t="shared" si="41"/>
        <v>874.59908013235133</v>
      </c>
      <c r="P220" s="197">
        <f t="shared" si="46"/>
        <v>164.08924818362729</v>
      </c>
      <c r="Q220" s="198">
        <f t="shared" si="42"/>
        <v>710.50983194872401</v>
      </c>
    </row>
    <row r="221" spans="1:17">
      <c r="A221" s="78">
        <v>218</v>
      </c>
      <c r="B221" s="79">
        <f>PRINCIPAL!$B$8+PRINCIPAL!$B$23</f>
        <v>3.3719999999999999</v>
      </c>
      <c r="C221" s="79">
        <f t="shared" si="37"/>
        <v>0.28099999999999997</v>
      </c>
      <c r="D221" s="80">
        <f t="shared" si="47"/>
        <v>67543.75336385284</v>
      </c>
      <c r="E221" s="81">
        <f t="shared" si="43"/>
        <v>83</v>
      </c>
      <c r="F221" s="82">
        <f t="shared" si="38"/>
        <v>913.50234295585062</v>
      </c>
      <c r="G221" s="83">
        <f t="shared" si="44"/>
        <v>189.79794695242646</v>
      </c>
      <c r="H221" s="84">
        <f t="shared" si="39"/>
        <v>723.70439600342411</v>
      </c>
      <c r="I221" s="213"/>
      <c r="J221" s="78">
        <v>218</v>
      </c>
      <c r="K221" s="79">
        <f>PRINCIPAL!$B$8+PRINCIPAL!$D$23</f>
        <v>2.972</v>
      </c>
      <c r="L221" s="79">
        <f t="shared" si="40"/>
        <v>0.24766666666666667</v>
      </c>
      <c r="M221" s="80">
        <f t="shared" si="48"/>
        <v>65543.560767093237</v>
      </c>
      <c r="N221" s="81">
        <f t="shared" si="45"/>
        <v>83</v>
      </c>
      <c r="O221" s="82">
        <f t="shared" si="41"/>
        <v>874.59908013235099</v>
      </c>
      <c r="P221" s="83">
        <f t="shared" si="46"/>
        <v>162.32955216650092</v>
      </c>
      <c r="Q221" s="84">
        <f t="shared" si="42"/>
        <v>712.2695279658501</v>
      </c>
    </row>
    <row r="222" spans="1:17">
      <c r="A222" s="78">
        <v>219</v>
      </c>
      <c r="B222" s="79">
        <f>PRINCIPAL!$B$8+PRINCIPAL!$B$23</f>
        <v>3.3719999999999999</v>
      </c>
      <c r="C222" s="79">
        <f t="shared" si="37"/>
        <v>0.28099999999999997</v>
      </c>
      <c r="D222" s="80">
        <f t="shared" si="47"/>
        <v>66820.04896784942</v>
      </c>
      <c r="E222" s="81">
        <f t="shared" si="43"/>
        <v>82</v>
      </c>
      <c r="F222" s="82">
        <f t="shared" si="38"/>
        <v>913.50234295585119</v>
      </c>
      <c r="G222" s="83">
        <f t="shared" si="44"/>
        <v>187.76433759965687</v>
      </c>
      <c r="H222" s="84">
        <f t="shared" si="39"/>
        <v>725.73800535619432</v>
      </c>
      <c r="I222" s="213"/>
      <c r="J222" s="78">
        <v>219</v>
      </c>
      <c r="K222" s="79">
        <f>PRINCIPAL!$B$8+PRINCIPAL!$D$23</f>
        <v>2.972</v>
      </c>
      <c r="L222" s="79">
        <f t="shared" si="40"/>
        <v>0.24766666666666667</v>
      </c>
      <c r="M222" s="80">
        <f t="shared" si="48"/>
        <v>64831.291239127386</v>
      </c>
      <c r="N222" s="81">
        <f t="shared" si="45"/>
        <v>82</v>
      </c>
      <c r="O222" s="82">
        <f t="shared" si="41"/>
        <v>874.59908013235088</v>
      </c>
      <c r="P222" s="83">
        <f t="shared" si="46"/>
        <v>160.5654979689055</v>
      </c>
      <c r="Q222" s="84">
        <f t="shared" si="42"/>
        <v>714.03358216344532</v>
      </c>
    </row>
    <row r="223" spans="1:17">
      <c r="A223" s="78">
        <v>220</v>
      </c>
      <c r="B223" s="79">
        <f>PRINCIPAL!$B$8+PRINCIPAL!$B$23</f>
        <v>3.3719999999999999</v>
      </c>
      <c r="C223" s="79">
        <f t="shared" si="37"/>
        <v>0.28099999999999997</v>
      </c>
      <c r="D223" s="80">
        <f t="shared" si="47"/>
        <v>66094.310962493226</v>
      </c>
      <c r="E223" s="81">
        <f t="shared" si="43"/>
        <v>81</v>
      </c>
      <c r="F223" s="82">
        <f t="shared" si="38"/>
        <v>913.50234295585062</v>
      </c>
      <c r="G223" s="83">
        <f t="shared" si="44"/>
        <v>185.72501380460596</v>
      </c>
      <c r="H223" s="84">
        <f t="shared" si="39"/>
        <v>727.77732915124466</v>
      </c>
      <c r="I223" s="213"/>
      <c r="J223" s="78">
        <v>220</v>
      </c>
      <c r="K223" s="79">
        <f>PRINCIPAL!$B$8+PRINCIPAL!$D$23</f>
        <v>2.972</v>
      </c>
      <c r="L223" s="79">
        <f t="shared" si="40"/>
        <v>0.24766666666666667</v>
      </c>
      <c r="M223" s="80">
        <f t="shared" si="48"/>
        <v>64117.257656963942</v>
      </c>
      <c r="N223" s="81">
        <f t="shared" si="45"/>
        <v>81</v>
      </c>
      <c r="O223" s="82">
        <f t="shared" si="41"/>
        <v>874.59908013235111</v>
      </c>
      <c r="P223" s="83">
        <f t="shared" si="46"/>
        <v>158.79707479708068</v>
      </c>
      <c r="Q223" s="84">
        <f t="shared" si="42"/>
        <v>715.80200533527045</v>
      </c>
    </row>
    <row r="224" spans="1:17">
      <c r="A224" s="78">
        <v>221</v>
      </c>
      <c r="B224" s="79">
        <f>PRINCIPAL!$B$8+PRINCIPAL!$B$23</f>
        <v>3.3719999999999999</v>
      </c>
      <c r="C224" s="79">
        <f t="shared" si="37"/>
        <v>0.28099999999999997</v>
      </c>
      <c r="D224" s="80">
        <f t="shared" si="47"/>
        <v>65366.533633341984</v>
      </c>
      <c r="E224" s="81">
        <f t="shared" si="43"/>
        <v>80</v>
      </c>
      <c r="F224" s="82">
        <f t="shared" si="38"/>
        <v>913.50234295585108</v>
      </c>
      <c r="G224" s="83">
        <f t="shared" si="44"/>
        <v>183.67995950969097</v>
      </c>
      <c r="H224" s="84">
        <f t="shared" si="39"/>
        <v>729.82238344616007</v>
      </c>
      <c r="I224" s="213"/>
      <c r="J224" s="78">
        <v>221</v>
      </c>
      <c r="K224" s="79">
        <f>PRINCIPAL!$B$8+PRINCIPAL!$D$23</f>
        <v>2.972</v>
      </c>
      <c r="L224" s="79">
        <f t="shared" si="40"/>
        <v>0.24766666666666667</v>
      </c>
      <c r="M224" s="80">
        <f t="shared" si="48"/>
        <v>63401.455651628668</v>
      </c>
      <c r="N224" s="81">
        <f t="shared" si="45"/>
        <v>80</v>
      </c>
      <c r="O224" s="82">
        <f t="shared" si="41"/>
        <v>874.59908013235099</v>
      </c>
      <c r="P224" s="83">
        <f t="shared" si="46"/>
        <v>157.02427183053368</v>
      </c>
      <c r="Q224" s="84">
        <f t="shared" si="42"/>
        <v>717.57480830181726</v>
      </c>
    </row>
    <row r="225" spans="1:17">
      <c r="A225" s="78">
        <v>222</v>
      </c>
      <c r="B225" s="79">
        <f>PRINCIPAL!$B$8+PRINCIPAL!$B$23</f>
        <v>3.3719999999999999</v>
      </c>
      <c r="C225" s="79">
        <f t="shared" si="37"/>
        <v>0.28099999999999997</v>
      </c>
      <c r="D225" s="80">
        <f t="shared" si="47"/>
        <v>64636.711249895823</v>
      </c>
      <c r="E225" s="81">
        <f t="shared" si="43"/>
        <v>79</v>
      </c>
      <c r="F225" s="82">
        <f t="shared" si="38"/>
        <v>913.50234295585051</v>
      </c>
      <c r="G225" s="83">
        <f t="shared" si="44"/>
        <v>181.62915861220725</v>
      </c>
      <c r="H225" s="84">
        <f t="shared" si="39"/>
        <v>731.87318434364329</v>
      </c>
      <c r="I225" s="213"/>
      <c r="J225" s="78">
        <v>222</v>
      </c>
      <c r="K225" s="79">
        <f>PRINCIPAL!$B$8+PRINCIPAL!$D$23</f>
        <v>2.972</v>
      </c>
      <c r="L225" s="79">
        <f t="shared" si="40"/>
        <v>0.24766666666666667</v>
      </c>
      <c r="M225" s="80">
        <f t="shared" si="48"/>
        <v>62683.88084332685</v>
      </c>
      <c r="N225" s="81">
        <f t="shared" si="45"/>
        <v>79</v>
      </c>
      <c r="O225" s="82">
        <f t="shared" si="41"/>
        <v>874.59908013234951</v>
      </c>
      <c r="P225" s="83">
        <f t="shared" si="46"/>
        <v>155.24707822197286</v>
      </c>
      <c r="Q225" s="84">
        <f t="shared" si="42"/>
        <v>719.35200191037666</v>
      </c>
    </row>
    <row r="226" spans="1:17">
      <c r="A226" s="78">
        <v>223</v>
      </c>
      <c r="B226" s="79">
        <f>PRINCIPAL!$B$8+PRINCIPAL!$B$23</f>
        <v>3.3719999999999999</v>
      </c>
      <c r="C226" s="79">
        <f t="shared" si="37"/>
        <v>0.28099999999999997</v>
      </c>
      <c r="D226" s="80">
        <f t="shared" si="47"/>
        <v>63904.838065552183</v>
      </c>
      <c r="E226" s="81">
        <f t="shared" si="43"/>
        <v>78</v>
      </c>
      <c r="F226" s="82">
        <f t="shared" si="38"/>
        <v>913.50234295585062</v>
      </c>
      <c r="G226" s="83">
        <f t="shared" si="44"/>
        <v>179.57259496420164</v>
      </c>
      <c r="H226" s="84">
        <f t="shared" si="39"/>
        <v>733.92974799164904</v>
      </c>
      <c r="I226" s="213"/>
      <c r="J226" s="78">
        <v>223</v>
      </c>
      <c r="K226" s="79">
        <f>PRINCIPAL!$B$8+PRINCIPAL!$D$23</f>
        <v>2.972</v>
      </c>
      <c r="L226" s="79">
        <f t="shared" si="40"/>
        <v>0.24766666666666667</v>
      </c>
      <c r="M226" s="80">
        <f t="shared" si="48"/>
        <v>61964.528841416475</v>
      </c>
      <c r="N226" s="81">
        <f t="shared" si="45"/>
        <v>78</v>
      </c>
      <c r="O226" s="82">
        <f t="shared" si="41"/>
        <v>874.59908013234974</v>
      </c>
      <c r="P226" s="83">
        <f t="shared" si="46"/>
        <v>153.46548309724147</v>
      </c>
      <c r="Q226" s="84">
        <f t="shared" si="42"/>
        <v>721.13359703510832</v>
      </c>
    </row>
    <row r="227" spans="1:17">
      <c r="A227" s="78">
        <v>224</v>
      </c>
      <c r="B227" s="79">
        <f>PRINCIPAL!$B$8+PRINCIPAL!$B$23</f>
        <v>3.3719999999999999</v>
      </c>
      <c r="C227" s="79">
        <f t="shared" si="37"/>
        <v>0.28099999999999997</v>
      </c>
      <c r="D227" s="80">
        <f t="shared" si="47"/>
        <v>63170.908317560534</v>
      </c>
      <c r="E227" s="81">
        <f t="shared" si="43"/>
        <v>77</v>
      </c>
      <c r="F227" s="82">
        <f t="shared" si="38"/>
        <v>913.50234295585096</v>
      </c>
      <c r="G227" s="83">
        <f t="shared" si="44"/>
        <v>177.51025237234509</v>
      </c>
      <c r="H227" s="84">
        <f t="shared" si="39"/>
        <v>735.99209058350584</v>
      </c>
      <c r="I227" s="213"/>
      <c r="J227" s="78">
        <v>224</v>
      </c>
      <c r="K227" s="79">
        <f>PRINCIPAL!$B$8+PRINCIPAL!$D$23</f>
        <v>2.972</v>
      </c>
      <c r="L227" s="79">
        <f t="shared" si="40"/>
        <v>0.24766666666666667</v>
      </c>
      <c r="M227" s="80">
        <f t="shared" si="48"/>
        <v>61243.395244381369</v>
      </c>
      <c r="N227" s="81">
        <f t="shared" si="45"/>
        <v>77</v>
      </c>
      <c r="O227" s="82">
        <f t="shared" si="41"/>
        <v>874.5990801323494</v>
      </c>
      <c r="P227" s="83">
        <f t="shared" si="46"/>
        <v>151.6794755552512</v>
      </c>
      <c r="Q227" s="84">
        <f t="shared" si="42"/>
        <v>722.9196045770982</v>
      </c>
    </row>
    <row r="228" spans="1:17">
      <c r="A228" s="78">
        <v>225</v>
      </c>
      <c r="B228" s="79">
        <f>PRINCIPAL!$B$8+PRINCIPAL!$B$23</f>
        <v>3.3719999999999999</v>
      </c>
      <c r="C228" s="79">
        <f t="shared" si="37"/>
        <v>0.28099999999999997</v>
      </c>
      <c r="D228" s="80">
        <f t="shared" si="47"/>
        <v>62434.916226977031</v>
      </c>
      <c r="E228" s="81">
        <f t="shared" si="43"/>
        <v>76</v>
      </c>
      <c r="F228" s="82">
        <f t="shared" si="38"/>
        <v>913.50234295585096</v>
      </c>
      <c r="G228" s="83">
        <f t="shared" si="44"/>
        <v>175.44211459780544</v>
      </c>
      <c r="H228" s="84">
        <f t="shared" si="39"/>
        <v>738.06022835804549</v>
      </c>
      <c r="I228" s="213"/>
      <c r="J228" s="78">
        <v>225</v>
      </c>
      <c r="K228" s="79">
        <f>PRINCIPAL!$B$8+PRINCIPAL!$D$23</f>
        <v>2.972</v>
      </c>
      <c r="L228" s="79">
        <f t="shared" si="40"/>
        <v>0.24766666666666667</v>
      </c>
      <c r="M228" s="80">
        <f t="shared" si="48"/>
        <v>60520.475639804274</v>
      </c>
      <c r="N228" s="81">
        <f t="shared" si="45"/>
        <v>76</v>
      </c>
      <c r="O228" s="82">
        <f t="shared" si="41"/>
        <v>874.59908013234985</v>
      </c>
      <c r="P228" s="83">
        <f t="shared" si="46"/>
        <v>149.88904466791527</v>
      </c>
      <c r="Q228" s="84">
        <f t="shared" si="42"/>
        <v>724.71003546443455</v>
      </c>
    </row>
    <row r="229" spans="1:17">
      <c r="A229" s="78">
        <v>226</v>
      </c>
      <c r="B229" s="79">
        <f>PRINCIPAL!$B$8+PRINCIPAL!$B$23</f>
        <v>3.3719999999999999</v>
      </c>
      <c r="C229" s="79">
        <f t="shared" si="37"/>
        <v>0.28099999999999997</v>
      </c>
      <c r="D229" s="80">
        <f t="shared" si="47"/>
        <v>61696.855998618987</v>
      </c>
      <c r="E229" s="81">
        <f t="shared" si="43"/>
        <v>75</v>
      </c>
      <c r="F229" s="82">
        <f t="shared" si="38"/>
        <v>913.50234295585119</v>
      </c>
      <c r="G229" s="83">
        <f t="shared" si="44"/>
        <v>173.36816535611936</v>
      </c>
      <c r="H229" s="84">
        <f t="shared" si="39"/>
        <v>740.13417759973186</v>
      </c>
      <c r="I229" s="213"/>
      <c r="J229" s="78">
        <v>226</v>
      </c>
      <c r="K229" s="79">
        <f>PRINCIPAL!$B$8+PRINCIPAL!$D$23</f>
        <v>2.972</v>
      </c>
      <c r="L229" s="79">
        <f t="shared" si="40"/>
        <v>0.24766666666666667</v>
      </c>
      <c r="M229" s="80">
        <f t="shared" si="48"/>
        <v>59795.765604339838</v>
      </c>
      <c r="N229" s="81">
        <f t="shared" si="45"/>
        <v>75</v>
      </c>
      <c r="O229" s="82">
        <f t="shared" si="41"/>
        <v>874.59908013234997</v>
      </c>
      <c r="P229" s="83">
        <f t="shared" si="46"/>
        <v>148.09417948008166</v>
      </c>
      <c r="Q229" s="84">
        <f t="shared" si="42"/>
        <v>726.50490065226836</v>
      </c>
    </row>
    <row r="230" spans="1:17">
      <c r="A230" s="78">
        <v>227</v>
      </c>
      <c r="B230" s="79">
        <f>PRINCIPAL!$B$8+PRINCIPAL!$B$23</f>
        <v>3.3719999999999999</v>
      </c>
      <c r="C230" s="79">
        <f t="shared" si="37"/>
        <v>0.28099999999999997</v>
      </c>
      <c r="D230" s="80">
        <f t="shared" si="47"/>
        <v>60956.721821019251</v>
      </c>
      <c r="E230" s="81">
        <f t="shared" si="43"/>
        <v>74</v>
      </c>
      <c r="F230" s="82">
        <f t="shared" si="38"/>
        <v>913.5023429558513</v>
      </c>
      <c r="G230" s="83">
        <f t="shared" si="44"/>
        <v>171.28838831706409</v>
      </c>
      <c r="H230" s="84">
        <f t="shared" si="39"/>
        <v>742.21395463878719</v>
      </c>
      <c r="I230" s="213"/>
      <c r="J230" s="78">
        <v>227</v>
      </c>
      <c r="K230" s="79">
        <f>PRINCIPAL!$B$8+PRINCIPAL!$D$23</f>
        <v>2.972</v>
      </c>
      <c r="L230" s="79">
        <f t="shared" si="40"/>
        <v>0.24766666666666667</v>
      </c>
      <c r="M230" s="80">
        <f t="shared" si="48"/>
        <v>59069.260703687571</v>
      </c>
      <c r="N230" s="81">
        <f t="shared" si="45"/>
        <v>74</v>
      </c>
      <c r="O230" s="82">
        <f t="shared" si="41"/>
        <v>874.59908013234883</v>
      </c>
      <c r="P230" s="83">
        <f t="shared" si="46"/>
        <v>146.29486900946623</v>
      </c>
      <c r="Q230" s="84">
        <f t="shared" si="42"/>
        <v>728.30421112288263</v>
      </c>
    </row>
    <row r="231" spans="1:17" ht="15.75" thickBot="1">
      <c r="A231" s="154">
        <v>228</v>
      </c>
      <c r="B231" s="185">
        <f>PRINCIPAL!$B$8+PRINCIPAL!$B$23</f>
        <v>3.3719999999999999</v>
      </c>
      <c r="C231" s="185">
        <f t="shared" si="37"/>
        <v>0.28099999999999997</v>
      </c>
      <c r="D231" s="192">
        <f t="shared" si="47"/>
        <v>60214.507866380467</v>
      </c>
      <c r="E231" s="187">
        <f t="shared" si="43"/>
        <v>73</v>
      </c>
      <c r="F231" s="188">
        <f t="shared" si="38"/>
        <v>913.50234295585221</v>
      </c>
      <c r="G231" s="189">
        <f t="shared" si="44"/>
        <v>169.20276710452907</v>
      </c>
      <c r="H231" s="190">
        <f t="shared" si="39"/>
        <v>744.2995758513232</v>
      </c>
      <c r="I231" s="214"/>
      <c r="J231" s="154">
        <v>228</v>
      </c>
      <c r="K231" s="185">
        <f>PRINCIPAL!$B$8+PRINCIPAL!$D$23</f>
        <v>2.972</v>
      </c>
      <c r="L231" s="185">
        <f t="shared" si="40"/>
        <v>0.24766666666666667</v>
      </c>
      <c r="M231" s="186">
        <f t="shared" si="48"/>
        <v>58340.956492564685</v>
      </c>
      <c r="N231" s="187">
        <f t="shared" si="45"/>
        <v>73</v>
      </c>
      <c r="O231" s="82">
        <f t="shared" si="41"/>
        <v>874.59908013234906</v>
      </c>
      <c r="P231" s="189">
        <f t="shared" si="46"/>
        <v>144.49110224658523</v>
      </c>
      <c r="Q231" s="190">
        <f t="shared" si="42"/>
        <v>730.10797788576383</v>
      </c>
    </row>
    <row r="232" spans="1:17">
      <c r="A232" s="78">
        <v>229</v>
      </c>
      <c r="B232" s="79">
        <f>PRINCIPAL!$B$8+PRINCIPAL!$B$23</f>
        <v>3.3719999999999999</v>
      </c>
      <c r="C232" s="79">
        <f t="shared" si="37"/>
        <v>0.28099999999999997</v>
      </c>
      <c r="D232" s="80">
        <f t="shared" si="47"/>
        <v>59470.208290529146</v>
      </c>
      <c r="E232" s="81">
        <f t="shared" si="43"/>
        <v>72</v>
      </c>
      <c r="F232" s="82">
        <f t="shared" si="38"/>
        <v>913.50234295585142</v>
      </c>
      <c r="G232" s="83">
        <f t="shared" si="44"/>
        <v>167.11128529638688</v>
      </c>
      <c r="H232" s="84">
        <f t="shared" si="39"/>
        <v>746.39105765946454</v>
      </c>
      <c r="I232" s="212" t="s">
        <v>133</v>
      </c>
      <c r="J232" s="107">
        <v>229</v>
      </c>
      <c r="K232" s="193">
        <f>PRINCIPAL!$B$8+PRINCIPAL!$D$23</f>
        <v>2.972</v>
      </c>
      <c r="L232" s="193">
        <f t="shared" si="40"/>
        <v>0.24766666666666667</v>
      </c>
      <c r="M232" s="194">
        <f t="shared" si="48"/>
        <v>57610.848514678917</v>
      </c>
      <c r="N232" s="195">
        <f t="shared" si="45"/>
        <v>72</v>
      </c>
      <c r="O232" s="196">
        <f t="shared" si="41"/>
        <v>874.59908013234906</v>
      </c>
      <c r="P232" s="197">
        <f t="shared" si="46"/>
        <v>142.68286815468812</v>
      </c>
      <c r="Q232" s="198">
        <f t="shared" si="42"/>
        <v>731.91621197766096</v>
      </c>
    </row>
    <row r="233" spans="1:17">
      <c r="A233" s="78">
        <v>230</v>
      </c>
      <c r="B233" s="79">
        <f>PRINCIPAL!$B$8+PRINCIPAL!$B$23</f>
        <v>3.3719999999999999</v>
      </c>
      <c r="C233" s="79">
        <f t="shared" si="37"/>
        <v>0.28099999999999997</v>
      </c>
      <c r="D233" s="80">
        <f t="shared" si="47"/>
        <v>58723.817232869682</v>
      </c>
      <c r="E233" s="81">
        <f t="shared" si="43"/>
        <v>71</v>
      </c>
      <c r="F233" s="82">
        <f t="shared" si="38"/>
        <v>913.5023429558513</v>
      </c>
      <c r="G233" s="83">
        <f t="shared" si="44"/>
        <v>165.01392642436377</v>
      </c>
      <c r="H233" s="84">
        <f t="shared" si="39"/>
        <v>748.48841653148747</v>
      </c>
      <c r="I233" s="213"/>
      <c r="J233" s="78">
        <v>230</v>
      </c>
      <c r="K233" s="79">
        <f>PRINCIPAL!$B$8+PRINCIPAL!$D$23</f>
        <v>2.972</v>
      </c>
      <c r="L233" s="79">
        <f t="shared" si="40"/>
        <v>0.24766666666666667</v>
      </c>
      <c r="M233" s="80">
        <f t="shared" si="48"/>
        <v>56878.932302701258</v>
      </c>
      <c r="N233" s="81">
        <f t="shared" si="45"/>
        <v>71</v>
      </c>
      <c r="O233" s="82">
        <f t="shared" si="41"/>
        <v>874.59908013234883</v>
      </c>
      <c r="P233" s="83">
        <f t="shared" si="46"/>
        <v>140.87015566969012</v>
      </c>
      <c r="Q233" s="84">
        <f t="shared" si="42"/>
        <v>733.72892446265871</v>
      </c>
    </row>
    <row r="234" spans="1:17">
      <c r="A234" s="78">
        <v>231</v>
      </c>
      <c r="B234" s="79">
        <f>PRINCIPAL!$B$8+PRINCIPAL!$B$23</f>
        <v>3.3719999999999999</v>
      </c>
      <c r="C234" s="79">
        <f t="shared" si="37"/>
        <v>0.28099999999999997</v>
      </c>
      <c r="D234" s="80">
        <f t="shared" si="47"/>
        <v>57975.328816338195</v>
      </c>
      <c r="E234" s="81">
        <f t="shared" si="43"/>
        <v>70</v>
      </c>
      <c r="F234" s="82">
        <f t="shared" si="38"/>
        <v>913.50234295585153</v>
      </c>
      <c r="G234" s="83">
        <f t="shared" si="44"/>
        <v>162.91067397391032</v>
      </c>
      <c r="H234" s="84">
        <f t="shared" si="39"/>
        <v>750.59166898194121</v>
      </c>
      <c r="I234" s="213"/>
      <c r="J234" s="78">
        <v>231</v>
      </c>
      <c r="K234" s="79">
        <f>PRINCIPAL!$B$8+PRINCIPAL!$D$23</f>
        <v>2.972</v>
      </c>
      <c r="L234" s="79">
        <f t="shared" si="40"/>
        <v>0.24766666666666667</v>
      </c>
      <c r="M234" s="80">
        <f t="shared" si="48"/>
        <v>56145.203378238599</v>
      </c>
      <c r="N234" s="81">
        <f t="shared" si="45"/>
        <v>70</v>
      </c>
      <c r="O234" s="82">
        <f t="shared" si="41"/>
        <v>874.59908013234781</v>
      </c>
      <c r="P234" s="83">
        <f t="shared" si="46"/>
        <v>139.05295370010427</v>
      </c>
      <c r="Q234" s="84">
        <f t="shared" si="42"/>
        <v>735.54612643224357</v>
      </c>
    </row>
    <row r="235" spans="1:17">
      <c r="A235" s="78">
        <v>232</v>
      </c>
      <c r="B235" s="79">
        <f>PRINCIPAL!$B$8+PRINCIPAL!$B$23</f>
        <v>3.3719999999999999</v>
      </c>
      <c r="C235" s="79">
        <f t="shared" si="37"/>
        <v>0.28099999999999997</v>
      </c>
      <c r="D235" s="80">
        <f t="shared" si="47"/>
        <v>57224.737147356253</v>
      </c>
      <c r="E235" s="81">
        <f t="shared" si="43"/>
        <v>69</v>
      </c>
      <c r="F235" s="82">
        <f t="shared" si="38"/>
        <v>913.50234295585221</v>
      </c>
      <c r="G235" s="83">
        <f t="shared" si="44"/>
        <v>160.80151138407106</v>
      </c>
      <c r="H235" s="84">
        <f t="shared" si="39"/>
        <v>752.70083157178112</v>
      </c>
      <c r="I235" s="213"/>
      <c r="J235" s="78">
        <v>232</v>
      </c>
      <c r="K235" s="79">
        <f>PRINCIPAL!$B$8+PRINCIPAL!$D$23</f>
        <v>2.972</v>
      </c>
      <c r="L235" s="79">
        <f t="shared" si="40"/>
        <v>0.24766666666666667</v>
      </c>
      <c r="M235" s="80">
        <f t="shared" si="48"/>
        <v>55409.657251806355</v>
      </c>
      <c r="N235" s="81">
        <f t="shared" si="45"/>
        <v>69</v>
      </c>
      <c r="O235" s="82">
        <f t="shared" si="41"/>
        <v>874.59908013234792</v>
      </c>
      <c r="P235" s="83">
        <f t="shared" si="46"/>
        <v>137.23125112697375</v>
      </c>
      <c r="Q235" s="84">
        <f t="shared" si="42"/>
        <v>737.36782900537423</v>
      </c>
    </row>
    <row r="236" spans="1:17">
      <c r="A236" s="78">
        <v>233</v>
      </c>
      <c r="B236" s="79">
        <f>PRINCIPAL!$B$8+PRINCIPAL!$B$23</f>
        <v>3.3719999999999999</v>
      </c>
      <c r="C236" s="79">
        <f t="shared" si="37"/>
        <v>0.28099999999999997</v>
      </c>
      <c r="D236" s="80">
        <f t="shared" si="47"/>
        <v>56472.036315784469</v>
      </c>
      <c r="E236" s="81">
        <f t="shared" si="43"/>
        <v>68</v>
      </c>
      <c r="F236" s="82">
        <f t="shared" si="38"/>
        <v>913.50234295585221</v>
      </c>
      <c r="G236" s="83">
        <f t="shared" si="44"/>
        <v>158.68642204735434</v>
      </c>
      <c r="H236" s="84">
        <f t="shared" si="39"/>
        <v>754.8159209084979</v>
      </c>
      <c r="I236" s="213"/>
      <c r="J236" s="78">
        <v>233</v>
      </c>
      <c r="K236" s="79">
        <f>PRINCIPAL!$B$8+PRINCIPAL!$D$23</f>
        <v>2.972</v>
      </c>
      <c r="L236" s="79">
        <f t="shared" si="40"/>
        <v>0.24766666666666667</v>
      </c>
      <c r="M236" s="80">
        <f t="shared" si="48"/>
        <v>54672.289422800983</v>
      </c>
      <c r="N236" s="81">
        <f t="shared" si="45"/>
        <v>68</v>
      </c>
      <c r="O236" s="82">
        <f t="shared" si="41"/>
        <v>874.59908013234894</v>
      </c>
      <c r="P236" s="83">
        <f t="shared" si="46"/>
        <v>135.40503680380377</v>
      </c>
      <c r="Q236" s="84">
        <f t="shared" si="42"/>
        <v>739.19404332854515</v>
      </c>
    </row>
    <row r="237" spans="1:17">
      <c r="A237" s="78">
        <v>234</v>
      </c>
      <c r="B237" s="79">
        <f>PRINCIPAL!$B$8+PRINCIPAL!$B$23</f>
        <v>3.3719999999999999</v>
      </c>
      <c r="C237" s="79">
        <f t="shared" si="37"/>
        <v>0.28099999999999997</v>
      </c>
      <c r="D237" s="80">
        <f t="shared" si="47"/>
        <v>55717.220394875971</v>
      </c>
      <c r="E237" s="81">
        <f t="shared" si="43"/>
        <v>67</v>
      </c>
      <c r="F237" s="82">
        <f t="shared" si="38"/>
        <v>913.50234295585244</v>
      </c>
      <c r="G237" s="83">
        <f t="shared" si="44"/>
        <v>156.56538930960147</v>
      </c>
      <c r="H237" s="84">
        <f t="shared" si="39"/>
        <v>756.93695364625091</v>
      </c>
      <c r="I237" s="213"/>
      <c r="J237" s="78">
        <v>234</v>
      </c>
      <c r="K237" s="79">
        <f>PRINCIPAL!$B$8+PRINCIPAL!$D$23</f>
        <v>2.972</v>
      </c>
      <c r="L237" s="79">
        <f t="shared" si="40"/>
        <v>0.24766666666666667</v>
      </c>
      <c r="M237" s="80">
        <f t="shared" si="48"/>
        <v>53933.095379472441</v>
      </c>
      <c r="N237" s="81">
        <f t="shared" si="45"/>
        <v>67</v>
      </c>
      <c r="O237" s="82">
        <f t="shared" si="41"/>
        <v>874.5990801323486</v>
      </c>
      <c r="P237" s="83">
        <f t="shared" si="46"/>
        <v>133.57429955649343</v>
      </c>
      <c r="Q237" s="84">
        <f t="shared" si="42"/>
        <v>741.02478057585517</v>
      </c>
    </row>
    <row r="238" spans="1:17">
      <c r="A238" s="78">
        <v>235</v>
      </c>
      <c r="B238" s="79">
        <f>PRINCIPAL!$B$8+PRINCIPAL!$B$23</f>
        <v>3.3719999999999999</v>
      </c>
      <c r="C238" s="79">
        <f t="shared" si="37"/>
        <v>0.28099999999999997</v>
      </c>
      <c r="D238" s="80">
        <f t="shared" si="47"/>
        <v>54960.283441229723</v>
      </c>
      <c r="E238" s="81">
        <f t="shared" si="43"/>
        <v>66</v>
      </c>
      <c r="F238" s="82">
        <f t="shared" si="38"/>
        <v>913.50234295585199</v>
      </c>
      <c r="G238" s="83">
        <f t="shared" si="44"/>
        <v>154.43839646985552</v>
      </c>
      <c r="H238" s="84">
        <f t="shared" si="39"/>
        <v>759.06394648599644</v>
      </c>
      <c r="I238" s="213"/>
      <c r="J238" s="78">
        <v>235</v>
      </c>
      <c r="K238" s="79">
        <f>PRINCIPAL!$B$8+PRINCIPAL!$D$23</f>
        <v>2.972</v>
      </c>
      <c r="L238" s="79">
        <f t="shared" si="40"/>
        <v>0.24766666666666667</v>
      </c>
      <c r="M238" s="80">
        <f t="shared" si="48"/>
        <v>53192.070598896586</v>
      </c>
      <c r="N238" s="81">
        <f t="shared" si="45"/>
        <v>66</v>
      </c>
      <c r="O238" s="82">
        <f t="shared" si="41"/>
        <v>874.59908013234849</v>
      </c>
      <c r="P238" s="83">
        <f t="shared" si="46"/>
        <v>131.73902818326721</v>
      </c>
      <c r="Q238" s="84">
        <f t="shared" si="42"/>
        <v>742.86005194908125</v>
      </c>
    </row>
    <row r="239" spans="1:17">
      <c r="A239" s="78">
        <v>236</v>
      </c>
      <c r="B239" s="79">
        <f>PRINCIPAL!$B$8+PRINCIPAL!$B$23</f>
        <v>3.3719999999999999</v>
      </c>
      <c r="C239" s="79">
        <f t="shared" si="37"/>
        <v>0.28099999999999997</v>
      </c>
      <c r="D239" s="80">
        <f t="shared" si="47"/>
        <v>54201.219494743724</v>
      </c>
      <c r="E239" s="81">
        <f t="shared" si="43"/>
        <v>65</v>
      </c>
      <c r="F239" s="82">
        <f t="shared" si="38"/>
        <v>913.50234295585267</v>
      </c>
      <c r="G239" s="83">
        <f t="shared" si="44"/>
        <v>152.30542678022985</v>
      </c>
      <c r="H239" s="84">
        <f t="shared" si="39"/>
        <v>761.19691617562285</v>
      </c>
      <c r="I239" s="213"/>
      <c r="J239" s="78">
        <v>236</v>
      </c>
      <c r="K239" s="79">
        <f>PRINCIPAL!$B$8+PRINCIPAL!$D$23</f>
        <v>2.972</v>
      </c>
      <c r="L239" s="79">
        <f t="shared" si="40"/>
        <v>0.24766666666666667</v>
      </c>
      <c r="M239" s="80">
        <f t="shared" si="48"/>
        <v>52449.210546947506</v>
      </c>
      <c r="N239" s="81">
        <f t="shared" si="45"/>
        <v>65</v>
      </c>
      <c r="O239" s="82">
        <f t="shared" si="41"/>
        <v>874.59908013234792</v>
      </c>
      <c r="P239" s="83">
        <f t="shared" si="46"/>
        <v>129.89921145460667</v>
      </c>
      <c r="Q239" s="84">
        <f t="shared" si="42"/>
        <v>744.69986867774128</v>
      </c>
    </row>
    <row r="240" spans="1:17">
      <c r="A240" s="78">
        <v>237</v>
      </c>
      <c r="B240" s="79">
        <f>PRINCIPAL!$B$8+PRINCIPAL!$B$23</f>
        <v>3.3719999999999999</v>
      </c>
      <c r="C240" s="79">
        <f t="shared" si="37"/>
        <v>0.28099999999999997</v>
      </c>
      <c r="D240" s="80">
        <f t="shared" si="47"/>
        <v>53440.022578568103</v>
      </c>
      <c r="E240" s="81">
        <f t="shared" si="43"/>
        <v>64</v>
      </c>
      <c r="F240" s="82">
        <f t="shared" si="38"/>
        <v>913.50234295585233</v>
      </c>
      <c r="G240" s="83">
        <f t="shared" si="44"/>
        <v>150.16646344577634</v>
      </c>
      <c r="H240" s="84">
        <f t="shared" si="39"/>
        <v>763.33587951007598</v>
      </c>
      <c r="I240" s="213"/>
      <c r="J240" s="78">
        <v>237</v>
      </c>
      <c r="K240" s="79">
        <f>PRINCIPAL!$B$8+PRINCIPAL!$D$23</f>
        <v>2.972</v>
      </c>
      <c r="L240" s="79">
        <f t="shared" si="40"/>
        <v>0.24766666666666667</v>
      </c>
      <c r="M240" s="80">
        <f t="shared" si="48"/>
        <v>51704.510678269762</v>
      </c>
      <c r="N240" s="81">
        <f t="shared" si="45"/>
        <v>64</v>
      </c>
      <c r="O240" s="82">
        <f t="shared" si="41"/>
        <v>874.59908013234792</v>
      </c>
      <c r="P240" s="83">
        <f t="shared" si="46"/>
        <v>128.05483811318146</v>
      </c>
      <c r="Q240" s="84">
        <f t="shared" si="42"/>
        <v>746.5442420191664</v>
      </c>
    </row>
    <row r="241" spans="1:17">
      <c r="A241" s="78">
        <v>238</v>
      </c>
      <c r="B241" s="79">
        <f>PRINCIPAL!$B$8+PRINCIPAL!$B$23</f>
        <v>3.3719999999999999</v>
      </c>
      <c r="C241" s="79">
        <f t="shared" si="37"/>
        <v>0.28099999999999997</v>
      </c>
      <c r="D241" s="80">
        <f t="shared" si="47"/>
        <v>52676.686699058024</v>
      </c>
      <c r="E241" s="81">
        <f t="shared" si="43"/>
        <v>63</v>
      </c>
      <c r="F241" s="82">
        <f t="shared" si="38"/>
        <v>913.50234295585165</v>
      </c>
      <c r="G241" s="83">
        <f t="shared" si="44"/>
        <v>148.02148962435302</v>
      </c>
      <c r="H241" s="84">
        <f t="shared" si="39"/>
        <v>765.48085333149857</v>
      </c>
      <c r="I241" s="213"/>
      <c r="J241" s="78">
        <v>238</v>
      </c>
      <c r="K241" s="79">
        <f>PRINCIPAL!$B$8+PRINCIPAL!$D$23</f>
        <v>2.972</v>
      </c>
      <c r="L241" s="79">
        <f t="shared" si="40"/>
        <v>0.24766666666666667</v>
      </c>
      <c r="M241" s="80">
        <f t="shared" si="48"/>
        <v>50957.966436250594</v>
      </c>
      <c r="N241" s="81">
        <f t="shared" si="45"/>
        <v>63</v>
      </c>
      <c r="O241" s="82">
        <f t="shared" si="41"/>
        <v>874.59908013234588</v>
      </c>
      <c r="P241" s="83">
        <f t="shared" si="46"/>
        <v>126.20589687378065</v>
      </c>
      <c r="Q241" s="84">
        <f t="shared" si="42"/>
        <v>748.39318325856527</v>
      </c>
    </row>
    <row r="242" spans="1:17">
      <c r="A242" s="78">
        <v>239</v>
      </c>
      <c r="B242" s="79">
        <f>PRINCIPAL!$B$8+PRINCIPAL!$B$23</f>
        <v>3.3719999999999999</v>
      </c>
      <c r="C242" s="79">
        <f t="shared" si="37"/>
        <v>0.28099999999999997</v>
      </c>
      <c r="D242" s="80">
        <f t="shared" si="47"/>
        <v>51911.205845726523</v>
      </c>
      <c r="E242" s="81">
        <f t="shared" si="43"/>
        <v>62</v>
      </c>
      <c r="F242" s="82">
        <f t="shared" si="38"/>
        <v>913.50234295585221</v>
      </c>
      <c r="G242" s="83">
        <f t="shared" si="44"/>
        <v>145.87048842649153</v>
      </c>
      <c r="H242" s="84">
        <f t="shared" si="39"/>
        <v>767.63185452936068</v>
      </c>
      <c r="I242" s="213"/>
      <c r="J242" s="78">
        <v>239</v>
      </c>
      <c r="K242" s="79">
        <f>PRINCIPAL!$B$8+PRINCIPAL!$D$23</f>
        <v>2.972</v>
      </c>
      <c r="L242" s="79">
        <f t="shared" si="40"/>
        <v>0.24766666666666667</v>
      </c>
      <c r="M242" s="80">
        <f t="shared" si="48"/>
        <v>50209.573252992028</v>
      </c>
      <c r="N242" s="81">
        <f t="shared" si="45"/>
        <v>62</v>
      </c>
      <c r="O242" s="82">
        <f t="shared" si="41"/>
        <v>874.59908013234553</v>
      </c>
      <c r="P242" s="83">
        <f t="shared" si="46"/>
        <v>124.35237642324358</v>
      </c>
      <c r="Q242" s="84">
        <f t="shared" si="42"/>
        <v>750.24670370910189</v>
      </c>
    </row>
    <row r="243" spans="1:17" ht="15.75" thickBot="1">
      <c r="A243" s="154">
        <v>240</v>
      </c>
      <c r="B243" s="185">
        <f>PRINCIPAL!$B$8+PRINCIPAL!$B$23</f>
        <v>3.3719999999999999</v>
      </c>
      <c r="C243" s="185">
        <f t="shared" si="37"/>
        <v>0.28099999999999997</v>
      </c>
      <c r="D243" s="192">
        <f t="shared" si="47"/>
        <v>51143.573991197161</v>
      </c>
      <c r="E243" s="187">
        <f t="shared" si="43"/>
        <v>61</v>
      </c>
      <c r="F243" s="188">
        <f t="shared" si="38"/>
        <v>913.50234295585267</v>
      </c>
      <c r="G243" s="189">
        <f t="shared" si="44"/>
        <v>143.71344291526401</v>
      </c>
      <c r="H243" s="190">
        <f t="shared" si="39"/>
        <v>769.78890004058871</v>
      </c>
      <c r="I243" s="214"/>
      <c r="J243" s="154">
        <v>240</v>
      </c>
      <c r="K243" s="185">
        <f>PRINCIPAL!$B$8+PRINCIPAL!$D$23</f>
        <v>2.972</v>
      </c>
      <c r="L243" s="185">
        <f t="shared" si="40"/>
        <v>0.24766666666666667</v>
      </c>
      <c r="M243" s="186">
        <f t="shared" si="48"/>
        <v>49459.326549282923</v>
      </c>
      <c r="N243" s="187">
        <f t="shared" si="45"/>
        <v>61</v>
      </c>
      <c r="O243" s="82">
        <f t="shared" si="41"/>
        <v>874.59908013234531</v>
      </c>
      <c r="P243" s="189">
        <f t="shared" si="46"/>
        <v>122.49426542039072</v>
      </c>
      <c r="Q243" s="190">
        <f t="shared" si="42"/>
        <v>752.10481471195453</v>
      </c>
    </row>
    <row r="244" spans="1:17">
      <c r="A244" s="78">
        <v>241</v>
      </c>
      <c r="B244" s="79">
        <f>PRINCIPAL!$B$8+PRINCIPAL!$B$23</f>
        <v>3.3719999999999999</v>
      </c>
      <c r="C244" s="79">
        <f t="shared" si="37"/>
        <v>0.28099999999999997</v>
      </c>
      <c r="D244" s="80">
        <f t="shared" si="47"/>
        <v>50373.785091156569</v>
      </c>
      <c r="E244" s="81">
        <f t="shared" si="43"/>
        <v>60</v>
      </c>
      <c r="F244" s="82">
        <f t="shared" si="38"/>
        <v>913.50234295585244</v>
      </c>
      <c r="G244" s="83">
        <f t="shared" si="44"/>
        <v>141.55033610614996</v>
      </c>
      <c r="H244" s="84">
        <f t="shared" si="39"/>
        <v>771.95200684970246</v>
      </c>
      <c r="I244" s="212" t="s">
        <v>134</v>
      </c>
      <c r="J244" s="107">
        <v>241</v>
      </c>
      <c r="K244" s="193">
        <f>PRINCIPAL!$B$8+PRINCIPAL!$D$23</f>
        <v>2.972</v>
      </c>
      <c r="L244" s="193">
        <f t="shared" si="40"/>
        <v>0.24766666666666667</v>
      </c>
      <c r="M244" s="194">
        <f t="shared" si="48"/>
        <v>48707.221734570965</v>
      </c>
      <c r="N244" s="195">
        <f t="shared" si="45"/>
        <v>60</v>
      </c>
      <c r="O244" s="196">
        <f t="shared" si="41"/>
        <v>874.59908013234622</v>
      </c>
      <c r="P244" s="197">
        <f t="shared" si="46"/>
        <v>120.6315524959541</v>
      </c>
      <c r="Q244" s="198">
        <f t="shared" si="42"/>
        <v>753.96752763639211</v>
      </c>
    </row>
    <row r="245" spans="1:17">
      <c r="A245" s="78">
        <v>242</v>
      </c>
      <c r="B245" s="79">
        <f>PRINCIPAL!$B$8+PRINCIPAL!$B$23</f>
        <v>3.3719999999999999</v>
      </c>
      <c r="C245" s="79">
        <f t="shared" si="37"/>
        <v>0.28099999999999997</v>
      </c>
      <c r="D245" s="80">
        <f t="shared" si="47"/>
        <v>49601.833084306869</v>
      </c>
      <c r="E245" s="81">
        <f t="shared" si="43"/>
        <v>59</v>
      </c>
      <c r="F245" s="82">
        <f t="shared" si="38"/>
        <v>913.50234295585324</v>
      </c>
      <c r="G245" s="83">
        <f t="shared" si="44"/>
        <v>139.38115096690228</v>
      </c>
      <c r="H245" s="84">
        <f t="shared" si="39"/>
        <v>774.12119198895095</v>
      </c>
      <c r="I245" s="213"/>
      <c r="J245" s="78">
        <v>242</v>
      </c>
      <c r="K245" s="79">
        <f>PRINCIPAL!$B$8+PRINCIPAL!$D$23</f>
        <v>2.972</v>
      </c>
      <c r="L245" s="79">
        <f t="shared" si="40"/>
        <v>0.24766666666666667</v>
      </c>
      <c r="M245" s="80">
        <f t="shared" si="48"/>
        <v>47953.254206934573</v>
      </c>
      <c r="N245" s="81">
        <f t="shared" si="45"/>
        <v>59</v>
      </c>
      <c r="O245" s="82">
        <f t="shared" si="41"/>
        <v>874.59908013234599</v>
      </c>
      <c r="P245" s="83">
        <f t="shared" si="46"/>
        <v>118.76422625250797</v>
      </c>
      <c r="Q245" s="84">
        <f t="shared" si="42"/>
        <v>755.83485387983796</v>
      </c>
    </row>
    <row r="246" spans="1:17">
      <c r="A246" s="78">
        <v>243</v>
      </c>
      <c r="B246" s="79">
        <f>PRINCIPAL!$B$8+PRINCIPAL!$B$23</f>
        <v>3.3719999999999999</v>
      </c>
      <c r="C246" s="79">
        <f t="shared" si="37"/>
        <v>0.28099999999999997</v>
      </c>
      <c r="D246" s="80">
        <f t="shared" si="47"/>
        <v>48827.711892317915</v>
      </c>
      <c r="E246" s="81">
        <f t="shared" si="43"/>
        <v>58</v>
      </c>
      <c r="F246" s="82">
        <f t="shared" si="38"/>
        <v>913.50234295585324</v>
      </c>
      <c r="G246" s="83">
        <f t="shared" si="44"/>
        <v>137.20587041741334</v>
      </c>
      <c r="H246" s="84">
        <f t="shared" si="39"/>
        <v>776.29647253843996</v>
      </c>
      <c r="I246" s="213"/>
      <c r="J246" s="78">
        <v>243</v>
      </c>
      <c r="K246" s="79">
        <f>PRINCIPAL!$B$8+PRINCIPAL!$D$23</f>
        <v>2.972</v>
      </c>
      <c r="L246" s="79">
        <f t="shared" si="40"/>
        <v>0.24766666666666667</v>
      </c>
      <c r="M246" s="80">
        <f t="shared" si="48"/>
        <v>47197.419353054735</v>
      </c>
      <c r="N246" s="81">
        <f t="shared" si="45"/>
        <v>58</v>
      </c>
      <c r="O246" s="82">
        <f t="shared" si="41"/>
        <v>874.59908013234497</v>
      </c>
      <c r="P246" s="83">
        <f t="shared" si="46"/>
        <v>116.8922752643989</v>
      </c>
      <c r="Q246" s="84">
        <f t="shared" si="42"/>
        <v>757.70680486794606</v>
      </c>
    </row>
    <row r="247" spans="1:17">
      <c r="A247" s="78">
        <v>244</v>
      </c>
      <c r="B247" s="79">
        <f>PRINCIPAL!$B$8+PRINCIPAL!$B$23</f>
        <v>3.3719999999999999</v>
      </c>
      <c r="C247" s="79">
        <f t="shared" si="37"/>
        <v>0.28099999999999997</v>
      </c>
      <c r="D247" s="80">
        <f t="shared" si="47"/>
        <v>48051.415419779478</v>
      </c>
      <c r="E247" s="81">
        <f t="shared" si="43"/>
        <v>57</v>
      </c>
      <c r="F247" s="82">
        <f t="shared" si="38"/>
        <v>913.50234295585346</v>
      </c>
      <c r="G247" s="83">
        <f t="shared" si="44"/>
        <v>135.02447732958032</v>
      </c>
      <c r="H247" s="84">
        <f t="shared" si="39"/>
        <v>778.47786562627311</v>
      </c>
      <c r="I247" s="213"/>
      <c r="J247" s="78">
        <v>244</v>
      </c>
      <c r="K247" s="79">
        <f>PRINCIPAL!$B$8+PRINCIPAL!$D$23</f>
        <v>2.972</v>
      </c>
      <c r="L247" s="79">
        <f t="shared" si="40"/>
        <v>0.24766666666666667</v>
      </c>
      <c r="M247" s="80">
        <f t="shared" si="48"/>
        <v>46439.712548186792</v>
      </c>
      <c r="N247" s="81">
        <f t="shared" si="45"/>
        <v>57</v>
      </c>
      <c r="O247" s="82">
        <f t="shared" si="41"/>
        <v>874.59908013234531</v>
      </c>
      <c r="P247" s="83">
        <f t="shared" si="46"/>
        <v>115.01568807767595</v>
      </c>
      <c r="Q247" s="84">
        <f t="shared" si="42"/>
        <v>759.58339205466939</v>
      </c>
    </row>
    <row r="248" spans="1:17">
      <c r="A248" s="78">
        <v>245</v>
      </c>
      <c r="B248" s="79">
        <f>PRINCIPAL!$B$8+PRINCIPAL!$B$23</f>
        <v>3.3719999999999999</v>
      </c>
      <c r="C248" s="79">
        <f t="shared" si="37"/>
        <v>0.28099999999999997</v>
      </c>
      <c r="D248" s="80">
        <f t="shared" si="47"/>
        <v>47272.937554153206</v>
      </c>
      <c r="E248" s="81">
        <f t="shared" si="43"/>
        <v>56</v>
      </c>
      <c r="F248" s="82">
        <f t="shared" si="38"/>
        <v>913.50234295585335</v>
      </c>
      <c r="G248" s="83">
        <f t="shared" si="44"/>
        <v>132.83695452717049</v>
      </c>
      <c r="H248" s="84">
        <f t="shared" si="39"/>
        <v>780.66538842868283</v>
      </c>
      <c r="I248" s="213"/>
      <c r="J248" s="78">
        <v>245</v>
      </c>
      <c r="K248" s="79">
        <f>PRINCIPAL!$B$8+PRINCIPAL!$D$23</f>
        <v>2.972</v>
      </c>
      <c r="L248" s="79">
        <f t="shared" si="40"/>
        <v>0.24766666666666667</v>
      </c>
      <c r="M248" s="80">
        <f t="shared" si="48"/>
        <v>45680.12915613212</v>
      </c>
      <c r="N248" s="81">
        <f t="shared" si="45"/>
        <v>56</v>
      </c>
      <c r="O248" s="82">
        <f t="shared" si="41"/>
        <v>874.59908013234497</v>
      </c>
      <c r="P248" s="83">
        <f t="shared" si="46"/>
        <v>113.13445321002055</v>
      </c>
      <c r="Q248" s="84">
        <f t="shared" si="42"/>
        <v>761.46462692232444</v>
      </c>
    </row>
    <row r="249" spans="1:17">
      <c r="A249" s="78">
        <v>246</v>
      </c>
      <c r="B249" s="79">
        <f>PRINCIPAL!$B$8+PRINCIPAL!$B$23</f>
        <v>3.3719999999999999</v>
      </c>
      <c r="C249" s="79">
        <f t="shared" si="37"/>
        <v>0.28099999999999997</v>
      </c>
      <c r="D249" s="80">
        <f t="shared" si="47"/>
        <v>46492.27216572452</v>
      </c>
      <c r="E249" s="81">
        <f t="shared" si="43"/>
        <v>55</v>
      </c>
      <c r="F249" s="82">
        <f t="shared" si="38"/>
        <v>913.50234295585267</v>
      </c>
      <c r="G249" s="83">
        <f t="shared" si="44"/>
        <v>130.64328478568589</v>
      </c>
      <c r="H249" s="84">
        <f t="shared" si="39"/>
        <v>782.8590581701668</v>
      </c>
      <c r="I249" s="213"/>
      <c r="J249" s="78">
        <v>246</v>
      </c>
      <c r="K249" s="79">
        <f>PRINCIPAL!$B$8+PRINCIPAL!$D$23</f>
        <v>2.972</v>
      </c>
      <c r="L249" s="79">
        <f t="shared" si="40"/>
        <v>0.24766666666666667</v>
      </c>
      <c r="M249" s="80">
        <f t="shared" si="48"/>
        <v>44918.664529209796</v>
      </c>
      <c r="N249" s="81">
        <f t="shared" si="45"/>
        <v>55</v>
      </c>
      <c r="O249" s="82">
        <f t="shared" si="41"/>
        <v>874.59908013234485</v>
      </c>
      <c r="P249" s="83">
        <f t="shared" si="46"/>
        <v>111.24855915067627</v>
      </c>
      <c r="Q249" s="84">
        <f t="shared" si="42"/>
        <v>763.35052098166852</v>
      </c>
    </row>
    <row r="250" spans="1:17">
      <c r="A250" s="78">
        <v>247</v>
      </c>
      <c r="B250" s="79">
        <f>PRINCIPAL!$B$8+PRINCIPAL!$B$23</f>
        <v>3.3719999999999999</v>
      </c>
      <c r="C250" s="79">
        <f t="shared" si="37"/>
        <v>0.28099999999999997</v>
      </c>
      <c r="D250" s="80">
        <f t="shared" si="47"/>
        <v>45709.413107554356</v>
      </c>
      <c r="E250" s="81">
        <f t="shared" si="43"/>
        <v>54</v>
      </c>
      <c r="F250" s="82">
        <f t="shared" si="38"/>
        <v>913.50234295585199</v>
      </c>
      <c r="G250" s="83">
        <f t="shared" si="44"/>
        <v>128.44345083222771</v>
      </c>
      <c r="H250" s="84">
        <f t="shared" si="39"/>
        <v>785.05889212362422</v>
      </c>
      <c r="I250" s="213"/>
      <c r="J250" s="78">
        <v>247</v>
      </c>
      <c r="K250" s="79">
        <f>PRINCIPAL!$B$8+PRINCIPAL!$D$23</f>
        <v>2.972</v>
      </c>
      <c r="L250" s="79">
        <f t="shared" si="40"/>
        <v>0.24766666666666667</v>
      </c>
      <c r="M250" s="80">
        <f t="shared" si="48"/>
        <v>44155.314008228132</v>
      </c>
      <c r="N250" s="81">
        <f t="shared" si="45"/>
        <v>54</v>
      </c>
      <c r="O250" s="82">
        <f t="shared" si="41"/>
        <v>874.59908013234451</v>
      </c>
      <c r="P250" s="83">
        <f t="shared" si="46"/>
        <v>109.35799436037834</v>
      </c>
      <c r="Q250" s="84">
        <f t="shared" si="42"/>
        <v>765.24108577196614</v>
      </c>
    </row>
    <row r="251" spans="1:17">
      <c r="A251" s="78">
        <v>248</v>
      </c>
      <c r="B251" s="79">
        <f>PRINCIPAL!$B$8+PRINCIPAL!$B$23</f>
        <v>3.3719999999999999</v>
      </c>
      <c r="C251" s="79">
        <f t="shared" si="37"/>
        <v>0.28099999999999997</v>
      </c>
      <c r="D251" s="80">
        <f t="shared" si="47"/>
        <v>44924.354215430729</v>
      </c>
      <c r="E251" s="81">
        <f t="shared" si="43"/>
        <v>53</v>
      </c>
      <c r="F251" s="82">
        <f t="shared" si="38"/>
        <v>913.50234295585392</v>
      </c>
      <c r="G251" s="83">
        <f t="shared" si="44"/>
        <v>126.23743534536034</v>
      </c>
      <c r="H251" s="84">
        <f t="shared" si="39"/>
        <v>787.26490761049354</v>
      </c>
      <c r="I251" s="213"/>
      <c r="J251" s="78">
        <v>248</v>
      </c>
      <c r="K251" s="79">
        <f>PRINCIPAL!$B$8+PRINCIPAL!$D$23</f>
        <v>2.972</v>
      </c>
      <c r="L251" s="79">
        <f t="shared" si="40"/>
        <v>0.24766666666666667</v>
      </c>
      <c r="M251" s="80">
        <f t="shared" si="48"/>
        <v>43390.072922456166</v>
      </c>
      <c r="N251" s="81">
        <f t="shared" si="45"/>
        <v>53</v>
      </c>
      <c r="O251" s="82">
        <f t="shared" si="41"/>
        <v>874.59908013234451</v>
      </c>
      <c r="P251" s="83">
        <f t="shared" si="46"/>
        <v>107.46274727128312</v>
      </c>
      <c r="Q251" s="84">
        <f t="shared" si="42"/>
        <v>767.13633286106142</v>
      </c>
    </row>
    <row r="252" spans="1:17">
      <c r="A252" s="78">
        <v>249</v>
      </c>
      <c r="B252" s="79">
        <f>PRINCIPAL!$B$8+PRINCIPAL!$B$23</f>
        <v>3.3719999999999999</v>
      </c>
      <c r="C252" s="79">
        <f t="shared" si="37"/>
        <v>0.28099999999999997</v>
      </c>
      <c r="D252" s="80">
        <f t="shared" si="47"/>
        <v>44137.089307820235</v>
      </c>
      <c r="E252" s="81">
        <f t="shared" si="43"/>
        <v>52</v>
      </c>
      <c r="F252" s="82">
        <f t="shared" si="38"/>
        <v>913.50234295585346</v>
      </c>
      <c r="G252" s="83">
        <f t="shared" si="44"/>
        <v>124.02522095497484</v>
      </c>
      <c r="H252" s="84">
        <f t="shared" si="39"/>
        <v>789.47712200087858</v>
      </c>
      <c r="I252" s="213"/>
      <c r="J252" s="78">
        <v>249</v>
      </c>
      <c r="K252" s="79">
        <f>PRINCIPAL!$B$8+PRINCIPAL!$D$23</f>
        <v>2.972</v>
      </c>
      <c r="L252" s="79">
        <f t="shared" si="40"/>
        <v>0.24766666666666667</v>
      </c>
      <c r="M252" s="80">
        <f t="shared" si="48"/>
        <v>42622.936589595105</v>
      </c>
      <c r="N252" s="81">
        <f t="shared" si="45"/>
        <v>52</v>
      </c>
      <c r="O252" s="82">
        <f t="shared" si="41"/>
        <v>874.59908013234462</v>
      </c>
      <c r="P252" s="83">
        <f t="shared" si="46"/>
        <v>105.56280628689721</v>
      </c>
      <c r="Q252" s="84">
        <f t="shared" si="42"/>
        <v>769.03627384544745</v>
      </c>
    </row>
    <row r="253" spans="1:17">
      <c r="A253" s="78">
        <v>250</v>
      </c>
      <c r="B253" s="79">
        <f>PRINCIPAL!$B$8+PRINCIPAL!$B$23</f>
        <v>3.3719999999999999</v>
      </c>
      <c r="C253" s="79">
        <f t="shared" si="37"/>
        <v>0.28099999999999997</v>
      </c>
      <c r="D253" s="80">
        <f t="shared" si="47"/>
        <v>43347.612185819358</v>
      </c>
      <c r="E253" s="81">
        <f t="shared" si="43"/>
        <v>51</v>
      </c>
      <c r="F253" s="82">
        <f t="shared" si="38"/>
        <v>913.50234295585403</v>
      </c>
      <c r="G253" s="83">
        <f t="shared" si="44"/>
        <v>121.80679024215239</v>
      </c>
      <c r="H253" s="84">
        <f t="shared" si="39"/>
        <v>791.69555271370166</v>
      </c>
      <c r="I253" s="213"/>
      <c r="J253" s="78">
        <v>250</v>
      </c>
      <c r="K253" s="79">
        <f>PRINCIPAL!$B$8+PRINCIPAL!$D$23</f>
        <v>2.972</v>
      </c>
      <c r="L253" s="79">
        <f t="shared" si="40"/>
        <v>0.24766666666666667</v>
      </c>
      <c r="M253" s="80">
        <f t="shared" si="48"/>
        <v>41853.900315749655</v>
      </c>
      <c r="N253" s="81">
        <f t="shared" si="45"/>
        <v>51</v>
      </c>
      <c r="O253" s="82">
        <f t="shared" si="41"/>
        <v>874.59908013234428</v>
      </c>
      <c r="P253" s="83">
        <f t="shared" si="46"/>
        <v>103.65815978200663</v>
      </c>
      <c r="Q253" s="84">
        <f t="shared" si="42"/>
        <v>770.94092035033759</v>
      </c>
    </row>
    <row r="254" spans="1:17">
      <c r="A254" s="78">
        <v>251</v>
      </c>
      <c r="B254" s="79">
        <f>PRINCIPAL!$B$8+PRINCIPAL!$B$23</f>
        <v>3.3719999999999999</v>
      </c>
      <c r="C254" s="79">
        <f t="shared" si="37"/>
        <v>0.28099999999999997</v>
      </c>
      <c r="D254" s="80">
        <f t="shared" si="47"/>
        <v>42555.916633105655</v>
      </c>
      <c r="E254" s="81">
        <f t="shared" si="43"/>
        <v>50</v>
      </c>
      <c r="F254" s="82">
        <f t="shared" si="38"/>
        <v>913.50234295585392</v>
      </c>
      <c r="G254" s="83">
        <f t="shared" si="44"/>
        <v>119.58212573902689</v>
      </c>
      <c r="H254" s="84">
        <f t="shared" si="39"/>
        <v>793.92021721682704</v>
      </c>
      <c r="I254" s="213"/>
      <c r="J254" s="78">
        <v>251</v>
      </c>
      <c r="K254" s="79">
        <f>PRINCIPAL!$B$8+PRINCIPAL!$D$23</f>
        <v>2.972</v>
      </c>
      <c r="L254" s="79">
        <f t="shared" si="40"/>
        <v>0.24766666666666667</v>
      </c>
      <c r="M254" s="80">
        <f t="shared" si="48"/>
        <v>41082.959395399317</v>
      </c>
      <c r="N254" s="81">
        <f t="shared" si="45"/>
        <v>50</v>
      </c>
      <c r="O254" s="82">
        <f t="shared" si="41"/>
        <v>874.59908013234337</v>
      </c>
      <c r="P254" s="83">
        <f t="shared" si="46"/>
        <v>101.74879610260565</v>
      </c>
      <c r="Q254" s="84">
        <f t="shared" si="42"/>
        <v>772.85028402973774</v>
      </c>
    </row>
    <row r="255" spans="1:17" ht="15.75" thickBot="1">
      <c r="A255" s="154">
        <v>252</v>
      </c>
      <c r="B255" s="185">
        <f>PRINCIPAL!$B$8+PRINCIPAL!$B$23</f>
        <v>3.3719999999999999</v>
      </c>
      <c r="C255" s="185">
        <f t="shared" si="37"/>
        <v>0.28099999999999997</v>
      </c>
      <c r="D255" s="192">
        <f t="shared" si="47"/>
        <v>41761.996415888825</v>
      </c>
      <c r="E255" s="187">
        <f t="shared" si="43"/>
        <v>49</v>
      </c>
      <c r="F255" s="188">
        <f t="shared" si="38"/>
        <v>913.50234295585449</v>
      </c>
      <c r="G255" s="189">
        <f t="shared" si="44"/>
        <v>117.35120992864759</v>
      </c>
      <c r="H255" s="190">
        <f t="shared" si="39"/>
        <v>796.15113302720692</v>
      </c>
      <c r="I255" s="214"/>
      <c r="J255" s="154">
        <v>252</v>
      </c>
      <c r="K255" s="185">
        <f>PRINCIPAL!$B$8+PRINCIPAL!$D$23</f>
        <v>2.972</v>
      </c>
      <c r="L255" s="185">
        <f t="shared" si="40"/>
        <v>0.24766666666666667</v>
      </c>
      <c r="M255" s="186">
        <f t="shared" si="48"/>
        <v>40310.10911136958</v>
      </c>
      <c r="N255" s="187">
        <f t="shared" si="45"/>
        <v>49</v>
      </c>
      <c r="O255" s="82">
        <f t="shared" si="41"/>
        <v>874.59908013234303</v>
      </c>
      <c r="P255" s="189">
        <f t="shared" si="46"/>
        <v>99.834703565825336</v>
      </c>
      <c r="Q255" s="190">
        <f t="shared" si="42"/>
        <v>774.76437656651774</v>
      </c>
    </row>
    <row r="256" spans="1:17">
      <c r="A256" s="78">
        <v>253</v>
      </c>
      <c r="B256" s="79">
        <f>PRINCIPAL!$B$8+PRINCIPAL!$B$23</f>
        <v>3.3719999999999999</v>
      </c>
      <c r="C256" s="79">
        <f t="shared" si="37"/>
        <v>0.28099999999999997</v>
      </c>
      <c r="D256" s="80">
        <f t="shared" si="47"/>
        <v>40965.845282861621</v>
      </c>
      <c r="E256" s="81">
        <f t="shared" si="43"/>
        <v>48</v>
      </c>
      <c r="F256" s="82">
        <f t="shared" si="38"/>
        <v>913.50234295585403</v>
      </c>
      <c r="G256" s="83">
        <f t="shared" si="44"/>
        <v>115.11402524484114</v>
      </c>
      <c r="H256" s="84">
        <f t="shared" si="39"/>
        <v>798.38831771101286</v>
      </c>
      <c r="I256" s="212" t="s">
        <v>135</v>
      </c>
      <c r="J256" s="107">
        <v>253</v>
      </c>
      <c r="K256" s="193">
        <f>PRINCIPAL!$B$8+PRINCIPAL!$D$23</f>
        <v>2.972</v>
      </c>
      <c r="L256" s="193">
        <f t="shared" si="40"/>
        <v>0.24766666666666667</v>
      </c>
      <c r="M256" s="194">
        <f t="shared" si="48"/>
        <v>39535.34473480306</v>
      </c>
      <c r="N256" s="195">
        <f t="shared" si="45"/>
        <v>48</v>
      </c>
      <c r="O256" s="196">
        <f t="shared" si="41"/>
        <v>874.59908013234235</v>
      </c>
      <c r="P256" s="197">
        <f t="shared" si="46"/>
        <v>97.915870459862248</v>
      </c>
      <c r="Q256" s="198">
        <f t="shared" si="42"/>
        <v>776.68320967248007</v>
      </c>
    </row>
    <row r="257" spans="1:17">
      <c r="A257" s="78">
        <v>254</v>
      </c>
      <c r="B257" s="79">
        <f>PRINCIPAL!$B$8+PRINCIPAL!$B$23</f>
        <v>3.3719999999999999</v>
      </c>
      <c r="C257" s="79">
        <f t="shared" si="37"/>
        <v>0.28099999999999997</v>
      </c>
      <c r="D257" s="80">
        <f t="shared" si="47"/>
        <v>40167.45696515061</v>
      </c>
      <c r="E257" s="81">
        <f t="shared" si="43"/>
        <v>47</v>
      </c>
      <c r="F257" s="82">
        <f t="shared" si="38"/>
        <v>913.50234295585392</v>
      </c>
      <c r="G257" s="83">
        <f t="shared" si="44"/>
        <v>112.8705540720732</v>
      </c>
      <c r="H257" s="84">
        <f t="shared" si="39"/>
        <v>800.6317888837807</v>
      </c>
      <c r="I257" s="213"/>
      <c r="J257" s="78">
        <v>254</v>
      </c>
      <c r="K257" s="79">
        <f>PRINCIPAL!$B$8+PRINCIPAL!$D$23</f>
        <v>2.972</v>
      </c>
      <c r="L257" s="79">
        <f t="shared" si="40"/>
        <v>0.24766666666666667</v>
      </c>
      <c r="M257" s="80">
        <f t="shared" si="48"/>
        <v>38758.661525130578</v>
      </c>
      <c r="N257" s="81">
        <f t="shared" si="45"/>
        <v>47</v>
      </c>
      <c r="O257" s="82">
        <f t="shared" si="41"/>
        <v>874.59908013234099</v>
      </c>
      <c r="P257" s="83">
        <f t="shared" si="46"/>
        <v>95.992285043906747</v>
      </c>
      <c r="Q257" s="84">
        <f t="shared" si="42"/>
        <v>778.60679508843418</v>
      </c>
    </row>
    <row r="258" spans="1:17">
      <c r="A258" s="78">
        <v>255</v>
      </c>
      <c r="B258" s="79">
        <f>PRINCIPAL!$B$8+PRINCIPAL!$B$23</f>
        <v>3.3719999999999999</v>
      </c>
      <c r="C258" s="79">
        <f t="shared" si="37"/>
        <v>0.28099999999999997</v>
      </c>
      <c r="D258" s="80">
        <f t="shared" si="47"/>
        <v>39366.82517626683</v>
      </c>
      <c r="E258" s="81">
        <f t="shared" si="43"/>
        <v>46</v>
      </c>
      <c r="F258" s="82">
        <f t="shared" si="38"/>
        <v>913.50234295585426</v>
      </c>
      <c r="G258" s="83">
        <f t="shared" si="44"/>
        <v>110.62077874530978</v>
      </c>
      <c r="H258" s="84">
        <f t="shared" si="39"/>
        <v>802.88156421054452</v>
      </c>
      <c r="I258" s="213"/>
      <c r="J258" s="78">
        <v>255</v>
      </c>
      <c r="K258" s="79">
        <f>PRINCIPAL!$B$8+PRINCIPAL!$D$23</f>
        <v>2.972</v>
      </c>
      <c r="L258" s="79">
        <f t="shared" si="40"/>
        <v>0.24766666666666667</v>
      </c>
      <c r="M258" s="80">
        <f t="shared" si="48"/>
        <v>37980.054730042146</v>
      </c>
      <c r="N258" s="81">
        <f t="shared" si="45"/>
        <v>46</v>
      </c>
      <c r="O258" s="82">
        <f t="shared" si="41"/>
        <v>874.59908013234235</v>
      </c>
      <c r="P258" s="83">
        <f t="shared" si="46"/>
        <v>94.063935548071058</v>
      </c>
      <c r="Q258" s="84">
        <f t="shared" si="42"/>
        <v>780.53514458427128</v>
      </c>
    </row>
    <row r="259" spans="1:17">
      <c r="A259" s="78">
        <v>256</v>
      </c>
      <c r="B259" s="79">
        <f>PRINCIPAL!$B$8+PRINCIPAL!$B$23</f>
        <v>3.3719999999999999</v>
      </c>
      <c r="C259" s="79">
        <f t="shared" si="37"/>
        <v>0.28099999999999997</v>
      </c>
      <c r="D259" s="80">
        <f t="shared" si="47"/>
        <v>38563.943612056282</v>
      </c>
      <c r="E259" s="81">
        <f t="shared" si="43"/>
        <v>45</v>
      </c>
      <c r="F259" s="82">
        <f t="shared" si="38"/>
        <v>913.50234295585494</v>
      </c>
      <c r="G259" s="83">
        <f t="shared" si="44"/>
        <v>108.36468154987816</v>
      </c>
      <c r="H259" s="84">
        <f t="shared" si="39"/>
        <v>805.13766140597681</v>
      </c>
      <c r="I259" s="213"/>
      <c r="J259" s="78">
        <v>256</v>
      </c>
      <c r="K259" s="79">
        <f>PRINCIPAL!$B$8+PRINCIPAL!$D$23</f>
        <v>2.972</v>
      </c>
      <c r="L259" s="79">
        <f t="shared" si="40"/>
        <v>0.24766666666666667</v>
      </c>
      <c r="M259" s="80">
        <f t="shared" si="48"/>
        <v>37199.519585457878</v>
      </c>
      <c r="N259" s="81">
        <f t="shared" si="45"/>
        <v>45</v>
      </c>
      <c r="O259" s="82">
        <f t="shared" si="41"/>
        <v>874.59908013234065</v>
      </c>
      <c r="P259" s="83">
        <f t="shared" si="46"/>
        <v>92.130810173317343</v>
      </c>
      <c r="Q259" s="84">
        <f t="shared" si="42"/>
        <v>782.46826995902325</v>
      </c>
    </row>
    <row r="260" spans="1:17">
      <c r="A260" s="78">
        <v>257</v>
      </c>
      <c r="B260" s="79">
        <f>PRINCIPAL!$B$8+PRINCIPAL!$B$23</f>
        <v>3.3719999999999999</v>
      </c>
      <c r="C260" s="79">
        <f t="shared" si="37"/>
        <v>0.28099999999999997</v>
      </c>
      <c r="D260" s="80">
        <f t="shared" si="47"/>
        <v>37758.805950650305</v>
      </c>
      <c r="E260" s="81">
        <f t="shared" si="43"/>
        <v>44</v>
      </c>
      <c r="F260" s="82">
        <f t="shared" si="38"/>
        <v>913.50234295585392</v>
      </c>
      <c r="G260" s="83">
        <f t="shared" si="44"/>
        <v>106.10224472132735</v>
      </c>
      <c r="H260" s="84">
        <f t="shared" si="39"/>
        <v>807.40009823452658</v>
      </c>
      <c r="I260" s="213"/>
      <c r="J260" s="78">
        <v>257</v>
      </c>
      <c r="K260" s="79">
        <f>PRINCIPAL!$B$8+PRINCIPAL!$D$23</f>
        <v>2.972</v>
      </c>
      <c r="L260" s="79">
        <f t="shared" si="40"/>
        <v>0.24766666666666667</v>
      </c>
      <c r="M260" s="80">
        <f t="shared" si="48"/>
        <v>36417.051315498851</v>
      </c>
      <c r="N260" s="81">
        <f t="shared" si="45"/>
        <v>44</v>
      </c>
      <c r="O260" s="82">
        <f t="shared" si="41"/>
        <v>874.59908013234246</v>
      </c>
      <c r="P260" s="83">
        <f t="shared" si="46"/>
        <v>90.19289709138549</v>
      </c>
      <c r="Q260" s="84">
        <f t="shared" si="42"/>
        <v>784.40618304095699</v>
      </c>
    </row>
    <row r="261" spans="1:17">
      <c r="A261" s="78">
        <v>258</v>
      </c>
      <c r="B261" s="79">
        <f>PRINCIPAL!$B$8+PRINCIPAL!$B$23</f>
        <v>3.3719999999999999</v>
      </c>
      <c r="C261" s="79">
        <f t="shared" ref="C261:C324" si="49">B261/12</f>
        <v>0.28099999999999997</v>
      </c>
      <c r="D261" s="80">
        <f t="shared" si="47"/>
        <v>36951.405852415781</v>
      </c>
      <c r="E261" s="81">
        <f t="shared" si="43"/>
        <v>43</v>
      </c>
      <c r="F261" s="82">
        <f t="shared" ref="F261:F324" si="50">IF(ISERROR((D261*C261)/(100*(1-(1+C261/100)^(-E261)))),0,(D261*C261)/(100*(1-(1+C261/100)^(-E261))))</f>
        <v>913.50234295585392</v>
      </c>
      <c r="G261" s="83">
        <f t="shared" si="44"/>
        <v>103.83345044528832</v>
      </c>
      <c r="H261" s="84">
        <f t="shared" ref="H261:H324" si="51">F261-G261</f>
        <v>809.66889251056557</v>
      </c>
      <c r="I261" s="213"/>
      <c r="J261" s="78">
        <v>258</v>
      </c>
      <c r="K261" s="79">
        <f>PRINCIPAL!$B$8+PRINCIPAL!$D$23</f>
        <v>2.972</v>
      </c>
      <c r="L261" s="79">
        <f t="shared" ref="L261:L324" si="52">K261/12</f>
        <v>0.24766666666666667</v>
      </c>
      <c r="M261" s="80">
        <f t="shared" si="48"/>
        <v>35632.645132457896</v>
      </c>
      <c r="N261" s="81">
        <f t="shared" si="45"/>
        <v>43</v>
      </c>
      <c r="O261" s="82">
        <f t="shared" ref="O261:O324" si="53">IF(ISERROR((M261*L261)/(100*(1-(1+L261/100)^(-N261)))),0,(M261*L261)/(100*(1-(1+L261/100)^(-N261))))</f>
        <v>874.59908013234167</v>
      </c>
      <c r="P261" s="83">
        <f t="shared" si="46"/>
        <v>88.25018444472073</v>
      </c>
      <c r="Q261" s="84">
        <f t="shared" ref="Q261:Q324" si="54">O261-P261</f>
        <v>786.34889568762094</v>
      </c>
    </row>
    <row r="262" spans="1:17">
      <c r="A262" s="78">
        <v>259</v>
      </c>
      <c r="B262" s="79">
        <f>PRINCIPAL!$B$8+PRINCIPAL!$B$23</f>
        <v>3.3719999999999999</v>
      </c>
      <c r="C262" s="79">
        <f t="shared" si="49"/>
        <v>0.28099999999999997</v>
      </c>
      <c r="D262" s="80">
        <f t="shared" si="47"/>
        <v>36141.736959905218</v>
      </c>
      <c r="E262" s="81">
        <f t="shared" ref="E262:E325" si="55">E261-1</f>
        <v>42</v>
      </c>
      <c r="F262" s="82">
        <f t="shared" si="50"/>
        <v>913.50234295585483</v>
      </c>
      <c r="G262" s="83">
        <f t="shared" ref="G262:G325" si="56">D262*C262/100</f>
        <v>101.55828085733364</v>
      </c>
      <c r="H262" s="84">
        <f t="shared" si="51"/>
        <v>811.94406209852116</v>
      </c>
      <c r="I262" s="213"/>
      <c r="J262" s="78">
        <v>259</v>
      </c>
      <c r="K262" s="79">
        <f>PRINCIPAL!$B$8+PRINCIPAL!$D$23</f>
        <v>2.972</v>
      </c>
      <c r="L262" s="79">
        <f t="shared" si="52"/>
        <v>0.24766666666666667</v>
      </c>
      <c r="M262" s="80">
        <f t="shared" si="48"/>
        <v>34846.296236770271</v>
      </c>
      <c r="N262" s="81">
        <f t="shared" ref="N262:N325" si="57">N261-1</f>
        <v>42</v>
      </c>
      <c r="O262" s="82">
        <f t="shared" si="53"/>
        <v>874.59908013233996</v>
      </c>
      <c r="P262" s="83">
        <f t="shared" ref="P262:P325" si="58">M262*L262/100</f>
        <v>86.302660346401041</v>
      </c>
      <c r="Q262" s="84">
        <f t="shared" si="54"/>
        <v>788.29641978593895</v>
      </c>
    </row>
    <row r="263" spans="1:17">
      <c r="A263" s="78">
        <v>260</v>
      </c>
      <c r="B263" s="79">
        <f>PRINCIPAL!$B$8+PRINCIPAL!$B$23</f>
        <v>3.3719999999999999</v>
      </c>
      <c r="C263" s="79">
        <f t="shared" si="49"/>
        <v>0.28099999999999997</v>
      </c>
      <c r="D263" s="80">
        <f t="shared" ref="D263:D326" si="59">D262-H262</f>
        <v>35329.792897806699</v>
      </c>
      <c r="E263" s="81">
        <f t="shared" si="55"/>
        <v>41</v>
      </c>
      <c r="F263" s="82">
        <f t="shared" si="50"/>
        <v>913.50234295585699</v>
      </c>
      <c r="G263" s="83">
        <f t="shared" si="56"/>
        <v>99.276718042836819</v>
      </c>
      <c r="H263" s="84">
        <f t="shared" si="51"/>
        <v>814.22562491302017</v>
      </c>
      <c r="I263" s="213"/>
      <c r="J263" s="78">
        <v>260</v>
      </c>
      <c r="K263" s="79">
        <f>PRINCIPAL!$B$8+PRINCIPAL!$D$23</f>
        <v>2.972</v>
      </c>
      <c r="L263" s="79">
        <f t="shared" si="52"/>
        <v>0.24766666666666667</v>
      </c>
      <c r="M263" s="80">
        <f t="shared" ref="M263:M326" si="60">M262-Q262</f>
        <v>34057.999816984331</v>
      </c>
      <c r="N263" s="81">
        <f t="shared" si="57"/>
        <v>41</v>
      </c>
      <c r="O263" s="82">
        <f t="shared" si="53"/>
        <v>874.59908013234076</v>
      </c>
      <c r="P263" s="83">
        <f t="shared" si="58"/>
        <v>84.350312880064521</v>
      </c>
      <c r="Q263" s="84">
        <f t="shared" si="54"/>
        <v>790.24876725227625</v>
      </c>
    </row>
    <row r="264" spans="1:17">
      <c r="A264" s="78">
        <v>261</v>
      </c>
      <c r="B264" s="79">
        <f>PRINCIPAL!$B$8+PRINCIPAL!$B$23</f>
        <v>3.3719999999999999</v>
      </c>
      <c r="C264" s="79">
        <f t="shared" si="49"/>
        <v>0.28099999999999997</v>
      </c>
      <c r="D264" s="80">
        <f t="shared" si="59"/>
        <v>34515.567272893677</v>
      </c>
      <c r="E264" s="81">
        <f t="shared" si="55"/>
        <v>40</v>
      </c>
      <c r="F264" s="82">
        <f t="shared" si="50"/>
        <v>913.5023429558554</v>
      </c>
      <c r="G264" s="83">
        <f t="shared" si="56"/>
        <v>96.988744036831235</v>
      </c>
      <c r="H264" s="84">
        <f t="shared" si="51"/>
        <v>816.51359891902416</v>
      </c>
      <c r="I264" s="213"/>
      <c r="J264" s="78">
        <v>261</v>
      </c>
      <c r="K264" s="79">
        <f>PRINCIPAL!$B$8+PRINCIPAL!$D$23</f>
        <v>2.972</v>
      </c>
      <c r="L264" s="79">
        <f t="shared" si="52"/>
        <v>0.24766666666666667</v>
      </c>
      <c r="M264" s="80">
        <f t="shared" si="60"/>
        <v>33267.751049732055</v>
      </c>
      <c r="N264" s="81">
        <f t="shared" si="57"/>
        <v>40</v>
      </c>
      <c r="O264" s="82">
        <f t="shared" si="53"/>
        <v>874.59908013234087</v>
      </c>
      <c r="P264" s="83">
        <f t="shared" si="58"/>
        <v>82.393130099836398</v>
      </c>
      <c r="Q264" s="84">
        <f t="shared" si="54"/>
        <v>792.20595003250446</v>
      </c>
    </row>
    <row r="265" spans="1:17">
      <c r="A265" s="78">
        <v>262</v>
      </c>
      <c r="B265" s="79">
        <f>PRINCIPAL!$B$8+PRINCIPAL!$B$23</f>
        <v>3.3719999999999999</v>
      </c>
      <c r="C265" s="79">
        <f t="shared" si="49"/>
        <v>0.28099999999999997</v>
      </c>
      <c r="D265" s="80">
        <f t="shared" si="59"/>
        <v>33699.053673974653</v>
      </c>
      <c r="E265" s="81">
        <f t="shared" si="55"/>
        <v>39</v>
      </c>
      <c r="F265" s="82">
        <f t="shared" si="50"/>
        <v>913.50234295585517</v>
      </c>
      <c r="G265" s="83">
        <f t="shared" si="56"/>
        <v>94.694340823868771</v>
      </c>
      <c r="H265" s="84">
        <f t="shared" si="51"/>
        <v>818.80800213198643</v>
      </c>
      <c r="I265" s="213"/>
      <c r="J265" s="78">
        <v>262</v>
      </c>
      <c r="K265" s="79">
        <f>PRINCIPAL!$B$8+PRINCIPAL!$D$23</f>
        <v>2.972</v>
      </c>
      <c r="L265" s="79">
        <f t="shared" si="52"/>
        <v>0.24766666666666667</v>
      </c>
      <c r="M265" s="80">
        <f t="shared" si="60"/>
        <v>32475.54509969955</v>
      </c>
      <c r="N265" s="81">
        <f t="shared" si="57"/>
        <v>39</v>
      </c>
      <c r="O265" s="82">
        <f t="shared" si="53"/>
        <v>874.59908013233917</v>
      </c>
      <c r="P265" s="83">
        <f t="shared" si="58"/>
        <v>80.431100030255891</v>
      </c>
      <c r="Q265" s="84">
        <f t="shared" si="54"/>
        <v>794.16798010208322</v>
      </c>
    </row>
    <row r="266" spans="1:17">
      <c r="A266" s="78">
        <v>263</v>
      </c>
      <c r="B266" s="79">
        <f>PRINCIPAL!$B$8+PRINCIPAL!$B$23</f>
        <v>3.3719999999999999</v>
      </c>
      <c r="C266" s="79">
        <f t="shared" si="49"/>
        <v>0.28099999999999997</v>
      </c>
      <c r="D266" s="80">
        <f t="shared" si="59"/>
        <v>32880.245671842669</v>
      </c>
      <c r="E266" s="81">
        <f t="shared" si="55"/>
        <v>38</v>
      </c>
      <c r="F266" s="82">
        <f t="shared" si="50"/>
        <v>913.50234295585381</v>
      </c>
      <c r="G266" s="83">
        <f t="shared" si="56"/>
        <v>92.393490337877878</v>
      </c>
      <c r="H266" s="84">
        <f t="shared" si="51"/>
        <v>821.10885261797591</v>
      </c>
      <c r="I266" s="213"/>
      <c r="J266" s="78">
        <v>263</v>
      </c>
      <c r="K266" s="79">
        <f>PRINCIPAL!$B$8+PRINCIPAL!$D$23</f>
        <v>2.972</v>
      </c>
      <c r="L266" s="79">
        <f t="shared" si="52"/>
        <v>0.24766666666666667</v>
      </c>
      <c r="M266" s="80">
        <f t="shared" si="60"/>
        <v>31681.377119597466</v>
      </c>
      <c r="N266" s="81">
        <f t="shared" si="57"/>
        <v>38</v>
      </c>
      <c r="O266" s="82">
        <f t="shared" si="53"/>
        <v>874.5990801323386</v>
      </c>
      <c r="P266" s="83">
        <f t="shared" si="58"/>
        <v>78.464210666203059</v>
      </c>
      <c r="Q266" s="84">
        <f t="shared" si="54"/>
        <v>796.13486946613557</v>
      </c>
    </row>
    <row r="267" spans="1:17" ht="15.75" thickBot="1">
      <c r="A267" s="154">
        <v>264</v>
      </c>
      <c r="B267" s="185">
        <f>PRINCIPAL!$B$8+PRINCIPAL!$B$23</f>
        <v>3.3719999999999999</v>
      </c>
      <c r="C267" s="185">
        <f t="shared" si="49"/>
        <v>0.28099999999999997</v>
      </c>
      <c r="D267" s="192">
        <f t="shared" si="59"/>
        <v>32059.136819224692</v>
      </c>
      <c r="E267" s="187">
        <f t="shared" si="55"/>
        <v>37</v>
      </c>
      <c r="F267" s="188">
        <f t="shared" si="50"/>
        <v>913.5023429558546</v>
      </c>
      <c r="G267" s="189">
        <f t="shared" si="56"/>
        <v>90.086174462021376</v>
      </c>
      <c r="H267" s="190">
        <f t="shared" si="51"/>
        <v>823.4161684938332</v>
      </c>
      <c r="I267" s="214"/>
      <c r="J267" s="154">
        <v>264</v>
      </c>
      <c r="K267" s="185">
        <f>PRINCIPAL!$B$8+PRINCIPAL!$D$23</f>
        <v>2.972</v>
      </c>
      <c r="L267" s="185">
        <f t="shared" si="52"/>
        <v>0.24766666666666667</v>
      </c>
      <c r="M267" s="186">
        <f t="shared" si="60"/>
        <v>30885.24225013133</v>
      </c>
      <c r="N267" s="187">
        <f t="shared" si="57"/>
        <v>37</v>
      </c>
      <c r="O267" s="82">
        <f t="shared" si="53"/>
        <v>874.59908013233894</v>
      </c>
      <c r="P267" s="189">
        <f t="shared" si="58"/>
        <v>76.492449972825256</v>
      </c>
      <c r="Q267" s="190">
        <f t="shared" si="54"/>
        <v>798.10663015951366</v>
      </c>
    </row>
    <row r="268" spans="1:17">
      <c r="A268" s="78">
        <v>265</v>
      </c>
      <c r="B268" s="79">
        <f>PRINCIPAL!$B$8+PRINCIPAL!$B$23</f>
        <v>3.3719999999999999</v>
      </c>
      <c r="C268" s="79">
        <f t="shared" si="49"/>
        <v>0.28099999999999997</v>
      </c>
      <c r="D268" s="80">
        <f t="shared" si="59"/>
        <v>31235.720650730858</v>
      </c>
      <c r="E268" s="81">
        <f t="shared" si="55"/>
        <v>36</v>
      </c>
      <c r="F268" s="82">
        <f t="shared" si="50"/>
        <v>913.50234295585585</v>
      </c>
      <c r="G268" s="83">
        <f t="shared" si="56"/>
        <v>87.772375028553711</v>
      </c>
      <c r="H268" s="84">
        <f t="shared" si="51"/>
        <v>825.72996792730214</v>
      </c>
      <c r="I268" s="212" t="s">
        <v>136</v>
      </c>
      <c r="J268" s="107">
        <v>265</v>
      </c>
      <c r="K268" s="193">
        <f>PRINCIPAL!$B$8+PRINCIPAL!$D$23</f>
        <v>2.972</v>
      </c>
      <c r="L268" s="193">
        <f t="shared" si="52"/>
        <v>0.24766666666666667</v>
      </c>
      <c r="M268" s="194">
        <f t="shared" si="60"/>
        <v>30087.135619971818</v>
      </c>
      <c r="N268" s="195">
        <f t="shared" si="57"/>
        <v>36</v>
      </c>
      <c r="O268" s="196">
        <f t="shared" si="53"/>
        <v>874.59908013233826</v>
      </c>
      <c r="P268" s="197">
        <f t="shared" si="58"/>
        <v>74.515805885463536</v>
      </c>
      <c r="Q268" s="198">
        <f t="shared" si="54"/>
        <v>800.08327424687468</v>
      </c>
    </row>
    <row r="269" spans="1:17">
      <c r="A269" s="78">
        <v>266</v>
      </c>
      <c r="B269" s="79">
        <f>PRINCIPAL!$B$8+PRINCIPAL!$B$23</f>
        <v>3.3719999999999999</v>
      </c>
      <c r="C269" s="79">
        <f t="shared" si="49"/>
        <v>0.28099999999999997</v>
      </c>
      <c r="D269" s="80">
        <f t="shared" si="59"/>
        <v>30409.990682803556</v>
      </c>
      <c r="E269" s="81">
        <f t="shared" si="55"/>
        <v>35</v>
      </c>
      <c r="F269" s="82">
        <f t="shared" si="50"/>
        <v>913.50234295585597</v>
      </c>
      <c r="G269" s="83">
        <f t="shared" si="56"/>
        <v>85.452073818677988</v>
      </c>
      <c r="H269" s="84">
        <f t="shared" si="51"/>
        <v>828.05026913717802</v>
      </c>
      <c r="I269" s="213"/>
      <c r="J269" s="78">
        <v>266</v>
      </c>
      <c r="K269" s="79">
        <f>PRINCIPAL!$B$8+PRINCIPAL!$D$23</f>
        <v>2.972</v>
      </c>
      <c r="L269" s="79">
        <f t="shared" si="52"/>
        <v>0.24766666666666667</v>
      </c>
      <c r="M269" s="80">
        <f t="shared" si="60"/>
        <v>29287.052345724944</v>
      </c>
      <c r="N269" s="81">
        <f t="shared" si="57"/>
        <v>35</v>
      </c>
      <c r="O269" s="82">
        <f t="shared" si="53"/>
        <v>874.59908013233985</v>
      </c>
      <c r="P269" s="83">
        <f t="shared" si="58"/>
        <v>72.534266309578783</v>
      </c>
      <c r="Q269" s="84">
        <f t="shared" si="54"/>
        <v>802.06481382276104</v>
      </c>
    </row>
    <row r="270" spans="1:17">
      <c r="A270" s="78">
        <v>267</v>
      </c>
      <c r="B270" s="79">
        <f>PRINCIPAL!$B$8+PRINCIPAL!$B$23</f>
        <v>3.3719999999999999</v>
      </c>
      <c r="C270" s="79">
        <f t="shared" si="49"/>
        <v>0.28099999999999997</v>
      </c>
      <c r="D270" s="80">
        <f t="shared" si="59"/>
        <v>29581.94041366638</v>
      </c>
      <c r="E270" s="81">
        <f t="shared" si="55"/>
        <v>34</v>
      </c>
      <c r="F270" s="82">
        <f t="shared" si="50"/>
        <v>913.50234295585574</v>
      </c>
      <c r="G270" s="83">
        <f t="shared" si="56"/>
        <v>83.125252562402508</v>
      </c>
      <c r="H270" s="84">
        <f t="shared" si="51"/>
        <v>830.37709039345327</v>
      </c>
      <c r="I270" s="213"/>
      <c r="J270" s="78">
        <v>267</v>
      </c>
      <c r="K270" s="79">
        <f>PRINCIPAL!$B$8+PRINCIPAL!$D$23</f>
        <v>2.972</v>
      </c>
      <c r="L270" s="79">
        <f t="shared" si="52"/>
        <v>0.24766666666666667</v>
      </c>
      <c r="M270" s="80">
        <f t="shared" si="60"/>
        <v>28484.987531902181</v>
      </c>
      <c r="N270" s="81">
        <f t="shared" si="57"/>
        <v>34</v>
      </c>
      <c r="O270" s="82">
        <f t="shared" si="53"/>
        <v>874.59908013233792</v>
      </c>
      <c r="P270" s="83">
        <f t="shared" si="58"/>
        <v>70.547819120677744</v>
      </c>
      <c r="Q270" s="84">
        <f t="shared" si="54"/>
        <v>804.05126101166013</v>
      </c>
    </row>
    <row r="271" spans="1:17">
      <c r="A271" s="78">
        <v>268</v>
      </c>
      <c r="B271" s="79">
        <f>PRINCIPAL!$B$8+PRINCIPAL!$B$23</f>
        <v>3.3719999999999999</v>
      </c>
      <c r="C271" s="79">
        <f t="shared" si="49"/>
        <v>0.28099999999999997</v>
      </c>
      <c r="D271" s="80">
        <f t="shared" si="59"/>
        <v>28751.563323272927</v>
      </c>
      <c r="E271" s="81">
        <f t="shared" si="55"/>
        <v>33</v>
      </c>
      <c r="F271" s="82">
        <f t="shared" si="50"/>
        <v>913.5023429558579</v>
      </c>
      <c r="G271" s="83">
        <f t="shared" si="56"/>
        <v>80.791892938396913</v>
      </c>
      <c r="H271" s="84">
        <f t="shared" si="51"/>
        <v>832.71045001746097</v>
      </c>
      <c r="I271" s="213"/>
      <c r="J271" s="78">
        <v>268</v>
      </c>
      <c r="K271" s="79">
        <f>PRINCIPAL!$B$8+PRINCIPAL!$D$23</f>
        <v>2.972</v>
      </c>
      <c r="L271" s="79">
        <f t="shared" si="52"/>
        <v>0.24766666666666667</v>
      </c>
      <c r="M271" s="80">
        <f t="shared" si="60"/>
        <v>27680.936270890521</v>
      </c>
      <c r="N271" s="81">
        <f t="shared" si="57"/>
        <v>33</v>
      </c>
      <c r="O271" s="82">
        <f t="shared" si="53"/>
        <v>874.59908013233746</v>
      </c>
      <c r="P271" s="83">
        <f t="shared" si="58"/>
        <v>68.556452164238863</v>
      </c>
      <c r="Q271" s="84">
        <f t="shared" si="54"/>
        <v>806.0426279680986</v>
      </c>
    </row>
    <row r="272" spans="1:17">
      <c r="A272" s="78">
        <v>269</v>
      </c>
      <c r="B272" s="79">
        <f>PRINCIPAL!$B$8+PRINCIPAL!$B$23</f>
        <v>3.3719999999999999</v>
      </c>
      <c r="C272" s="79">
        <f t="shared" si="49"/>
        <v>0.28099999999999997</v>
      </c>
      <c r="D272" s="80">
        <f t="shared" si="59"/>
        <v>27918.852873255466</v>
      </c>
      <c r="E272" s="81">
        <f t="shared" si="55"/>
        <v>32</v>
      </c>
      <c r="F272" s="82">
        <f t="shared" si="50"/>
        <v>913.50234295585699</v>
      </c>
      <c r="G272" s="83">
        <f t="shared" si="56"/>
        <v>78.451976573847844</v>
      </c>
      <c r="H272" s="84">
        <f t="shared" si="51"/>
        <v>835.05036638200909</v>
      </c>
      <c r="I272" s="213"/>
      <c r="J272" s="78">
        <v>269</v>
      </c>
      <c r="K272" s="79">
        <f>PRINCIPAL!$B$8+PRINCIPAL!$D$23</f>
        <v>2.972</v>
      </c>
      <c r="L272" s="79">
        <f t="shared" si="52"/>
        <v>0.24766666666666667</v>
      </c>
      <c r="M272" s="80">
        <f t="shared" si="60"/>
        <v>26874.893642922423</v>
      </c>
      <c r="N272" s="81">
        <f t="shared" si="57"/>
        <v>32</v>
      </c>
      <c r="O272" s="82">
        <f t="shared" si="53"/>
        <v>874.59908013233712</v>
      </c>
      <c r="P272" s="83">
        <f t="shared" si="58"/>
        <v>66.560153255637871</v>
      </c>
      <c r="Q272" s="84">
        <f t="shared" si="54"/>
        <v>808.03892687669929</v>
      </c>
    </row>
    <row r="273" spans="1:17">
      <c r="A273" s="78">
        <v>270</v>
      </c>
      <c r="B273" s="79">
        <f>PRINCIPAL!$B$8+PRINCIPAL!$B$23</f>
        <v>3.3719999999999999</v>
      </c>
      <c r="C273" s="79">
        <f t="shared" si="49"/>
        <v>0.28099999999999997</v>
      </c>
      <c r="D273" s="80">
        <f t="shared" si="59"/>
        <v>27083.802506873457</v>
      </c>
      <c r="E273" s="81">
        <f t="shared" si="55"/>
        <v>31</v>
      </c>
      <c r="F273" s="82">
        <f t="shared" si="50"/>
        <v>913.50234295585551</v>
      </c>
      <c r="G273" s="83">
        <f t="shared" si="56"/>
        <v>76.105485044314406</v>
      </c>
      <c r="H273" s="84">
        <f t="shared" si="51"/>
        <v>837.39685791154113</v>
      </c>
      <c r="I273" s="213"/>
      <c r="J273" s="78">
        <v>270</v>
      </c>
      <c r="K273" s="79">
        <f>PRINCIPAL!$B$8+PRINCIPAL!$D$23</f>
        <v>2.972</v>
      </c>
      <c r="L273" s="79">
        <f t="shared" si="52"/>
        <v>0.24766666666666667</v>
      </c>
      <c r="M273" s="80">
        <f t="shared" si="60"/>
        <v>26066.854716045724</v>
      </c>
      <c r="N273" s="81">
        <f t="shared" si="57"/>
        <v>31</v>
      </c>
      <c r="O273" s="82">
        <f t="shared" si="53"/>
        <v>874.59908013233348</v>
      </c>
      <c r="P273" s="83">
        <f t="shared" si="58"/>
        <v>64.558910180073241</v>
      </c>
      <c r="Q273" s="84">
        <f t="shared" si="54"/>
        <v>810.04016995226027</v>
      </c>
    </row>
    <row r="274" spans="1:17">
      <c r="A274" s="78">
        <v>271</v>
      </c>
      <c r="B274" s="79">
        <f>PRINCIPAL!$B$8+PRINCIPAL!$B$23</f>
        <v>3.3719999999999999</v>
      </c>
      <c r="C274" s="79">
        <f t="shared" si="49"/>
        <v>0.28099999999999997</v>
      </c>
      <c r="D274" s="80">
        <f t="shared" si="59"/>
        <v>26246.405648961914</v>
      </c>
      <c r="E274" s="81">
        <f t="shared" si="55"/>
        <v>30</v>
      </c>
      <c r="F274" s="82">
        <f t="shared" si="50"/>
        <v>913.50234295585574</v>
      </c>
      <c r="G274" s="83">
        <f t="shared" si="56"/>
        <v>73.752399873582974</v>
      </c>
      <c r="H274" s="84">
        <f t="shared" si="51"/>
        <v>839.74994308227281</v>
      </c>
      <c r="I274" s="213"/>
      <c r="J274" s="78">
        <v>271</v>
      </c>
      <c r="K274" s="79">
        <f>PRINCIPAL!$B$8+PRINCIPAL!$D$23</f>
        <v>2.972</v>
      </c>
      <c r="L274" s="79">
        <f t="shared" si="52"/>
        <v>0.24766666666666667</v>
      </c>
      <c r="M274" s="80">
        <f t="shared" si="60"/>
        <v>25256.814546093465</v>
      </c>
      <c r="N274" s="81">
        <f t="shared" si="57"/>
        <v>30</v>
      </c>
      <c r="O274" s="82">
        <f t="shared" si="53"/>
        <v>874.59908013233394</v>
      </c>
      <c r="P274" s="83">
        <f t="shared" si="58"/>
        <v>62.55271069249148</v>
      </c>
      <c r="Q274" s="84">
        <f t="shared" si="54"/>
        <v>812.04636943984246</v>
      </c>
    </row>
    <row r="275" spans="1:17">
      <c r="A275" s="78">
        <v>272</v>
      </c>
      <c r="B275" s="79">
        <f>PRINCIPAL!$B$8+PRINCIPAL!$B$23</f>
        <v>3.3719999999999999</v>
      </c>
      <c r="C275" s="79">
        <f t="shared" si="49"/>
        <v>0.28099999999999997</v>
      </c>
      <c r="D275" s="80">
        <f t="shared" si="59"/>
        <v>25406.655705879642</v>
      </c>
      <c r="E275" s="81">
        <f t="shared" si="55"/>
        <v>29</v>
      </c>
      <c r="F275" s="82">
        <f t="shared" si="50"/>
        <v>913.5023429558579</v>
      </c>
      <c r="G275" s="83">
        <f t="shared" si="56"/>
        <v>71.392702533521785</v>
      </c>
      <c r="H275" s="84">
        <f t="shared" si="51"/>
        <v>842.10964042233616</v>
      </c>
      <c r="I275" s="213"/>
      <c r="J275" s="78">
        <v>272</v>
      </c>
      <c r="K275" s="79">
        <f>PRINCIPAL!$B$8+PRINCIPAL!$D$23</f>
        <v>2.972</v>
      </c>
      <c r="L275" s="79">
        <f t="shared" si="52"/>
        <v>0.24766666666666667</v>
      </c>
      <c r="M275" s="80">
        <f t="shared" si="60"/>
        <v>24444.768176653623</v>
      </c>
      <c r="N275" s="81">
        <f t="shared" si="57"/>
        <v>29</v>
      </c>
      <c r="O275" s="82">
        <f t="shared" si="53"/>
        <v>874.59908013233292</v>
      </c>
      <c r="P275" s="83">
        <f t="shared" si="58"/>
        <v>60.541542517512141</v>
      </c>
      <c r="Q275" s="84">
        <f t="shared" si="54"/>
        <v>814.05753761482083</v>
      </c>
    </row>
    <row r="276" spans="1:17">
      <c r="A276" s="78">
        <v>273</v>
      </c>
      <c r="B276" s="79">
        <f>PRINCIPAL!$B$8+PRINCIPAL!$B$23</f>
        <v>3.3719999999999999</v>
      </c>
      <c r="C276" s="79">
        <f t="shared" si="49"/>
        <v>0.28099999999999997</v>
      </c>
      <c r="D276" s="80">
        <f t="shared" si="59"/>
        <v>24564.546065457307</v>
      </c>
      <c r="E276" s="81">
        <f t="shared" si="55"/>
        <v>28</v>
      </c>
      <c r="F276" s="82">
        <f t="shared" si="50"/>
        <v>913.50234295585892</v>
      </c>
      <c r="G276" s="83">
        <f t="shared" si="56"/>
        <v>69.026374443935026</v>
      </c>
      <c r="H276" s="84">
        <f t="shared" si="51"/>
        <v>844.47596851192384</v>
      </c>
      <c r="I276" s="213"/>
      <c r="J276" s="78">
        <v>273</v>
      </c>
      <c r="K276" s="79">
        <f>PRINCIPAL!$B$8+PRINCIPAL!$D$23</f>
        <v>2.972</v>
      </c>
      <c r="L276" s="79">
        <f t="shared" si="52"/>
        <v>0.24766666666666667</v>
      </c>
      <c r="M276" s="80">
        <f t="shared" si="60"/>
        <v>23630.7106390388</v>
      </c>
      <c r="N276" s="81">
        <f t="shared" si="57"/>
        <v>28</v>
      </c>
      <c r="O276" s="82">
        <f t="shared" si="53"/>
        <v>874.59908013233405</v>
      </c>
      <c r="P276" s="83">
        <f t="shared" si="58"/>
        <v>58.525393349352761</v>
      </c>
      <c r="Q276" s="84">
        <f t="shared" si="54"/>
        <v>816.07368678298133</v>
      </c>
    </row>
    <row r="277" spans="1:17">
      <c r="A277" s="78">
        <v>274</v>
      </c>
      <c r="B277" s="79">
        <f>PRINCIPAL!$B$8+PRINCIPAL!$B$23</f>
        <v>3.3719999999999999</v>
      </c>
      <c r="C277" s="79">
        <f t="shared" si="49"/>
        <v>0.28099999999999997</v>
      </c>
      <c r="D277" s="80">
        <f t="shared" si="59"/>
        <v>23720.070096945383</v>
      </c>
      <c r="E277" s="81">
        <f t="shared" si="55"/>
        <v>27</v>
      </c>
      <c r="F277" s="82">
        <f t="shared" si="50"/>
        <v>913.50234295585881</v>
      </c>
      <c r="G277" s="83">
        <f t="shared" si="56"/>
        <v>66.653396972416516</v>
      </c>
      <c r="H277" s="84">
        <f t="shared" si="51"/>
        <v>846.84894598344226</v>
      </c>
      <c r="I277" s="213"/>
      <c r="J277" s="78">
        <v>274</v>
      </c>
      <c r="K277" s="79">
        <f>PRINCIPAL!$B$8+PRINCIPAL!$D$23</f>
        <v>2.972</v>
      </c>
      <c r="L277" s="79">
        <f t="shared" si="52"/>
        <v>0.24766666666666667</v>
      </c>
      <c r="M277" s="80">
        <f t="shared" si="60"/>
        <v>22814.63695225582</v>
      </c>
      <c r="N277" s="81">
        <f t="shared" si="57"/>
        <v>27</v>
      </c>
      <c r="O277" s="82">
        <f t="shared" si="53"/>
        <v>874.59908013233508</v>
      </c>
      <c r="P277" s="83">
        <f t="shared" si="58"/>
        <v>56.504250851753589</v>
      </c>
      <c r="Q277" s="84">
        <f t="shared" si="54"/>
        <v>818.09482928058151</v>
      </c>
    </row>
    <row r="278" spans="1:17">
      <c r="A278" s="78">
        <v>275</v>
      </c>
      <c r="B278" s="79">
        <f>PRINCIPAL!$B$8+PRINCIPAL!$B$23</f>
        <v>3.3719999999999999</v>
      </c>
      <c r="C278" s="79">
        <f t="shared" si="49"/>
        <v>0.28099999999999997</v>
      </c>
      <c r="D278" s="80">
        <f t="shared" si="59"/>
        <v>22873.221150961941</v>
      </c>
      <c r="E278" s="81">
        <f t="shared" si="55"/>
        <v>26</v>
      </c>
      <c r="F278" s="82">
        <f t="shared" si="50"/>
        <v>913.50234295585938</v>
      </c>
      <c r="G278" s="83">
        <f t="shared" si="56"/>
        <v>64.273751434203049</v>
      </c>
      <c r="H278" s="84">
        <f t="shared" si="51"/>
        <v>849.22859152165631</v>
      </c>
      <c r="I278" s="213"/>
      <c r="J278" s="78">
        <v>275</v>
      </c>
      <c r="K278" s="79">
        <f>PRINCIPAL!$B$8+PRINCIPAL!$D$23</f>
        <v>2.972</v>
      </c>
      <c r="L278" s="79">
        <f t="shared" si="52"/>
        <v>0.24766666666666667</v>
      </c>
      <c r="M278" s="80">
        <f t="shared" si="60"/>
        <v>21996.542122975239</v>
      </c>
      <c r="N278" s="81">
        <f t="shared" si="57"/>
        <v>26</v>
      </c>
      <c r="O278" s="82">
        <f t="shared" si="53"/>
        <v>874.59908013232962</v>
      </c>
      <c r="P278" s="83">
        <f t="shared" si="58"/>
        <v>54.478102657902006</v>
      </c>
      <c r="Q278" s="84">
        <f t="shared" si="54"/>
        <v>820.1209774744276</v>
      </c>
    </row>
    <row r="279" spans="1:17" ht="15.75" thickBot="1">
      <c r="A279" s="154">
        <v>276</v>
      </c>
      <c r="B279" s="185">
        <f>PRINCIPAL!$B$8+PRINCIPAL!$B$23</f>
        <v>3.3719999999999999</v>
      </c>
      <c r="C279" s="185">
        <f t="shared" si="49"/>
        <v>0.28099999999999997</v>
      </c>
      <c r="D279" s="192">
        <f t="shared" si="59"/>
        <v>22023.992559440285</v>
      </c>
      <c r="E279" s="187">
        <f t="shared" si="55"/>
        <v>25</v>
      </c>
      <c r="F279" s="188">
        <f t="shared" si="50"/>
        <v>913.50234295585983</v>
      </c>
      <c r="G279" s="189">
        <f t="shared" si="56"/>
        <v>61.887419092027194</v>
      </c>
      <c r="H279" s="190">
        <f t="shared" si="51"/>
        <v>851.61492386383259</v>
      </c>
      <c r="I279" s="214"/>
      <c r="J279" s="154">
        <v>276</v>
      </c>
      <c r="K279" s="185">
        <f>PRINCIPAL!$B$8+PRINCIPAL!$D$23</f>
        <v>2.972</v>
      </c>
      <c r="L279" s="185">
        <f t="shared" si="52"/>
        <v>0.24766666666666667</v>
      </c>
      <c r="M279" s="186">
        <f t="shared" si="60"/>
        <v>21176.421145500812</v>
      </c>
      <c r="N279" s="187">
        <f t="shared" si="57"/>
        <v>25</v>
      </c>
      <c r="O279" s="82">
        <f t="shared" si="53"/>
        <v>874.59908013233223</v>
      </c>
      <c r="P279" s="189">
        <f t="shared" si="58"/>
        <v>52.446936370357015</v>
      </c>
      <c r="Q279" s="190">
        <f t="shared" si="54"/>
        <v>822.15214376197525</v>
      </c>
    </row>
    <row r="280" spans="1:17">
      <c r="A280" s="78">
        <v>277</v>
      </c>
      <c r="B280" s="79">
        <f>PRINCIPAL!$B$8+PRINCIPAL!$B$23</f>
        <v>3.3719999999999999</v>
      </c>
      <c r="C280" s="79">
        <f t="shared" si="49"/>
        <v>0.28099999999999997</v>
      </c>
      <c r="D280" s="80">
        <f t="shared" si="59"/>
        <v>21172.377635576453</v>
      </c>
      <c r="E280" s="81">
        <f t="shared" si="55"/>
        <v>24</v>
      </c>
      <c r="F280" s="82">
        <f t="shared" si="50"/>
        <v>913.50234295585824</v>
      </c>
      <c r="G280" s="83">
        <f t="shared" si="56"/>
        <v>59.494381155969833</v>
      </c>
      <c r="H280" s="84">
        <f t="shared" si="51"/>
        <v>854.00796179988845</v>
      </c>
      <c r="I280" s="212" t="s">
        <v>137</v>
      </c>
      <c r="J280" s="107">
        <v>277</v>
      </c>
      <c r="K280" s="193">
        <f>PRINCIPAL!$B$8+PRINCIPAL!$D$23</f>
        <v>2.972</v>
      </c>
      <c r="L280" s="193">
        <f t="shared" si="52"/>
        <v>0.24766666666666667</v>
      </c>
      <c r="M280" s="194">
        <f t="shared" si="60"/>
        <v>20354.269001738838</v>
      </c>
      <c r="N280" s="195">
        <f t="shared" si="57"/>
        <v>24</v>
      </c>
      <c r="O280" s="196">
        <f t="shared" si="53"/>
        <v>874.59908013233178</v>
      </c>
      <c r="P280" s="197">
        <f t="shared" si="58"/>
        <v>50.410739560973191</v>
      </c>
      <c r="Q280" s="198">
        <f t="shared" si="54"/>
        <v>824.18834057135859</v>
      </c>
    </row>
    <row r="281" spans="1:17">
      <c r="A281" s="78">
        <v>278</v>
      </c>
      <c r="B281" s="79">
        <f>PRINCIPAL!$B$8+PRINCIPAL!$B$23</f>
        <v>3.3719999999999999</v>
      </c>
      <c r="C281" s="79">
        <f t="shared" si="49"/>
        <v>0.28099999999999997</v>
      </c>
      <c r="D281" s="80">
        <f t="shared" si="59"/>
        <v>20318.369673776564</v>
      </c>
      <c r="E281" s="81">
        <f t="shared" si="55"/>
        <v>23</v>
      </c>
      <c r="F281" s="82">
        <f t="shared" si="50"/>
        <v>913.50234295585892</v>
      </c>
      <c r="G281" s="83">
        <f t="shared" si="56"/>
        <v>57.094618783312136</v>
      </c>
      <c r="H281" s="84">
        <f t="shared" si="51"/>
        <v>856.40772417254675</v>
      </c>
      <c r="I281" s="213"/>
      <c r="J281" s="78">
        <v>278</v>
      </c>
      <c r="K281" s="79">
        <f>PRINCIPAL!$B$8+PRINCIPAL!$D$23</f>
        <v>2.972</v>
      </c>
      <c r="L281" s="79">
        <f t="shared" si="52"/>
        <v>0.24766666666666667</v>
      </c>
      <c r="M281" s="80">
        <f t="shared" si="60"/>
        <v>19530.080661167478</v>
      </c>
      <c r="N281" s="81">
        <f t="shared" si="57"/>
        <v>23</v>
      </c>
      <c r="O281" s="82">
        <f t="shared" si="53"/>
        <v>874.59908013233178</v>
      </c>
      <c r="P281" s="83">
        <f t="shared" si="58"/>
        <v>48.369499770824788</v>
      </c>
      <c r="Q281" s="84">
        <f t="shared" si="54"/>
        <v>826.22958036150703</v>
      </c>
    </row>
    <row r="282" spans="1:17">
      <c r="A282" s="78">
        <v>279</v>
      </c>
      <c r="B282" s="79">
        <f>PRINCIPAL!$B$8+PRINCIPAL!$B$23</f>
        <v>3.3719999999999999</v>
      </c>
      <c r="C282" s="79">
        <f t="shared" si="49"/>
        <v>0.28099999999999997</v>
      </c>
      <c r="D282" s="80">
        <f t="shared" si="59"/>
        <v>19461.961949604018</v>
      </c>
      <c r="E282" s="81">
        <f t="shared" si="55"/>
        <v>22</v>
      </c>
      <c r="F282" s="82">
        <f t="shared" si="50"/>
        <v>913.50234295585665</v>
      </c>
      <c r="G282" s="83">
        <f t="shared" si="56"/>
        <v>54.688113078387289</v>
      </c>
      <c r="H282" s="84">
        <f t="shared" si="51"/>
        <v>858.81422987746942</v>
      </c>
      <c r="I282" s="213"/>
      <c r="J282" s="78">
        <v>279</v>
      </c>
      <c r="K282" s="79">
        <f>PRINCIPAL!$B$8+PRINCIPAL!$D$23</f>
        <v>2.972</v>
      </c>
      <c r="L282" s="79">
        <f t="shared" si="52"/>
        <v>0.24766666666666667</v>
      </c>
      <c r="M282" s="80">
        <f t="shared" si="60"/>
        <v>18703.851080805973</v>
      </c>
      <c r="N282" s="81">
        <f t="shared" si="57"/>
        <v>22</v>
      </c>
      <c r="O282" s="82">
        <f t="shared" si="53"/>
        <v>874.59908013233053</v>
      </c>
      <c r="P282" s="83">
        <f t="shared" si="58"/>
        <v>46.323204510129464</v>
      </c>
      <c r="Q282" s="84">
        <f t="shared" si="54"/>
        <v>828.27587562220106</v>
      </c>
    </row>
    <row r="283" spans="1:17">
      <c r="A283" s="78">
        <v>280</v>
      </c>
      <c r="B283" s="79">
        <f>PRINCIPAL!$B$8+PRINCIPAL!$B$23</f>
        <v>3.3719999999999999</v>
      </c>
      <c r="C283" s="79">
        <f t="shared" si="49"/>
        <v>0.28099999999999997</v>
      </c>
      <c r="D283" s="80">
        <f t="shared" si="59"/>
        <v>18603.147719726549</v>
      </c>
      <c r="E283" s="81">
        <f t="shared" si="55"/>
        <v>21</v>
      </c>
      <c r="F283" s="82">
        <f t="shared" si="50"/>
        <v>913.50234295585972</v>
      </c>
      <c r="G283" s="83">
        <f t="shared" si="56"/>
        <v>52.274845092431597</v>
      </c>
      <c r="H283" s="84">
        <f t="shared" si="51"/>
        <v>861.22749786342808</v>
      </c>
      <c r="I283" s="213"/>
      <c r="J283" s="78">
        <v>280</v>
      </c>
      <c r="K283" s="79">
        <f>PRINCIPAL!$B$8+PRINCIPAL!$D$23</f>
        <v>2.972</v>
      </c>
      <c r="L283" s="79">
        <f t="shared" si="52"/>
        <v>0.24766666666666667</v>
      </c>
      <c r="M283" s="80">
        <f t="shared" si="60"/>
        <v>17875.57520518377</v>
      </c>
      <c r="N283" s="81">
        <f t="shared" si="57"/>
        <v>21</v>
      </c>
      <c r="O283" s="82">
        <f t="shared" si="53"/>
        <v>874.59908013233019</v>
      </c>
      <c r="P283" s="83">
        <f t="shared" si="58"/>
        <v>44.271841258171804</v>
      </c>
      <c r="Q283" s="84">
        <f t="shared" si="54"/>
        <v>830.32723887415841</v>
      </c>
    </row>
    <row r="284" spans="1:17">
      <c r="A284" s="78">
        <v>281</v>
      </c>
      <c r="B284" s="79">
        <f>PRINCIPAL!$B$8+PRINCIPAL!$B$23</f>
        <v>3.3719999999999999</v>
      </c>
      <c r="C284" s="79">
        <f t="shared" si="49"/>
        <v>0.28099999999999997</v>
      </c>
      <c r="D284" s="80">
        <f t="shared" si="59"/>
        <v>17741.920221863122</v>
      </c>
      <c r="E284" s="81">
        <f t="shared" si="55"/>
        <v>20</v>
      </c>
      <c r="F284" s="82">
        <f t="shared" si="50"/>
        <v>913.50234295586006</v>
      </c>
      <c r="G284" s="83">
        <f t="shared" si="56"/>
        <v>49.854795823435367</v>
      </c>
      <c r="H284" s="84">
        <f t="shared" si="51"/>
        <v>863.64754713242473</v>
      </c>
      <c r="I284" s="213"/>
      <c r="J284" s="78">
        <v>281</v>
      </c>
      <c r="K284" s="79">
        <f>PRINCIPAL!$B$8+PRINCIPAL!$D$23</f>
        <v>2.972</v>
      </c>
      <c r="L284" s="79">
        <f t="shared" si="52"/>
        <v>0.24766666666666667</v>
      </c>
      <c r="M284" s="80">
        <f t="shared" si="60"/>
        <v>17045.247966309613</v>
      </c>
      <c r="N284" s="81">
        <f t="shared" si="57"/>
        <v>20</v>
      </c>
      <c r="O284" s="82">
        <f t="shared" si="53"/>
        <v>874.59908013233053</v>
      </c>
      <c r="P284" s="83">
        <f t="shared" si="58"/>
        <v>42.215397463226807</v>
      </c>
      <c r="Q284" s="84">
        <f t="shared" si="54"/>
        <v>832.38368266910368</v>
      </c>
    </row>
    <row r="285" spans="1:17">
      <c r="A285" s="78">
        <v>282</v>
      </c>
      <c r="B285" s="79">
        <f>PRINCIPAL!$B$8+PRINCIPAL!$B$23</f>
        <v>3.3719999999999999</v>
      </c>
      <c r="C285" s="79">
        <f t="shared" si="49"/>
        <v>0.28099999999999997</v>
      </c>
      <c r="D285" s="80">
        <f t="shared" si="59"/>
        <v>16878.272674730695</v>
      </c>
      <c r="E285" s="81">
        <f t="shared" si="55"/>
        <v>19</v>
      </c>
      <c r="F285" s="82">
        <f t="shared" si="50"/>
        <v>913.50234295585994</v>
      </c>
      <c r="G285" s="83">
        <f t="shared" si="56"/>
        <v>47.427946215993252</v>
      </c>
      <c r="H285" s="84">
        <f t="shared" si="51"/>
        <v>866.07439673986664</v>
      </c>
      <c r="I285" s="213"/>
      <c r="J285" s="78">
        <v>282</v>
      </c>
      <c r="K285" s="79">
        <f>PRINCIPAL!$B$8+PRINCIPAL!$D$23</f>
        <v>2.972</v>
      </c>
      <c r="L285" s="79">
        <f t="shared" si="52"/>
        <v>0.24766666666666667</v>
      </c>
      <c r="M285" s="80">
        <f t="shared" si="60"/>
        <v>16212.864283640509</v>
      </c>
      <c r="N285" s="81">
        <f t="shared" si="57"/>
        <v>19</v>
      </c>
      <c r="O285" s="82">
        <f t="shared" si="53"/>
        <v>874.59908013232894</v>
      </c>
      <c r="P285" s="83">
        <f t="shared" si="58"/>
        <v>40.153860542482995</v>
      </c>
      <c r="Q285" s="84">
        <f t="shared" si="54"/>
        <v>834.44521958984592</v>
      </c>
    </row>
    <row r="286" spans="1:17">
      <c r="A286" s="78">
        <v>283</v>
      </c>
      <c r="B286" s="79">
        <f>PRINCIPAL!$B$8+PRINCIPAL!$B$23</f>
        <v>3.3719999999999999</v>
      </c>
      <c r="C286" s="79">
        <f t="shared" si="49"/>
        <v>0.28099999999999997</v>
      </c>
      <c r="D286" s="80">
        <f t="shared" si="59"/>
        <v>16012.198277990829</v>
      </c>
      <c r="E286" s="81">
        <f t="shared" si="55"/>
        <v>18</v>
      </c>
      <c r="F286" s="82">
        <f t="shared" si="50"/>
        <v>913.50234295586131</v>
      </c>
      <c r="G286" s="83">
        <f t="shared" si="56"/>
        <v>44.994277161154223</v>
      </c>
      <c r="H286" s="84">
        <f t="shared" si="51"/>
        <v>868.50806579470714</v>
      </c>
      <c r="I286" s="213"/>
      <c r="J286" s="78">
        <v>283</v>
      </c>
      <c r="K286" s="79">
        <f>PRINCIPAL!$B$8+PRINCIPAL!$D$23</f>
        <v>2.972</v>
      </c>
      <c r="L286" s="79">
        <f t="shared" si="52"/>
        <v>0.24766666666666667</v>
      </c>
      <c r="M286" s="80">
        <f t="shared" si="60"/>
        <v>15378.419064050662</v>
      </c>
      <c r="N286" s="81">
        <f t="shared" si="57"/>
        <v>18</v>
      </c>
      <c r="O286" s="82">
        <f t="shared" si="53"/>
        <v>874.59908013233087</v>
      </c>
      <c r="P286" s="83">
        <f t="shared" si="58"/>
        <v>38.087217881965472</v>
      </c>
      <c r="Q286" s="84">
        <f t="shared" si="54"/>
        <v>836.51186225036543</v>
      </c>
    </row>
    <row r="287" spans="1:17">
      <c r="A287" s="78">
        <v>284</v>
      </c>
      <c r="B287" s="79">
        <f>PRINCIPAL!$B$8+PRINCIPAL!$B$23</f>
        <v>3.3719999999999999</v>
      </c>
      <c r="C287" s="79">
        <f t="shared" si="49"/>
        <v>0.28099999999999997</v>
      </c>
      <c r="D287" s="80">
        <f t="shared" si="59"/>
        <v>15143.690212196121</v>
      </c>
      <c r="E287" s="81">
        <f t="shared" si="55"/>
        <v>17</v>
      </c>
      <c r="F287" s="82">
        <f t="shared" si="50"/>
        <v>913.50234295586256</v>
      </c>
      <c r="G287" s="83">
        <f t="shared" si="56"/>
        <v>42.553769496271094</v>
      </c>
      <c r="H287" s="84">
        <f t="shared" si="51"/>
        <v>870.94857345959144</v>
      </c>
      <c r="I287" s="213"/>
      <c r="J287" s="78">
        <v>284</v>
      </c>
      <c r="K287" s="79">
        <f>PRINCIPAL!$B$8+PRINCIPAL!$D$23</f>
        <v>2.972</v>
      </c>
      <c r="L287" s="79">
        <f t="shared" si="52"/>
        <v>0.24766666666666667</v>
      </c>
      <c r="M287" s="80">
        <f t="shared" si="60"/>
        <v>14541.907201800297</v>
      </c>
      <c r="N287" s="81">
        <f t="shared" si="57"/>
        <v>17</v>
      </c>
      <c r="O287" s="82">
        <f t="shared" si="53"/>
        <v>874.59908013232643</v>
      </c>
      <c r="P287" s="83">
        <f t="shared" si="58"/>
        <v>36.015456836458739</v>
      </c>
      <c r="Q287" s="84">
        <f t="shared" si="54"/>
        <v>838.58362329586771</v>
      </c>
    </row>
    <row r="288" spans="1:17">
      <c r="A288" s="78">
        <v>285</v>
      </c>
      <c r="B288" s="79">
        <f>PRINCIPAL!$B$8+PRINCIPAL!$B$23</f>
        <v>3.3719999999999999</v>
      </c>
      <c r="C288" s="79">
        <f t="shared" si="49"/>
        <v>0.28099999999999997</v>
      </c>
      <c r="D288" s="80">
        <f t="shared" si="59"/>
        <v>14272.74163873653</v>
      </c>
      <c r="E288" s="81">
        <f t="shared" si="55"/>
        <v>16</v>
      </c>
      <c r="F288" s="82">
        <f t="shared" si="50"/>
        <v>913.5023429558621</v>
      </c>
      <c r="G288" s="83">
        <f t="shared" si="56"/>
        <v>40.106404004849644</v>
      </c>
      <c r="H288" s="84">
        <f t="shared" si="51"/>
        <v>873.39593895101245</v>
      </c>
      <c r="I288" s="213"/>
      <c r="J288" s="78">
        <v>285</v>
      </c>
      <c r="K288" s="79">
        <f>PRINCIPAL!$B$8+PRINCIPAL!$D$23</f>
        <v>2.972</v>
      </c>
      <c r="L288" s="79">
        <f t="shared" si="52"/>
        <v>0.24766666666666667</v>
      </c>
      <c r="M288" s="80">
        <f t="shared" si="60"/>
        <v>13703.323578504429</v>
      </c>
      <c r="N288" s="81">
        <f t="shared" si="57"/>
        <v>16</v>
      </c>
      <c r="O288" s="82">
        <f t="shared" si="53"/>
        <v>874.59908013232655</v>
      </c>
      <c r="P288" s="83">
        <f t="shared" si="58"/>
        <v>33.938564729429302</v>
      </c>
      <c r="Q288" s="84">
        <f t="shared" si="54"/>
        <v>840.6605154028972</v>
      </c>
    </row>
    <row r="289" spans="1:17">
      <c r="A289" s="78">
        <v>286</v>
      </c>
      <c r="B289" s="79">
        <f>PRINCIPAL!$B$8+PRINCIPAL!$B$23</f>
        <v>3.3719999999999999</v>
      </c>
      <c r="C289" s="79">
        <f t="shared" si="49"/>
        <v>0.28099999999999997</v>
      </c>
      <c r="D289" s="80">
        <f t="shared" si="59"/>
        <v>13399.345699785517</v>
      </c>
      <c r="E289" s="81">
        <f t="shared" si="55"/>
        <v>15</v>
      </c>
      <c r="F289" s="82">
        <f t="shared" si="50"/>
        <v>913.5023429558612</v>
      </c>
      <c r="G289" s="83">
        <f t="shared" si="56"/>
        <v>37.652161416397298</v>
      </c>
      <c r="H289" s="84">
        <f t="shared" si="51"/>
        <v>875.85018153946385</v>
      </c>
      <c r="I289" s="213"/>
      <c r="J289" s="78">
        <v>286</v>
      </c>
      <c r="K289" s="79">
        <f>PRINCIPAL!$B$8+PRINCIPAL!$D$23</f>
        <v>2.972</v>
      </c>
      <c r="L289" s="79">
        <f t="shared" si="52"/>
        <v>0.24766666666666667</v>
      </c>
      <c r="M289" s="80">
        <f t="shared" si="60"/>
        <v>12862.663063101532</v>
      </c>
      <c r="N289" s="81">
        <f t="shared" si="57"/>
        <v>15</v>
      </c>
      <c r="O289" s="82">
        <f t="shared" si="53"/>
        <v>874.59908013232257</v>
      </c>
      <c r="P289" s="83">
        <f t="shared" si="58"/>
        <v>31.856528852948131</v>
      </c>
      <c r="Q289" s="84">
        <f t="shared" si="54"/>
        <v>842.74255127937442</v>
      </c>
    </row>
    <row r="290" spans="1:17">
      <c r="A290" s="78">
        <v>287</v>
      </c>
      <c r="B290" s="79">
        <f>PRINCIPAL!$B$8+PRINCIPAL!$B$23</f>
        <v>3.3719999999999999</v>
      </c>
      <c r="C290" s="79">
        <f t="shared" si="49"/>
        <v>0.28099999999999997</v>
      </c>
      <c r="D290" s="80">
        <f t="shared" si="59"/>
        <v>12523.495518246054</v>
      </c>
      <c r="E290" s="81">
        <f t="shared" si="55"/>
        <v>14</v>
      </c>
      <c r="F290" s="82">
        <f t="shared" si="50"/>
        <v>913.50234295586017</v>
      </c>
      <c r="G290" s="83">
        <f t="shared" si="56"/>
        <v>35.191022406271408</v>
      </c>
      <c r="H290" s="84">
        <f t="shared" si="51"/>
        <v>878.3113205495888</v>
      </c>
      <c r="I290" s="213"/>
      <c r="J290" s="78">
        <v>287</v>
      </c>
      <c r="K290" s="79">
        <f>PRINCIPAL!$B$8+PRINCIPAL!$D$23</f>
        <v>2.972</v>
      </c>
      <c r="L290" s="79">
        <f t="shared" si="52"/>
        <v>0.24766666666666667</v>
      </c>
      <c r="M290" s="80">
        <f t="shared" si="60"/>
        <v>12019.920511822158</v>
      </c>
      <c r="N290" s="81">
        <f t="shared" si="57"/>
        <v>14</v>
      </c>
      <c r="O290" s="82">
        <f t="shared" si="53"/>
        <v>874.59908013232098</v>
      </c>
      <c r="P290" s="83">
        <f t="shared" si="58"/>
        <v>29.769336467612881</v>
      </c>
      <c r="Q290" s="84">
        <f t="shared" si="54"/>
        <v>844.82974366470808</v>
      </c>
    </row>
    <row r="291" spans="1:17" ht="15.75" thickBot="1">
      <c r="A291" s="154">
        <v>288</v>
      </c>
      <c r="B291" s="185">
        <f>PRINCIPAL!$B$8+PRINCIPAL!$B$23</f>
        <v>3.3719999999999999</v>
      </c>
      <c r="C291" s="185">
        <f t="shared" si="49"/>
        <v>0.28099999999999997</v>
      </c>
      <c r="D291" s="192">
        <f t="shared" si="59"/>
        <v>11645.184197696466</v>
      </c>
      <c r="E291" s="187">
        <f t="shared" si="55"/>
        <v>13</v>
      </c>
      <c r="F291" s="188">
        <f t="shared" si="50"/>
        <v>913.5023429558612</v>
      </c>
      <c r="G291" s="189">
        <f t="shared" si="56"/>
        <v>32.722967595527066</v>
      </c>
      <c r="H291" s="190">
        <f t="shared" si="51"/>
        <v>880.77937536033414</v>
      </c>
      <c r="I291" s="214"/>
      <c r="J291" s="154">
        <v>288</v>
      </c>
      <c r="K291" s="185">
        <f>PRINCIPAL!$B$8+PRINCIPAL!$D$23</f>
        <v>2.972</v>
      </c>
      <c r="L291" s="185">
        <f t="shared" si="52"/>
        <v>0.24766666666666667</v>
      </c>
      <c r="M291" s="186">
        <f t="shared" si="60"/>
        <v>11175.09076815745</v>
      </c>
      <c r="N291" s="187">
        <f t="shared" si="57"/>
        <v>13</v>
      </c>
      <c r="O291" s="82">
        <f t="shared" si="53"/>
        <v>874.59908013231927</v>
      </c>
      <c r="P291" s="189">
        <f t="shared" si="58"/>
        <v>27.676974802469953</v>
      </c>
      <c r="Q291" s="190">
        <f t="shared" si="54"/>
        <v>846.92210532984927</v>
      </c>
    </row>
    <row r="292" spans="1:17">
      <c r="A292" s="78">
        <v>289</v>
      </c>
      <c r="B292" s="79">
        <f>PRINCIPAL!$B$8+PRINCIPAL!$B$23</f>
        <v>3.3719999999999999</v>
      </c>
      <c r="C292" s="79">
        <f t="shared" si="49"/>
        <v>0.28099999999999997</v>
      </c>
      <c r="D292" s="80">
        <f t="shared" si="59"/>
        <v>10764.404822336131</v>
      </c>
      <c r="E292" s="81">
        <f t="shared" si="55"/>
        <v>12</v>
      </c>
      <c r="F292" s="82">
        <f t="shared" si="50"/>
        <v>913.50234295586245</v>
      </c>
      <c r="G292" s="83">
        <f t="shared" si="56"/>
        <v>30.247977550764528</v>
      </c>
      <c r="H292" s="84">
        <f t="shared" si="51"/>
        <v>883.25436540509793</v>
      </c>
      <c r="I292" s="212" t="s">
        <v>138</v>
      </c>
      <c r="J292" s="107">
        <v>289</v>
      </c>
      <c r="K292" s="193">
        <f>PRINCIPAL!$B$8+PRINCIPAL!$D$23</f>
        <v>2.972</v>
      </c>
      <c r="L292" s="193">
        <f t="shared" si="52"/>
        <v>0.24766666666666667</v>
      </c>
      <c r="M292" s="194">
        <f t="shared" si="60"/>
        <v>10328.1686628276</v>
      </c>
      <c r="N292" s="195">
        <f t="shared" si="57"/>
        <v>12</v>
      </c>
      <c r="O292" s="196">
        <f t="shared" si="53"/>
        <v>874.59908013232223</v>
      </c>
      <c r="P292" s="197">
        <f t="shared" si="58"/>
        <v>25.579431054936357</v>
      </c>
      <c r="Q292" s="198">
        <f t="shared" si="54"/>
        <v>849.01964907738591</v>
      </c>
    </row>
    <row r="293" spans="1:17">
      <c r="A293" s="78">
        <v>290</v>
      </c>
      <c r="B293" s="79">
        <f>PRINCIPAL!$B$8+PRINCIPAL!$B$23</f>
        <v>3.3719999999999999</v>
      </c>
      <c r="C293" s="79">
        <f t="shared" si="49"/>
        <v>0.28099999999999997</v>
      </c>
      <c r="D293" s="80">
        <f t="shared" si="59"/>
        <v>9881.1504569310327</v>
      </c>
      <c r="E293" s="81">
        <f t="shared" si="55"/>
        <v>11</v>
      </c>
      <c r="F293" s="82">
        <f t="shared" si="50"/>
        <v>913.50234295586347</v>
      </c>
      <c r="G293" s="83">
        <f t="shared" si="56"/>
        <v>27.766032783976197</v>
      </c>
      <c r="H293" s="84">
        <f t="shared" si="51"/>
        <v>885.73631017188723</v>
      </c>
      <c r="I293" s="213"/>
      <c r="J293" s="78">
        <v>290</v>
      </c>
      <c r="K293" s="79">
        <f>PRINCIPAL!$B$8+PRINCIPAL!$D$23</f>
        <v>2.972</v>
      </c>
      <c r="L293" s="79">
        <f t="shared" si="52"/>
        <v>0.24766666666666667</v>
      </c>
      <c r="M293" s="80">
        <f t="shared" si="60"/>
        <v>9479.1490137502151</v>
      </c>
      <c r="N293" s="81">
        <f t="shared" si="57"/>
        <v>11</v>
      </c>
      <c r="O293" s="82">
        <f t="shared" si="53"/>
        <v>874.59908013232496</v>
      </c>
      <c r="P293" s="83">
        <f t="shared" si="58"/>
        <v>23.476692390721368</v>
      </c>
      <c r="Q293" s="84">
        <f t="shared" si="54"/>
        <v>851.12238774160357</v>
      </c>
    </row>
    <row r="294" spans="1:17">
      <c r="A294" s="78">
        <v>291</v>
      </c>
      <c r="B294" s="79">
        <f>PRINCIPAL!$B$8+PRINCIPAL!$B$23</f>
        <v>3.3719999999999999</v>
      </c>
      <c r="C294" s="79">
        <f t="shared" si="49"/>
        <v>0.28099999999999997</v>
      </c>
      <c r="D294" s="80">
        <f t="shared" si="59"/>
        <v>8995.4141467591453</v>
      </c>
      <c r="E294" s="81">
        <f t="shared" si="55"/>
        <v>10</v>
      </c>
      <c r="F294" s="82">
        <f t="shared" si="50"/>
        <v>913.50234295586642</v>
      </c>
      <c r="G294" s="83">
        <f t="shared" si="56"/>
        <v>25.277113752393198</v>
      </c>
      <c r="H294" s="84">
        <f t="shared" si="51"/>
        <v>888.22522920347319</v>
      </c>
      <c r="I294" s="213"/>
      <c r="J294" s="78">
        <v>291</v>
      </c>
      <c r="K294" s="79">
        <f>PRINCIPAL!$B$8+PRINCIPAL!$D$23</f>
        <v>2.972</v>
      </c>
      <c r="L294" s="79">
        <f t="shared" si="52"/>
        <v>0.24766666666666667</v>
      </c>
      <c r="M294" s="80">
        <f t="shared" si="60"/>
        <v>8628.0266260086119</v>
      </c>
      <c r="N294" s="81">
        <f t="shared" si="57"/>
        <v>10</v>
      </c>
      <c r="O294" s="82">
        <f t="shared" si="53"/>
        <v>874.59908013231302</v>
      </c>
      <c r="P294" s="83">
        <f t="shared" si="58"/>
        <v>21.368745943747996</v>
      </c>
      <c r="Q294" s="84">
        <f t="shared" si="54"/>
        <v>853.23033418856505</v>
      </c>
    </row>
    <row r="295" spans="1:17">
      <c r="A295" s="78">
        <v>292</v>
      </c>
      <c r="B295" s="79">
        <f>PRINCIPAL!$B$8+PRINCIPAL!$B$23</f>
        <v>3.3719999999999999</v>
      </c>
      <c r="C295" s="79">
        <f t="shared" si="49"/>
        <v>0.28099999999999997</v>
      </c>
      <c r="D295" s="80">
        <f t="shared" si="59"/>
        <v>8107.1889175556717</v>
      </c>
      <c r="E295" s="81">
        <f t="shared" si="55"/>
        <v>9</v>
      </c>
      <c r="F295" s="82">
        <f t="shared" si="50"/>
        <v>913.50234295587052</v>
      </c>
      <c r="G295" s="83">
        <f t="shared" si="56"/>
        <v>22.781200858331434</v>
      </c>
      <c r="H295" s="84">
        <f t="shared" si="51"/>
        <v>890.72114209753909</v>
      </c>
      <c r="I295" s="213"/>
      <c r="J295" s="78">
        <v>292</v>
      </c>
      <c r="K295" s="79">
        <f>PRINCIPAL!$B$8+PRINCIPAL!$D$23</f>
        <v>2.972</v>
      </c>
      <c r="L295" s="79">
        <f t="shared" si="52"/>
        <v>0.24766666666666667</v>
      </c>
      <c r="M295" s="80">
        <f t="shared" si="60"/>
        <v>7774.7962918200465</v>
      </c>
      <c r="N295" s="81">
        <f t="shared" si="57"/>
        <v>9</v>
      </c>
      <c r="O295" s="82">
        <f t="shared" si="53"/>
        <v>874.59908013231347</v>
      </c>
      <c r="P295" s="83">
        <f t="shared" si="58"/>
        <v>19.255578816074316</v>
      </c>
      <c r="Q295" s="84">
        <f t="shared" si="54"/>
        <v>855.34350131623921</v>
      </c>
    </row>
    <row r="296" spans="1:17">
      <c r="A296" s="78">
        <v>293</v>
      </c>
      <c r="B296" s="79">
        <f>PRINCIPAL!$B$8+PRINCIPAL!$B$23</f>
        <v>3.3719999999999999</v>
      </c>
      <c r="C296" s="79">
        <f t="shared" si="49"/>
        <v>0.28099999999999997</v>
      </c>
      <c r="D296" s="80">
        <f t="shared" si="59"/>
        <v>7216.4677754581326</v>
      </c>
      <c r="E296" s="81">
        <f t="shared" si="55"/>
        <v>8</v>
      </c>
      <c r="F296" s="82">
        <f t="shared" si="50"/>
        <v>913.50234295586574</v>
      </c>
      <c r="G296" s="83">
        <f t="shared" si="56"/>
        <v>20.278274449037351</v>
      </c>
      <c r="H296" s="84">
        <f t="shared" si="51"/>
        <v>893.22406850682842</v>
      </c>
      <c r="I296" s="213"/>
      <c r="J296" s="78">
        <v>293</v>
      </c>
      <c r="K296" s="79">
        <f>PRINCIPAL!$B$8+PRINCIPAL!$D$23</f>
        <v>2.972</v>
      </c>
      <c r="L296" s="79">
        <f t="shared" si="52"/>
        <v>0.24766666666666667</v>
      </c>
      <c r="M296" s="80">
        <f t="shared" si="60"/>
        <v>6919.4527905038076</v>
      </c>
      <c r="N296" s="81">
        <f t="shared" si="57"/>
        <v>8</v>
      </c>
      <c r="O296" s="82">
        <f t="shared" si="53"/>
        <v>874.59908013231643</v>
      </c>
      <c r="P296" s="83">
        <f t="shared" si="58"/>
        <v>17.137178077814429</v>
      </c>
      <c r="Q296" s="84">
        <f t="shared" si="54"/>
        <v>857.46190205450205</v>
      </c>
    </row>
    <row r="297" spans="1:17">
      <c r="A297" s="78">
        <v>294</v>
      </c>
      <c r="B297" s="79">
        <f>PRINCIPAL!$B$8+PRINCIPAL!$B$23</f>
        <v>3.3719999999999999</v>
      </c>
      <c r="C297" s="79">
        <f t="shared" si="49"/>
        <v>0.28099999999999997</v>
      </c>
      <c r="D297" s="80">
        <f t="shared" si="59"/>
        <v>6323.2437069513044</v>
      </c>
      <c r="E297" s="81">
        <f t="shared" si="55"/>
        <v>7</v>
      </c>
      <c r="F297" s="82">
        <f t="shared" si="50"/>
        <v>913.50234295586324</v>
      </c>
      <c r="G297" s="83">
        <f t="shared" si="56"/>
        <v>17.768314816533163</v>
      </c>
      <c r="H297" s="84">
        <f t="shared" si="51"/>
        <v>895.73402813933012</v>
      </c>
      <c r="I297" s="213"/>
      <c r="J297" s="78">
        <v>294</v>
      </c>
      <c r="K297" s="79">
        <f>PRINCIPAL!$B$8+PRINCIPAL!$D$23</f>
        <v>2.972</v>
      </c>
      <c r="L297" s="79">
        <f t="shared" si="52"/>
        <v>0.24766666666666667</v>
      </c>
      <c r="M297" s="80">
        <f t="shared" si="60"/>
        <v>6061.9908884493052</v>
      </c>
      <c r="N297" s="81">
        <f t="shared" si="57"/>
        <v>7</v>
      </c>
      <c r="O297" s="82">
        <f t="shared" si="53"/>
        <v>874.59908013231211</v>
      </c>
      <c r="P297" s="83">
        <f t="shared" si="58"/>
        <v>15.013530767059446</v>
      </c>
      <c r="Q297" s="84">
        <f t="shared" si="54"/>
        <v>859.58554936525263</v>
      </c>
    </row>
    <row r="298" spans="1:17">
      <c r="A298" s="78">
        <v>295</v>
      </c>
      <c r="B298" s="79">
        <f>PRINCIPAL!$B$8+PRINCIPAL!$B$23</f>
        <v>3.3719999999999999</v>
      </c>
      <c r="C298" s="79">
        <f t="shared" si="49"/>
        <v>0.28099999999999997</v>
      </c>
      <c r="D298" s="80">
        <f t="shared" si="59"/>
        <v>5427.5096788119745</v>
      </c>
      <c r="E298" s="81">
        <f t="shared" si="55"/>
        <v>6</v>
      </c>
      <c r="F298" s="82">
        <f t="shared" si="50"/>
        <v>913.50234295586745</v>
      </c>
      <c r="G298" s="83">
        <f t="shared" si="56"/>
        <v>15.251302197461646</v>
      </c>
      <c r="H298" s="84">
        <f t="shared" si="51"/>
        <v>898.25104075840579</v>
      </c>
      <c r="I298" s="213"/>
      <c r="J298" s="78">
        <v>295</v>
      </c>
      <c r="K298" s="79">
        <f>PRINCIPAL!$B$8+PRINCIPAL!$D$23</f>
        <v>2.972</v>
      </c>
      <c r="L298" s="79">
        <f t="shared" si="52"/>
        <v>0.24766666666666667</v>
      </c>
      <c r="M298" s="80">
        <f t="shared" si="60"/>
        <v>5202.4053390840527</v>
      </c>
      <c r="N298" s="81">
        <f t="shared" si="57"/>
        <v>6</v>
      </c>
      <c r="O298" s="82">
        <f t="shared" si="53"/>
        <v>874.59908013230597</v>
      </c>
      <c r="P298" s="83">
        <f t="shared" si="58"/>
        <v>12.884623889798171</v>
      </c>
      <c r="Q298" s="84">
        <f t="shared" si="54"/>
        <v>861.71445624250782</v>
      </c>
    </row>
    <row r="299" spans="1:17">
      <c r="A299" s="78">
        <v>296</v>
      </c>
      <c r="B299" s="79">
        <f>PRINCIPAL!$B$8+PRINCIPAL!$B$23</f>
        <v>3.3719999999999999</v>
      </c>
      <c r="C299" s="79">
        <f t="shared" si="49"/>
        <v>0.28099999999999997</v>
      </c>
      <c r="D299" s="80">
        <f t="shared" si="59"/>
        <v>4529.2586380535686</v>
      </c>
      <c r="E299" s="81">
        <f t="shared" si="55"/>
        <v>5</v>
      </c>
      <c r="F299" s="82">
        <f t="shared" si="50"/>
        <v>913.50234295586768</v>
      </c>
      <c r="G299" s="83">
        <f t="shared" si="56"/>
        <v>12.727216772930525</v>
      </c>
      <c r="H299" s="84">
        <f t="shared" si="51"/>
        <v>900.77512618293713</v>
      </c>
      <c r="I299" s="213"/>
      <c r="J299" s="78">
        <v>296</v>
      </c>
      <c r="K299" s="79">
        <f>PRINCIPAL!$B$8+PRINCIPAL!$D$23</f>
        <v>2.972</v>
      </c>
      <c r="L299" s="79">
        <f t="shared" si="52"/>
        <v>0.24766666666666667</v>
      </c>
      <c r="M299" s="80">
        <f t="shared" si="60"/>
        <v>4340.6908828415453</v>
      </c>
      <c r="N299" s="81">
        <f t="shared" si="57"/>
        <v>5</v>
      </c>
      <c r="O299" s="82">
        <f t="shared" si="53"/>
        <v>874.5990801323087</v>
      </c>
      <c r="P299" s="83">
        <f t="shared" si="58"/>
        <v>10.75044441983756</v>
      </c>
      <c r="Q299" s="84">
        <f t="shared" si="54"/>
        <v>863.84863571247115</v>
      </c>
    </row>
    <row r="300" spans="1:17">
      <c r="A300" s="78">
        <v>297</v>
      </c>
      <c r="B300" s="79">
        <f>PRINCIPAL!$B$8+PRINCIPAL!$B$23</f>
        <v>3.3719999999999999</v>
      </c>
      <c r="C300" s="79">
        <f t="shared" si="49"/>
        <v>0.28099999999999997</v>
      </c>
      <c r="D300" s="80">
        <f t="shared" si="59"/>
        <v>3628.4835118706314</v>
      </c>
      <c r="E300" s="81">
        <f t="shared" si="55"/>
        <v>4</v>
      </c>
      <c r="F300" s="82">
        <f t="shared" si="50"/>
        <v>913.50234295587097</v>
      </c>
      <c r="G300" s="83">
        <f t="shared" si="56"/>
        <v>10.196038668356472</v>
      </c>
      <c r="H300" s="84">
        <f t="shared" si="51"/>
        <v>903.30630428751454</v>
      </c>
      <c r="I300" s="213"/>
      <c r="J300" s="78">
        <v>297</v>
      </c>
      <c r="K300" s="79">
        <f>PRINCIPAL!$B$8+PRINCIPAL!$D$23</f>
        <v>2.972</v>
      </c>
      <c r="L300" s="79">
        <f t="shared" si="52"/>
        <v>0.24766666666666667</v>
      </c>
      <c r="M300" s="80">
        <f t="shared" si="60"/>
        <v>3476.8422471290742</v>
      </c>
      <c r="N300" s="81">
        <f t="shared" si="57"/>
        <v>4</v>
      </c>
      <c r="O300" s="82">
        <f t="shared" si="53"/>
        <v>874.59908013231211</v>
      </c>
      <c r="P300" s="83">
        <f t="shared" si="58"/>
        <v>8.6109792987230076</v>
      </c>
      <c r="Q300" s="84">
        <f t="shared" si="54"/>
        <v>865.9881008335891</v>
      </c>
    </row>
    <row r="301" spans="1:17">
      <c r="A301" s="78">
        <v>298</v>
      </c>
      <c r="B301" s="79">
        <f>PRINCIPAL!$B$8+PRINCIPAL!$B$23</f>
        <v>3.3719999999999999</v>
      </c>
      <c r="C301" s="79">
        <f t="shared" si="49"/>
        <v>0.28099999999999997</v>
      </c>
      <c r="D301" s="80">
        <f t="shared" si="59"/>
        <v>2725.1772075831168</v>
      </c>
      <c r="E301" s="81">
        <f t="shared" si="55"/>
        <v>3</v>
      </c>
      <c r="F301" s="82">
        <f t="shared" si="50"/>
        <v>913.502342955877</v>
      </c>
      <c r="G301" s="83">
        <f t="shared" si="56"/>
        <v>7.657747953308558</v>
      </c>
      <c r="H301" s="84">
        <f t="shared" si="51"/>
        <v>905.84459500256844</v>
      </c>
      <c r="I301" s="213"/>
      <c r="J301" s="78">
        <v>298</v>
      </c>
      <c r="K301" s="79">
        <f>PRINCIPAL!$B$8+PRINCIPAL!$D$23</f>
        <v>2.972</v>
      </c>
      <c r="L301" s="79">
        <f t="shared" si="52"/>
        <v>0.24766666666666667</v>
      </c>
      <c r="M301" s="80">
        <f t="shared" si="60"/>
        <v>2610.854146295485</v>
      </c>
      <c r="N301" s="81">
        <f t="shared" si="57"/>
        <v>3</v>
      </c>
      <c r="O301" s="82">
        <f t="shared" si="53"/>
        <v>874.59908013230711</v>
      </c>
      <c r="P301" s="83">
        <f t="shared" si="58"/>
        <v>6.4662154356584844</v>
      </c>
      <c r="Q301" s="84">
        <f t="shared" si="54"/>
        <v>868.13286469664865</v>
      </c>
    </row>
    <row r="302" spans="1:17">
      <c r="A302" s="78">
        <v>299</v>
      </c>
      <c r="B302" s="79">
        <f>PRINCIPAL!$B$8+PRINCIPAL!$B$23</f>
        <v>3.3719999999999999</v>
      </c>
      <c r="C302" s="79">
        <f t="shared" si="49"/>
        <v>0.28099999999999997</v>
      </c>
      <c r="D302" s="80">
        <f t="shared" si="59"/>
        <v>1819.3326125805484</v>
      </c>
      <c r="E302" s="81">
        <f t="shared" si="55"/>
        <v>2</v>
      </c>
      <c r="F302" s="82">
        <f t="shared" si="50"/>
        <v>913.5023429558936</v>
      </c>
      <c r="G302" s="83">
        <f t="shared" si="56"/>
        <v>5.1123246413513401</v>
      </c>
      <c r="H302" s="84">
        <f t="shared" si="51"/>
        <v>908.3900183145422</v>
      </c>
      <c r="I302" s="213"/>
      <c r="J302" s="78">
        <v>299</v>
      </c>
      <c r="K302" s="79">
        <f>PRINCIPAL!$B$8+PRINCIPAL!$D$23</f>
        <v>2.972</v>
      </c>
      <c r="L302" s="79">
        <f t="shared" si="52"/>
        <v>0.24766666666666667</v>
      </c>
      <c r="M302" s="80">
        <f t="shared" si="60"/>
        <v>1742.7212815988364</v>
      </c>
      <c r="N302" s="81">
        <f t="shared" si="57"/>
        <v>2</v>
      </c>
      <c r="O302" s="82">
        <f t="shared" si="53"/>
        <v>874.59908013230165</v>
      </c>
      <c r="P302" s="83">
        <f t="shared" si="58"/>
        <v>4.3161397074264514</v>
      </c>
      <c r="Q302" s="84">
        <f t="shared" si="54"/>
        <v>870.28294042487516</v>
      </c>
    </row>
    <row r="303" spans="1:17" ht="15.75" thickBot="1">
      <c r="A303" s="154">
        <v>300</v>
      </c>
      <c r="B303" s="185">
        <f>PRINCIPAL!$B$8+PRINCIPAL!$B$23</f>
        <v>3.3719999999999999</v>
      </c>
      <c r="C303" s="185">
        <f t="shared" si="49"/>
        <v>0.28099999999999997</v>
      </c>
      <c r="D303" s="192">
        <f t="shared" si="59"/>
        <v>910.94259426600615</v>
      </c>
      <c r="E303" s="187">
        <f t="shared" si="55"/>
        <v>1</v>
      </c>
      <c r="F303" s="188">
        <f t="shared" si="50"/>
        <v>913.50234295590803</v>
      </c>
      <c r="G303" s="189">
        <f t="shared" si="56"/>
        <v>2.5597486898874773</v>
      </c>
      <c r="H303" s="190">
        <f t="shared" si="51"/>
        <v>910.94259426602059</v>
      </c>
      <c r="I303" s="214"/>
      <c r="J303" s="154">
        <v>300</v>
      </c>
      <c r="K303" s="185">
        <f>PRINCIPAL!$B$8+PRINCIPAL!$D$23</f>
        <v>2.972</v>
      </c>
      <c r="L303" s="185">
        <f t="shared" si="52"/>
        <v>0.24766666666666667</v>
      </c>
      <c r="M303" s="186">
        <f t="shared" si="60"/>
        <v>872.43834117396125</v>
      </c>
      <c r="N303" s="187">
        <f t="shared" si="57"/>
        <v>1</v>
      </c>
      <c r="O303" s="82">
        <f t="shared" si="53"/>
        <v>874.599080132273</v>
      </c>
      <c r="P303" s="189">
        <f t="shared" si="58"/>
        <v>2.1607389583075105</v>
      </c>
      <c r="Q303" s="190">
        <f t="shared" si="54"/>
        <v>872.43834117396545</v>
      </c>
    </row>
    <row r="304" spans="1:17">
      <c r="A304" s="78">
        <v>301</v>
      </c>
      <c r="B304" s="79">
        <f>PRINCIPAL!$B$8+PRINCIPAL!$B$23</f>
        <v>3.3719999999999999</v>
      </c>
      <c r="C304" s="79">
        <f t="shared" si="49"/>
        <v>0.28099999999999997</v>
      </c>
      <c r="D304" s="80">
        <f t="shared" si="59"/>
        <v>-1.4438228390645236E-11</v>
      </c>
      <c r="E304" s="81">
        <f t="shared" si="55"/>
        <v>0</v>
      </c>
      <c r="F304" s="82">
        <f t="shared" si="50"/>
        <v>0</v>
      </c>
      <c r="G304" s="83">
        <f t="shared" si="56"/>
        <v>-4.0571421777713109E-14</v>
      </c>
      <c r="H304" s="84">
        <f t="shared" si="51"/>
        <v>4.0571421777713109E-14</v>
      </c>
      <c r="I304" s="212" t="s">
        <v>139</v>
      </c>
      <c r="J304" s="107">
        <v>301</v>
      </c>
      <c r="K304" s="193">
        <f>PRINCIPAL!$B$8+PRINCIPAL!$D$23</f>
        <v>2.972</v>
      </c>
      <c r="L304" s="193">
        <f t="shared" si="52"/>
        <v>0.24766666666666667</v>
      </c>
      <c r="M304" s="194">
        <f t="shared" si="60"/>
        <v>-4.2064129956997931E-12</v>
      </c>
      <c r="N304" s="195">
        <f t="shared" si="57"/>
        <v>0</v>
      </c>
      <c r="O304" s="196">
        <f t="shared" si="53"/>
        <v>0</v>
      </c>
      <c r="P304" s="197">
        <f t="shared" si="58"/>
        <v>-1.0417882852683155E-14</v>
      </c>
      <c r="Q304" s="198">
        <f t="shared" si="54"/>
        <v>1.0417882852683155E-14</v>
      </c>
    </row>
    <row r="305" spans="1:17">
      <c r="A305" s="78">
        <v>302</v>
      </c>
      <c r="B305" s="79">
        <f>PRINCIPAL!$B$8+PRINCIPAL!$B$23</f>
        <v>3.3719999999999999</v>
      </c>
      <c r="C305" s="79">
        <f t="shared" si="49"/>
        <v>0.28099999999999997</v>
      </c>
      <c r="D305" s="80">
        <f t="shared" si="59"/>
        <v>-1.4478799812422949E-11</v>
      </c>
      <c r="E305" s="81">
        <f t="shared" si="55"/>
        <v>-1</v>
      </c>
      <c r="F305" s="82">
        <f t="shared" si="50"/>
        <v>1.4478799812423056E-11</v>
      </c>
      <c r="G305" s="83">
        <f t="shared" si="56"/>
        <v>-4.0685427472908485E-14</v>
      </c>
      <c r="H305" s="84">
        <f t="shared" si="51"/>
        <v>1.4519485239895963E-11</v>
      </c>
      <c r="I305" s="213"/>
      <c r="J305" s="78">
        <v>302</v>
      </c>
      <c r="K305" s="79">
        <f>PRINCIPAL!$B$8+PRINCIPAL!$D$23</f>
        <v>2.972</v>
      </c>
      <c r="L305" s="79">
        <f t="shared" si="52"/>
        <v>0.24766666666666667</v>
      </c>
      <c r="M305" s="80">
        <f t="shared" si="60"/>
        <v>-4.2168308785524762E-12</v>
      </c>
      <c r="N305" s="81">
        <f t="shared" si="57"/>
        <v>-1</v>
      </c>
      <c r="O305" s="82">
        <f t="shared" si="53"/>
        <v>4.2168308785524495E-12</v>
      </c>
      <c r="P305" s="83">
        <f t="shared" si="58"/>
        <v>-1.0443684475881633E-14</v>
      </c>
      <c r="Q305" s="84">
        <f t="shared" si="54"/>
        <v>4.2272745630283312E-12</v>
      </c>
    </row>
    <row r="306" spans="1:17">
      <c r="A306" s="78">
        <v>303</v>
      </c>
      <c r="B306" s="79">
        <f>PRINCIPAL!$B$8+PRINCIPAL!$B$23</f>
        <v>3.3719999999999999</v>
      </c>
      <c r="C306" s="79">
        <f t="shared" si="49"/>
        <v>0.28099999999999997</v>
      </c>
      <c r="D306" s="80">
        <f t="shared" si="59"/>
        <v>-2.8998285052318911E-11</v>
      </c>
      <c r="E306" s="81">
        <f t="shared" si="55"/>
        <v>-2</v>
      </c>
      <c r="F306" s="82">
        <f t="shared" si="50"/>
        <v>1.4478799812422925E-11</v>
      </c>
      <c r="G306" s="83">
        <f t="shared" si="56"/>
        <v>-8.1485180997016141E-14</v>
      </c>
      <c r="H306" s="84">
        <f t="shared" si="51"/>
        <v>1.4560284993419942E-11</v>
      </c>
      <c r="I306" s="213"/>
      <c r="J306" s="78">
        <v>303</v>
      </c>
      <c r="K306" s="79">
        <f>PRINCIPAL!$B$8+PRINCIPAL!$D$23</f>
        <v>2.972</v>
      </c>
      <c r="L306" s="79">
        <f t="shared" si="52"/>
        <v>0.24766666666666667</v>
      </c>
      <c r="M306" s="80">
        <f t="shared" si="60"/>
        <v>-8.4441054415808073E-12</v>
      </c>
      <c r="N306" s="81">
        <f t="shared" si="57"/>
        <v>-2</v>
      </c>
      <c r="O306" s="82">
        <f t="shared" si="53"/>
        <v>4.2168308785524996E-12</v>
      </c>
      <c r="P306" s="83">
        <f t="shared" si="58"/>
        <v>-2.09132344769818E-14</v>
      </c>
      <c r="Q306" s="84">
        <f t="shared" si="54"/>
        <v>4.2377441130294812E-12</v>
      </c>
    </row>
    <row r="307" spans="1:17">
      <c r="A307" s="78">
        <v>304</v>
      </c>
      <c r="B307" s="79">
        <f>PRINCIPAL!$B$8+PRINCIPAL!$B$23</f>
        <v>3.3719999999999999</v>
      </c>
      <c r="C307" s="79">
        <f t="shared" si="49"/>
        <v>0.28099999999999997</v>
      </c>
      <c r="D307" s="80">
        <f t="shared" si="59"/>
        <v>-4.3558570045738853E-11</v>
      </c>
      <c r="E307" s="81">
        <f t="shared" si="55"/>
        <v>-3</v>
      </c>
      <c r="F307" s="82">
        <f t="shared" si="50"/>
        <v>1.4478799812422786E-11</v>
      </c>
      <c r="G307" s="83">
        <f t="shared" si="56"/>
        <v>-1.2239958182852618E-13</v>
      </c>
      <c r="H307" s="84">
        <f t="shared" si="51"/>
        <v>1.4601199394251312E-11</v>
      </c>
      <c r="I307" s="213"/>
      <c r="J307" s="78">
        <v>304</v>
      </c>
      <c r="K307" s="79">
        <f>PRINCIPAL!$B$8+PRINCIPAL!$D$23</f>
        <v>2.972</v>
      </c>
      <c r="L307" s="79">
        <f t="shared" si="52"/>
        <v>0.24766666666666667</v>
      </c>
      <c r="M307" s="80">
        <f t="shared" si="60"/>
        <v>-1.2681849554610289E-11</v>
      </c>
      <c r="N307" s="81">
        <f t="shared" si="57"/>
        <v>-3</v>
      </c>
      <c r="O307" s="82">
        <f t="shared" si="53"/>
        <v>4.2168308785525537E-12</v>
      </c>
      <c r="P307" s="83">
        <f t="shared" si="58"/>
        <v>-3.1408714063584821E-14</v>
      </c>
      <c r="Q307" s="84">
        <f t="shared" si="54"/>
        <v>4.2482395926161382E-12</v>
      </c>
    </row>
    <row r="308" spans="1:17">
      <c r="A308" s="78">
        <v>305</v>
      </c>
      <c r="B308" s="79">
        <f>PRINCIPAL!$B$8+PRINCIPAL!$B$23</f>
        <v>3.3719999999999999</v>
      </c>
      <c r="C308" s="79">
        <f t="shared" si="49"/>
        <v>0.28099999999999997</v>
      </c>
      <c r="D308" s="80">
        <f t="shared" si="59"/>
        <v>-5.8159769439990162E-11</v>
      </c>
      <c r="E308" s="81">
        <f t="shared" si="55"/>
        <v>-4</v>
      </c>
      <c r="F308" s="82">
        <f t="shared" si="50"/>
        <v>1.4478799812422752E-11</v>
      </c>
      <c r="G308" s="83">
        <f t="shared" si="56"/>
        <v>-1.6342895212637234E-13</v>
      </c>
      <c r="H308" s="84">
        <f t="shared" si="51"/>
        <v>1.4642228764549124E-11</v>
      </c>
      <c r="I308" s="213"/>
      <c r="J308" s="78">
        <v>305</v>
      </c>
      <c r="K308" s="79">
        <f>PRINCIPAL!$B$8+PRINCIPAL!$D$23</f>
        <v>2.972</v>
      </c>
      <c r="L308" s="79">
        <f t="shared" si="52"/>
        <v>0.24766666666666667</v>
      </c>
      <c r="M308" s="80">
        <f t="shared" si="60"/>
        <v>-1.6930089147226426E-11</v>
      </c>
      <c r="N308" s="81">
        <f t="shared" si="57"/>
        <v>-4</v>
      </c>
      <c r="O308" s="82">
        <f t="shared" si="53"/>
        <v>4.216830878552544E-12</v>
      </c>
      <c r="P308" s="83">
        <f t="shared" si="58"/>
        <v>-4.1930187454630784E-14</v>
      </c>
      <c r="Q308" s="84">
        <f t="shared" si="54"/>
        <v>4.2587610660071748E-12</v>
      </c>
    </row>
    <row r="309" spans="1:17">
      <c r="A309" s="78">
        <v>306</v>
      </c>
      <c r="B309" s="79">
        <f>PRINCIPAL!$B$8+PRINCIPAL!$B$23</f>
        <v>3.3719999999999999</v>
      </c>
      <c r="C309" s="79">
        <f t="shared" si="49"/>
        <v>0.28099999999999997</v>
      </c>
      <c r="D309" s="80">
        <f t="shared" si="59"/>
        <v>-7.2801998204539289E-11</v>
      </c>
      <c r="E309" s="81">
        <f t="shared" si="55"/>
        <v>-5</v>
      </c>
      <c r="F309" s="82">
        <f t="shared" si="50"/>
        <v>1.4478799812422695E-11</v>
      </c>
      <c r="G309" s="83">
        <f t="shared" si="56"/>
        <v>-2.0457361495475537E-13</v>
      </c>
      <c r="H309" s="84">
        <f t="shared" si="51"/>
        <v>1.4683373427377452E-11</v>
      </c>
      <c r="I309" s="213"/>
      <c r="J309" s="78">
        <v>306</v>
      </c>
      <c r="K309" s="79">
        <f>PRINCIPAL!$B$8+PRINCIPAL!$D$23</f>
        <v>2.972</v>
      </c>
      <c r="L309" s="79">
        <f t="shared" si="52"/>
        <v>0.24766666666666667</v>
      </c>
      <c r="M309" s="80">
        <f t="shared" si="60"/>
        <v>-2.1188850213233599E-11</v>
      </c>
      <c r="N309" s="81">
        <f t="shared" si="57"/>
        <v>-5</v>
      </c>
      <c r="O309" s="82">
        <f t="shared" si="53"/>
        <v>4.2168308785525319E-12</v>
      </c>
      <c r="P309" s="83">
        <f t="shared" si="58"/>
        <v>-5.2477719028108548E-14</v>
      </c>
      <c r="Q309" s="84">
        <f t="shared" si="54"/>
        <v>4.2693085975806406E-12</v>
      </c>
    </row>
    <row r="310" spans="1:17">
      <c r="A310" s="78">
        <v>307</v>
      </c>
      <c r="B310" s="79">
        <f>PRINCIPAL!$B$8+PRINCIPAL!$B$23</f>
        <v>3.3719999999999999</v>
      </c>
      <c r="C310" s="79">
        <f t="shared" si="49"/>
        <v>0.28099999999999997</v>
      </c>
      <c r="D310" s="80">
        <f t="shared" si="59"/>
        <v>-8.7485371631916741E-11</v>
      </c>
      <c r="E310" s="81">
        <f t="shared" si="55"/>
        <v>-6</v>
      </c>
      <c r="F310" s="82">
        <f t="shared" si="50"/>
        <v>1.4478799812422645E-11</v>
      </c>
      <c r="G310" s="83">
        <f t="shared" si="56"/>
        <v>-2.4583389428568603E-13</v>
      </c>
      <c r="H310" s="84">
        <f t="shared" si="51"/>
        <v>1.4724633706708333E-11</v>
      </c>
      <c r="I310" s="213"/>
      <c r="J310" s="78">
        <v>307</v>
      </c>
      <c r="K310" s="79">
        <f>PRINCIPAL!$B$8+PRINCIPAL!$D$23</f>
        <v>2.972</v>
      </c>
      <c r="L310" s="79">
        <f t="shared" si="52"/>
        <v>0.24766666666666667</v>
      </c>
      <c r="M310" s="80">
        <f t="shared" si="60"/>
        <v>-2.5458158810814241E-11</v>
      </c>
      <c r="N310" s="81">
        <f t="shared" si="57"/>
        <v>-6</v>
      </c>
      <c r="O310" s="82">
        <f t="shared" si="53"/>
        <v>4.2168308785525392E-12</v>
      </c>
      <c r="P310" s="83">
        <f t="shared" si="58"/>
        <v>-6.3051373321449944E-14</v>
      </c>
      <c r="Q310" s="84">
        <f t="shared" si="54"/>
        <v>4.2798822518739892E-12</v>
      </c>
    </row>
    <row r="311" spans="1:17">
      <c r="A311" s="78">
        <v>308</v>
      </c>
      <c r="B311" s="79">
        <f>PRINCIPAL!$B$8+PRINCIPAL!$B$23</f>
        <v>3.3719999999999999</v>
      </c>
      <c r="C311" s="79">
        <f t="shared" si="49"/>
        <v>0.28099999999999997</v>
      </c>
      <c r="D311" s="80">
        <f t="shared" si="59"/>
        <v>-1.0221000533862507E-10</v>
      </c>
      <c r="E311" s="81">
        <f t="shared" si="55"/>
        <v>-7</v>
      </c>
      <c r="F311" s="82">
        <f t="shared" si="50"/>
        <v>1.4478799812422608E-11</v>
      </c>
      <c r="G311" s="83">
        <f t="shared" si="56"/>
        <v>-2.8721011500153645E-13</v>
      </c>
      <c r="H311" s="84">
        <f t="shared" si="51"/>
        <v>1.4766009927424144E-11</v>
      </c>
      <c r="I311" s="213"/>
      <c r="J311" s="78">
        <v>308</v>
      </c>
      <c r="K311" s="79">
        <f>PRINCIPAL!$B$8+PRINCIPAL!$D$23</f>
        <v>2.972</v>
      </c>
      <c r="L311" s="79">
        <f t="shared" si="52"/>
        <v>0.24766666666666667</v>
      </c>
      <c r="M311" s="80">
        <f t="shared" si="60"/>
        <v>-2.9738041062688231E-11</v>
      </c>
      <c r="N311" s="81">
        <f t="shared" si="57"/>
        <v>-7</v>
      </c>
      <c r="O311" s="82">
        <f t="shared" si="53"/>
        <v>4.2168308785525529E-12</v>
      </c>
      <c r="P311" s="83">
        <f t="shared" si="58"/>
        <v>-7.3651215031924528E-14</v>
      </c>
      <c r="Q311" s="84">
        <f t="shared" si="54"/>
        <v>4.2904820935844778E-12</v>
      </c>
    </row>
    <row r="312" spans="1:17">
      <c r="A312" s="78">
        <v>309</v>
      </c>
      <c r="B312" s="79">
        <f>PRINCIPAL!$B$8+PRINCIPAL!$B$23</f>
        <v>3.3719999999999999</v>
      </c>
      <c r="C312" s="79">
        <f t="shared" si="49"/>
        <v>0.28099999999999997</v>
      </c>
      <c r="D312" s="80">
        <f t="shared" si="59"/>
        <v>-1.1697601526604923E-10</v>
      </c>
      <c r="E312" s="81">
        <f t="shared" si="55"/>
        <v>-8</v>
      </c>
      <c r="F312" s="82">
        <f t="shared" si="50"/>
        <v>1.4478799812422678E-11</v>
      </c>
      <c r="G312" s="83">
        <f t="shared" si="56"/>
        <v>-3.2870260289759833E-13</v>
      </c>
      <c r="H312" s="84">
        <f t="shared" si="51"/>
        <v>1.4807502415320275E-11</v>
      </c>
      <c r="I312" s="213"/>
      <c r="J312" s="78">
        <v>309</v>
      </c>
      <c r="K312" s="79">
        <f>PRINCIPAL!$B$8+PRINCIPAL!$D$23</f>
        <v>2.972</v>
      </c>
      <c r="L312" s="79">
        <f t="shared" si="52"/>
        <v>0.24766666666666667</v>
      </c>
      <c r="M312" s="80">
        <f t="shared" si="60"/>
        <v>-3.4028523156272711E-11</v>
      </c>
      <c r="N312" s="81">
        <f t="shared" si="57"/>
        <v>-8</v>
      </c>
      <c r="O312" s="82">
        <f t="shared" si="53"/>
        <v>4.2168308785525861E-12</v>
      </c>
      <c r="P312" s="83">
        <f t="shared" si="58"/>
        <v>-8.4277309017035414E-14</v>
      </c>
      <c r="Q312" s="84">
        <f t="shared" si="54"/>
        <v>4.3011081875696215E-12</v>
      </c>
    </row>
    <row r="313" spans="1:17">
      <c r="A313" s="78">
        <v>310</v>
      </c>
      <c r="B313" s="79">
        <f>PRINCIPAL!$B$8+PRINCIPAL!$B$23</f>
        <v>3.3719999999999999</v>
      </c>
      <c r="C313" s="79">
        <f t="shared" si="49"/>
        <v>0.28099999999999997</v>
      </c>
      <c r="D313" s="80">
        <f t="shared" si="59"/>
        <v>-1.317835176813695E-10</v>
      </c>
      <c r="E313" s="81">
        <f t="shared" si="55"/>
        <v>-9</v>
      </c>
      <c r="F313" s="82">
        <f t="shared" si="50"/>
        <v>1.4478799812422734E-11</v>
      </c>
      <c r="G313" s="83">
        <f t="shared" si="56"/>
        <v>-3.7031168468464825E-13</v>
      </c>
      <c r="H313" s="84">
        <f t="shared" si="51"/>
        <v>1.4849111497107382E-11</v>
      </c>
      <c r="I313" s="213"/>
      <c r="J313" s="78">
        <v>310</v>
      </c>
      <c r="K313" s="79">
        <f>PRINCIPAL!$B$8+PRINCIPAL!$D$23</f>
        <v>2.972</v>
      </c>
      <c r="L313" s="79">
        <f t="shared" si="52"/>
        <v>0.24766666666666667</v>
      </c>
      <c r="M313" s="80">
        <f t="shared" si="60"/>
        <v>-3.8329631343842332E-11</v>
      </c>
      <c r="N313" s="81">
        <f t="shared" si="57"/>
        <v>-9</v>
      </c>
      <c r="O313" s="82">
        <f t="shared" si="53"/>
        <v>4.2168308785525691E-12</v>
      </c>
      <c r="P313" s="83">
        <f t="shared" si="58"/>
        <v>-9.4929720294916185E-14</v>
      </c>
      <c r="Q313" s="84">
        <f t="shared" si="54"/>
        <v>4.3117605988474855E-12</v>
      </c>
    </row>
    <row r="314" spans="1:17">
      <c r="A314" s="78">
        <v>311</v>
      </c>
      <c r="B314" s="79">
        <f>PRINCIPAL!$B$8+PRINCIPAL!$B$23</f>
        <v>3.3719999999999999</v>
      </c>
      <c r="C314" s="79">
        <f t="shared" si="49"/>
        <v>0.28099999999999997</v>
      </c>
      <c r="D314" s="80">
        <f t="shared" si="59"/>
        <v>-1.4663262917847688E-10</v>
      </c>
      <c r="E314" s="81">
        <f t="shared" si="55"/>
        <v>-10</v>
      </c>
      <c r="F314" s="82">
        <f t="shared" si="50"/>
        <v>1.4478799812422673E-11</v>
      </c>
      <c r="G314" s="83">
        <f t="shared" si="56"/>
        <v>-4.1203768799151998E-13</v>
      </c>
      <c r="H314" s="84">
        <f t="shared" si="51"/>
        <v>1.4890837500414193E-11</v>
      </c>
      <c r="I314" s="213"/>
      <c r="J314" s="78">
        <v>311</v>
      </c>
      <c r="K314" s="79">
        <f>PRINCIPAL!$B$8+PRINCIPAL!$D$23</f>
        <v>2.972</v>
      </c>
      <c r="L314" s="79">
        <f t="shared" si="52"/>
        <v>0.24766666666666667</v>
      </c>
      <c r="M314" s="80">
        <f t="shared" si="60"/>
        <v>-4.2641391942689815E-11</v>
      </c>
      <c r="N314" s="81">
        <f t="shared" si="57"/>
        <v>-10</v>
      </c>
      <c r="O314" s="82">
        <f t="shared" si="53"/>
        <v>4.2168308785525723E-12</v>
      </c>
      <c r="P314" s="83">
        <f t="shared" si="58"/>
        <v>-1.0560851404472844E-13</v>
      </c>
      <c r="Q314" s="84">
        <f t="shared" si="54"/>
        <v>4.322439392597301E-12</v>
      </c>
    </row>
    <row r="315" spans="1:17" ht="15.75" thickBot="1">
      <c r="A315" s="154">
        <v>312</v>
      </c>
      <c r="B315" s="185">
        <f>PRINCIPAL!$B$8+PRINCIPAL!$B$23</f>
        <v>3.3719999999999999</v>
      </c>
      <c r="C315" s="185">
        <f t="shared" si="49"/>
        <v>0.28099999999999997</v>
      </c>
      <c r="D315" s="192">
        <f t="shared" si="59"/>
        <v>-1.6152346667889106E-10</v>
      </c>
      <c r="E315" s="187">
        <f t="shared" si="55"/>
        <v>-11</v>
      </c>
      <c r="F315" s="188">
        <f t="shared" si="50"/>
        <v>1.4478799812422634E-11</v>
      </c>
      <c r="G315" s="189">
        <f t="shared" si="56"/>
        <v>-4.5388094136768386E-13</v>
      </c>
      <c r="H315" s="190">
        <f t="shared" si="51"/>
        <v>1.4932680753790318E-11</v>
      </c>
      <c r="I315" s="214"/>
      <c r="J315" s="154">
        <v>312</v>
      </c>
      <c r="K315" s="185">
        <f>PRINCIPAL!$B$8+PRINCIPAL!$D$23</f>
        <v>2.972</v>
      </c>
      <c r="L315" s="185">
        <f t="shared" si="52"/>
        <v>0.24766666666666667</v>
      </c>
      <c r="M315" s="186">
        <f t="shared" si="60"/>
        <v>-4.6963831335287115E-11</v>
      </c>
      <c r="N315" s="187">
        <f t="shared" si="57"/>
        <v>-11</v>
      </c>
      <c r="O315" s="82">
        <f t="shared" si="53"/>
        <v>4.2168308785526127E-12</v>
      </c>
      <c r="P315" s="189">
        <f t="shared" si="58"/>
        <v>-1.1631375560706108E-13</v>
      </c>
      <c r="Q315" s="190">
        <f t="shared" si="54"/>
        <v>4.3331446341596735E-12</v>
      </c>
    </row>
    <row r="316" spans="1:17">
      <c r="A316" s="78">
        <v>313</v>
      </c>
      <c r="B316" s="79">
        <f>PRINCIPAL!$B$8+PRINCIPAL!$B$23</f>
        <v>3.3719999999999999</v>
      </c>
      <c r="C316" s="79">
        <f t="shared" si="49"/>
        <v>0.28099999999999997</v>
      </c>
      <c r="D316" s="80">
        <f t="shared" si="59"/>
        <v>-1.7645614743268139E-10</v>
      </c>
      <c r="E316" s="81">
        <f t="shared" si="55"/>
        <v>-12</v>
      </c>
      <c r="F316" s="82">
        <f t="shared" si="50"/>
        <v>1.4478799812422619E-11</v>
      </c>
      <c r="G316" s="83">
        <f t="shared" si="56"/>
        <v>-4.9584177428583461E-13</v>
      </c>
      <c r="H316" s="84">
        <f t="shared" si="51"/>
        <v>1.4974641586708453E-11</v>
      </c>
      <c r="I316" s="212" t="s">
        <v>140</v>
      </c>
      <c r="J316" s="107">
        <v>313</v>
      </c>
      <c r="K316" s="193">
        <f>PRINCIPAL!$B$8+PRINCIPAL!$D$23</f>
        <v>2.972</v>
      </c>
      <c r="L316" s="193">
        <f t="shared" si="52"/>
        <v>0.24766666666666667</v>
      </c>
      <c r="M316" s="194">
        <f t="shared" si="60"/>
        <v>-5.1296975969446791E-11</v>
      </c>
      <c r="N316" s="195">
        <f t="shared" si="57"/>
        <v>-12</v>
      </c>
      <c r="O316" s="196">
        <f t="shared" si="53"/>
        <v>4.2168308785526103E-12</v>
      </c>
      <c r="P316" s="197">
        <f t="shared" si="58"/>
        <v>-1.2704551048432989E-13</v>
      </c>
      <c r="Q316" s="198">
        <f t="shared" si="54"/>
        <v>4.3438763890369406E-12</v>
      </c>
    </row>
    <row r="317" spans="1:17">
      <c r="A317" s="78">
        <v>314</v>
      </c>
      <c r="B317" s="79">
        <f>PRINCIPAL!$B$8+PRINCIPAL!$B$23</f>
        <v>3.3719999999999999</v>
      </c>
      <c r="C317" s="79">
        <f t="shared" si="49"/>
        <v>0.28099999999999997</v>
      </c>
      <c r="D317" s="80">
        <f t="shared" si="59"/>
        <v>-1.9143078901938983E-10</v>
      </c>
      <c r="E317" s="81">
        <f t="shared" si="55"/>
        <v>-13</v>
      </c>
      <c r="F317" s="82">
        <f t="shared" si="50"/>
        <v>1.4478799812422608E-11</v>
      </c>
      <c r="G317" s="83">
        <f t="shared" si="56"/>
        <v>-5.3792051714448534E-13</v>
      </c>
      <c r="H317" s="84">
        <f t="shared" si="51"/>
        <v>1.5016720329567093E-11</v>
      </c>
      <c r="I317" s="213"/>
      <c r="J317" s="78">
        <v>314</v>
      </c>
      <c r="K317" s="79">
        <f>PRINCIPAL!$B$8+PRINCIPAL!$D$23</f>
        <v>2.972</v>
      </c>
      <c r="L317" s="79">
        <f t="shared" si="52"/>
        <v>0.24766666666666667</v>
      </c>
      <c r="M317" s="80">
        <f t="shared" si="60"/>
        <v>-5.564085235848373E-11</v>
      </c>
      <c r="N317" s="81">
        <f t="shared" si="57"/>
        <v>-13</v>
      </c>
      <c r="O317" s="82">
        <f t="shared" si="53"/>
        <v>4.2168308785525901E-12</v>
      </c>
      <c r="P317" s="83">
        <f t="shared" si="58"/>
        <v>-1.3780384434117804E-13</v>
      </c>
      <c r="Q317" s="84">
        <f t="shared" si="54"/>
        <v>4.3546347228937678E-12</v>
      </c>
    </row>
    <row r="318" spans="1:17">
      <c r="A318" s="78">
        <v>315</v>
      </c>
      <c r="B318" s="79">
        <f>PRINCIPAL!$B$8+PRINCIPAL!$B$23</f>
        <v>3.3719999999999999</v>
      </c>
      <c r="C318" s="79">
        <f t="shared" si="49"/>
        <v>0.28099999999999997</v>
      </c>
      <c r="D318" s="80">
        <f t="shared" si="59"/>
        <v>-2.0644750934895692E-10</v>
      </c>
      <c r="E318" s="81">
        <f t="shared" si="55"/>
        <v>-14</v>
      </c>
      <c r="F318" s="82">
        <f t="shared" si="50"/>
        <v>1.4478799812422587E-11</v>
      </c>
      <c r="G318" s="83">
        <f t="shared" si="56"/>
        <v>-5.8011750127056894E-13</v>
      </c>
      <c r="H318" s="84">
        <f t="shared" si="51"/>
        <v>1.5058917313693157E-11</v>
      </c>
      <c r="I318" s="213"/>
      <c r="J318" s="78">
        <v>315</v>
      </c>
      <c r="K318" s="79">
        <f>PRINCIPAL!$B$8+PRINCIPAL!$D$23</f>
        <v>2.972</v>
      </c>
      <c r="L318" s="79">
        <f t="shared" si="52"/>
        <v>0.24766666666666667</v>
      </c>
      <c r="M318" s="80">
        <f t="shared" si="60"/>
        <v>-5.9995487081377497E-11</v>
      </c>
      <c r="N318" s="81">
        <f t="shared" si="57"/>
        <v>-14</v>
      </c>
      <c r="O318" s="82">
        <f t="shared" si="53"/>
        <v>4.2168308785526038E-12</v>
      </c>
      <c r="P318" s="83">
        <f t="shared" si="58"/>
        <v>-1.4858882300487828E-13</v>
      </c>
      <c r="Q318" s="84">
        <f t="shared" si="54"/>
        <v>4.3654197015574818E-12</v>
      </c>
    </row>
    <row r="319" spans="1:17">
      <c r="A319" s="78">
        <v>316</v>
      </c>
      <c r="B319" s="79">
        <f>PRINCIPAL!$B$8+PRINCIPAL!$B$23</f>
        <v>3.3719999999999999</v>
      </c>
      <c r="C319" s="79">
        <f t="shared" si="49"/>
        <v>0.28099999999999997</v>
      </c>
      <c r="D319" s="80">
        <f t="shared" si="59"/>
        <v>-2.2150642666265008E-10</v>
      </c>
      <c r="E319" s="81">
        <f t="shared" si="55"/>
        <v>-15</v>
      </c>
      <c r="F319" s="82">
        <f t="shared" si="50"/>
        <v>1.4478799812422579E-11</v>
      </c>
      <c r="G319" s="83">
        <f t="shared" si="56"/>
        <v>-6.2243305892204667E-13</v>
      </c>
      <c r="H319" s="84">
        <f t="shared" si="51"/>
        <v>1.5101232871344624E-11</v>
      </c>
      <c r="I319" s="213"/>
      <c r="J319" s="78">
        <v>316</v>
      </c>
      <c r="K319" s="79">
        <f>PRINCIPAL!$B$8+PRINCIPAL!$D$23</f>
        <v>2.972</v>
      </c>
      <c r="L319" s="79">
        <f t="shared" si="52"/>
        <v>0.24766666666666667</v>
      </c>
      <c r="M319" s="80">
        <f t="shared" si="60"/>
        <v>-6.4360906782934984E-11</v>
      </c>
      <c r="N319" s="81">
        <f t="shared" si="57"/>
        <v>-15</v>
      </c>
      <c r="O319" s="82">
        <f t="shared" si="53"/>
        <v>4.2168308785526022E-12</v>
      </c>
      <c r="P319" s="83">
        <f t="shared" si="58"/>
        <v>-1.5940051246573564E-13</v>
      </c>
      <c r="Q319" s="84">
        <f t="shared" si="54"/>
        <v>4.3762313910183382E-12</v>
      </c>
    </row>
    <row r="320" spans="1:17">
      <c r="A320" s="78">
        <v>317</v>
      </c>
      <c r="B320" s="79">
        <f>PRINCIPAL!$B$8+PRINCIPAL!$B$23</f>
        <v>3.3719999999999999</v>
      </c>
      <c r="C320" s="79">
        <f t="shared" si="49"/>
        <v>0.28099999999999997</v>
      </c>
      <c r="D320" s="80">
        <f t="shared" si="59"/>
        <v>-2.3660765953399471E-10</v>
      </c>
      <c r="E320" s="81">
        <f t="shared" si="55"/>
        <v>-16</v>
      </c>
      <c r="F320" s="82">
        <f t="shared" si="50"/>
        <v>1.4478799812422615E-11</v>
      </c>
      <c r="G320" s="83">
        <f t="shared" si="56"/>
        <v>-6.648675232905251E-13</v>
      </c>
      <c r="H320" s="84">
        <f t="shared" si="51"/>
        <v>1.5143667335713141E-11</v>
      </c>
      <c r="I320" s="213"/>
      <c r="J320" s="78">
        <v>317</v>
      </c>
      <c r="K320" s="79">
        <f>PRINCIPAL!$B$8+PRINCIPAL!$D$23</f>
        <v>2.972</v>
      </c>
      <c r="L320" s="79">
        <f t="shared" si="52"/>
        <v>0.24766666666666667</v>
      </c>
      <c r="M320" s="80">
        <f t="shared" si="60"/>
        <v>-6.8737138173953319E-11</v>
      </c>
      <c r="N320" s="81">
        <f t="shared" si="57"/>
        <v>-16</v>
      </c>
      <c r="O320" s="82">
        <f t="shared" si="53"/>
        <v>4.2168308785526289E-12</v>
      </c>
      <c r="P320" s="83">
        <f t="shared" si="58"/>
        <v>-1.7023897887749107E-13</v>
      </c>
      <c r="Q320" s="84">
        <f t="shared" si="54"/>
        <v>4.3870698574301197E-12</v>
      </c>
    </row>
    <row r="321" spans="1:17">
      <c r="A321" s="78">
        <v>318</v>
      </c>
      <c r="B321" s="79">
        <f>PRINCIPAL!$B$8+PRINCIPAL!$B$23</f>
        <v>3.3719999999999999</v>
      </c>
      <c r="C321" s="79">
        <f t="shared" si="49"/>
        <v>0.28099999999999997</v>
      </c>
      <c r="D321" s="80">
        <f t="shared" si="59"/>
        <v>-2.5175132686970787E-10</v>
      </c>
      <c r="E321" s="81">
        <f t="shared" si="55"/>
        <v>-17</v>
      </c>
      <c r="F321" s="82">
        <f t="shared" si="50"/>
        <v>1.4478799812422616E-11</v>
      </c>
      <c r="G321" s="83">
        <f t="shared" si="56"/>
        <v>-7.0742122850387904E-13</v>
      </c>
      <c r="H321" s="84">
        <f t="shared" si="51"/>
        <v>1.5186221040926497E-11</v>
      </c>
      <c r="I321" s="213"/>
      <c r="J321" s="78">
        <v>318</v>
      </c>
      <c r="K321" s="79">
        <f>PRINCIPAL!$B$8+PRINCIPAL!$D$23</f>
        <v>2.972</v>
      </c>
      <c r="L321" s="79">
        <f t="shared" si="52"/>
        <v>0.24766666666666667</v>
      </c>
      <c r="M321" s="80">
        <f t="shared" si="60"/>
        <v>-7.312420803138344E-11</v>
      </c>
      <c r="N321" s="81">
        <f t="shared" si="57"/>
        <v>-17</v>
      </c>
      <c r="O321" s="82">
        <f t="shared" si="53"/>
        <v>4.2168308785526281E-12</v>
      </c>
      <c r="P321" s="83">
        <f t="shared" si="58"/>
        <v>-1.8110428855772632E-13</v>
      </c>
      <c r="Q321" s="84">
        <f t="shared" si="54"/>
        <v>4.3979351671103547E-12</v>
      </c>
    </row>
    <row r="322" spans="1:17">
      <c r="A322" s="78">
        <v>319</v>
      </c>
      <c r="B322" s="79">
        <f>PRINCIPAL!$B$8+PRINCIPAL!$B$23</f>
        <v>3.3719999999999999</v>
      </c>
      <c r="C322" s="79">
        <f t="shared" si="49"/>
        <v>0.28099999999999997</v>
      </c>
      <c r="D322" s="80">
        <f t="shared" si="59"/>
        <v>-2.6693754791063437E-10</v>
      </c>
      <c r="E322" s="81">
        <f t="shared" si="55"/>
        <v>-18</v>
      </c>
      <c r="F322" s="82">
        <f t="shared" si="50"/>
        <v>1.4478799812422611E-11</v>
      </c>
      <c r="G322" s="83">
        <f t="shared" si="56"/>
        <v>-7.5009450962888252E-13</v>
      </c>
      <c r="H322" s="84">
        <f t="shared" si="51"/>
        <v>1.5228894322051495E-11</v>
      </c>
      <c r="I322" s="213"/>
      <c r="J322" s="78">
        <v>319</v>
      </c>
      <c r="K322" s="79">
        <f>PRINCIPAL!$B$8+PRINCIPAL!$D$23</f>
        <v>2.972</v>
      </c>
      <c r="L322" s="79">
        <f t="shared" si="52"/>
        <v>0.24766666666666667</v>
      </c>
      <c r="M322" s="80">
        <f t="shared" si="60"/>
        <v>-7.7522143198493798E-11</v>
      </c>
      <c r="N322" s="81">
        <f t="shared" si="57"/>
        <v>-18</v>
      </c>
      <c r="O322" s="82">
        <f t="shared" si="53"/>
        <v>4.2168308785526434E-12</v>
      </c>
      <c r="P322" s="83">
        <f t="shared" si="58"/>
        <v>-1.9199650798826966E-13</v>
      </c>
      <c r="Q322" s="84">
        <f t="shared" si="54"/>
        <v>4.4088273865409128E-12</v>
      </c>
    </row>
    <row r="323" spans="1:17">
      <c r="A323" s="78">
        <v>320</v>
      </c>
      <c r="B323" s="79">
        <f>PRINCIPAL!$B$8+PRINCIPAL!$B$23</f>
        <v>3.3719999999999999</v>
      </c>
      <c r="C323" s="79">
        <f t="shared" si="49"/>
        <v>0.28099999999999997</v>
      </c>
      <c r="D323" s="80">
        <f t="shared" si="59"/>
        <v>-2.8216644223268587E-10</v>
      </c>
      <c r="E323" s="81">
        <f t="shared" si="55"/>
        <v>-19</v>
      </c>
      <c r="F323" s="82">
        <f t="shared" si="50"/>
        <v>1.4478799812422581E-11</v>
      </c>
      <c r="G323" s="83">
        <f t="shared" si="56"/>
        <v>-7.9288770267384715E-13</v>
      </c>
      <c r="H323" s="84">
        <f t="shared" si="51"/>
        <v>1.5271687515096428E-11</v>
      </c>
      <c r="I323" s="213"/>
      <c r="J323" s="78">
        <v>320</v>
      </c>
      <c r="K323" s="79">
        <f>PRINCIPAL!$B$8+PRINCIPAL!$D$23</f>
        <v>2.972</v>
      </c>
      <c r="L323" s="79">
        <f t="shared" si="52"/>
        <v>0.24766666666666667</v>
      </c>
      <c r="M323" s="80">
        <f t="shared" si="60"/>
        <v>-8.1930970585034706E-11</v>
      </c>
      <c r="N323" s="81">
        <f t="shared" si="57"/>
        <v>-19</v>
      </c>
      <c r="O323" s="82">
        <f t="shared" si="53"/>
        <v>4.2168308785526434E-12</v>
      </c>
      <c r="P323" s="83">
        <f t="shared" si="58"/>
        <v>-2.0291570381560264E-13</v>
      </c>
      <c r="Q323" s="84">
        <f t="shared" si="54"/>
        <v>4.4197465823682463E-12</v>
      </c>
    </row>
    <row r="324" spans="1:17">
      <c r="A324" s="78">
        <v>321</v>
      </c>
      <c r="B324" s="79">
        <f>PRINCIPAL!$B$8+PRINCIPAL!$B$23</f>
        <v>3.3719999999999999</v>
      </c>
      <c r="C324" s="79">
        <f t="shared" si="49"/>
        <v>0.28099999999999997</v>
      </c>
      <c r="D324" s="80">
        <f t="shared" si="59"/>
        <v>-2.9743812974778229E-10</v>
      </c>
      <c r="E324" s="81">
        <f t="shared" si="55"/>
        <v>-20</v>
      </c>
      <c r="F324" s="82">
        <f t="shared" si="50"/>
        <v>1.4478799812422581E-11</v>
      </c>
      <c r="G324" s="83">
        <f t="shared" si="56"/>
        <v>-8.3580114459126822E-13</v>
      </c>
      <c r="H324" s="84">
        <f t="shared" si="51"/>
        <v>1.531460095701385E-11</v>
      </c>
      <c r="I324" s="213"/>
      <c r="J324" s="78">
        <v>321</v>
      </c>
      <c r="K324" s="79">
        <f>PRINCIPAL!$B$8+PRINCIPAL!$D$23</f>
        <v>2.972</v>
      </c>
      <c r="L324" s="79">
        <f t="shared" si="52"/>
        <v>0.24766666666666667</v>
      </c>
      <c r="M324" s="80">
        <f t="shared" si="60"/>
        <v>-8.6350717167402949E-11</v>
      </c>
      <c r="N324" s="81">
        <f t="shared" si="57"/>
        <v>-20</v>
      </c>
      <c r="O324" s="82">
        <f t="shared" si="53"/>
        <v>4.2168308785526466E-12</v>
      </c>
      <c r="P324" s="83">
        <f t="shared" si="58"/>
        <v>-2.1386194285126798E-13</v>
      </c>
      <c r="Q324" s="84">
        <f t="shared" si="54"/>
        <v>4.4306928214039143E-12</v>
      </c>
    </row>
    <row r="325" spans="1:17">
      <c r="A325" s="78">
        <v>322</v>
      </c>
      <c r="B325" s="79">
        <f>PRINCIPAL!$B$8+PRINCIPAL!$B$23</f>
        <v>3.3719999999999999</v>
      </c>
      <c r="C325" s="79">
        <f t="shared" ref="C325:C388" si="61">B325/12</f>
        <v>0.28099999999999997</v>
      </c>
      <c r="D325" s="80">
        <f t="shared" si="59"/>
        <v>-3.1275273070479613E-10</v>
      </c>
      <c r="E325" s="81">
        <f t="shared" si="55"/>
        <v>-21</v>
      </c>
      <c r="F325" s="82">
        <f t="shared" ref="F325:F388" si="62">IF(ISERROR((D325*C325)/(100*(1-(1+C325/100)^(-E325)))),0,(D325*C325)/(100*(1-(1+C325/100)^(-E325))))</f>
        <v>1.4478799812422571E-11</v>
      </c>
      <c r="G325" s="83">
        <f t="shared" si="56"/>
        <v>-8.7883517328047696E-13</v>
      </c>
      <c r="H325" s="84">
        <f t="shared" ref="H325:H388" si="63">F325-G325</f>
        <v>1.5357634985703047E-11</v>
      </c>
      <c r="I325" s="213"/>
      <c r="J325" s="78">
        <v>322</v>
      </c>
      <c r="K325" s="79">
        <f>PRINCIPAL!$B$8+PRINCIPAL!$D$23</f>
        <v>2.972</v>
      </c>
      <c r="L325" s="79">
        <f t="shared" ref="L325:L388" si="64">K325/12</f>
        <v>0.24766666666666667</v>
      </c>
      <c r="M325" s="80">
        <f t="shared" si="60"/>
        <v>-9.0781409988806859E-11</v>
      </c>
      <c r="N325" s="81">
        <f t="shared" si="57"/>
        <v>-21</v>
      </c>
      <c r="O325" s="82">
        <f t="shared" ref="O325:O388" si="65">IF(ISERROR((M325*L325)/(100*(1-(1+L325/100)^(-N325)))),0,(M325*L325)/(100*(1-(1+L325/100)^(-N325))))</f>
        <v>4.2168308785526458E-12</v>
      </c>
      <c r="P325" s="83">
        <f t="shared" si="58"/>
        <v>-2.2483529207227831E-13</v>
      </c>
      <c r="Q325" s="84">
        <f t="shared" ref="Q325:Q388" si="66">O325-P325</f>
        <v>4.441666170624924E-12</v>
      </c>
    </row>
    <row r="326" spans="1:17">
      <c r="A326" s="78">
        <v>323</v>
      </c>
      <c r="B326" s="79">
        <f>PRINCIPAL!$B$8+PRINCIPAL!$B$23</f>
        <v>3.3719999999999999</v>
      </c>
      <c r="C326" s="79">
        <f t="shared" si="61"/>
        <v>0.28099999999999997</v>
      </c>
      <c r="D326" s="80">
        <f t="shared" si="59"/>
        <v>-3.2811036569049919E-10</v>
      </c>
      <c r="E326" s="81">
        <f t="shared" ref="E326:E389" si="67">E325-1</f>
        <v>-22</v>
      </c>
      <c r="F326" s="82">
        <f t="shared" si="62"/>
        <v>1.4478799812422527E-11</v>
      </c>
      <c r="G326" s="83">
        <f t="shared" ref="G326:G389" si="68">D326*C326/100</f>
        <v>-9.2199012759030262E-13</v>
      </c>
      <c r="H326" s="84">
        <f t="shared" si="63"/>
        <v>1.540078994001283E-11</v>
      </c>
      <c r="I326" s="213"/>
      <c r="J326" s="78">
        <v>323</v>
      </c>
      <c r="K326" s="79">
        <f>PRINCIPAL!$B$8+PRINCIPAL!$D$23</f>
        <v>2.972</v>
      </c>
      <c r="L326" s="79">
        <f t="shared" si="64"/>
        <v>0.24766666666666667</v>
      </c>
      <c r="M326" s="80">
        <f t="shared" si="60"/>
        <v>-9.5223076159431787E-11</v>
      </c>
      <c r="N326" s="81">
        <f t="shared" ref="N326:N389" si="69">N325-1</f>
        <v>-22</v>
      </c>
      <c r="O326" s="82">
        <f t="shared" si="65"/>
        <v>4.216830878552645E-12</v>
      </c>
      <c r="P326" s="83">
        <f t="shared" ref="P326:P389" si="70">M326*L326/100</f>
        <v>-2.3583581862152608E-13</v>
      </c>
      <c r="Q326" s="84">
        <f t="shared" si="66"/>
        <v>4.4526666971741713E-12</v>
      </c>
    </row>
    <row r="327" spans="1:17" ht="15.75" thickBot="1">
      <c r="A327" s="154">
        <v>324</v>
      </c>
      <c r="B327" s="185">
        <f>PRINCIPAL!$B$8+PRINCIPAL!$B$23</f>
        <v>3.3719999999999999</v>
      </c>
      <c r="C327" s="185">
        <f t="shared" si="61"/>
        <v>0.28099999999999997</v>
      </c>
      <c r="D327" s="192">
        <f t="shared" ref="D327:D390" si="71">D326-H326</f>
        <v>-3.4351115563051202E-10</v>
      </c>
      <c r="E327" s="187">
        <f t="shared" si="67"/>
        <v>-23</v>
      </c>
      <c r="F327" s="188">
        <f t="shared" si="62"/>
        <v>1.4478799812422561E-11</v>
      </c>
      <c r="G327" s="189">
        <f t="shared" si="68"/>
        <v>-9.6526634732173872E-13</v>
      </c>
      <c r="H327" s="190">
        <f t="shared" si="63"/>
        <v>1.5444066159744301E-11</v>
      </c>
      <c r="I327" s="214"/>
      <c r="J327" s="154">
        <v>324</v>
      </c>
      <c r="K327" s="185">
        <f>PRINCIPAL!$B$8+PRINCIPAL!$D$23</f>
        <v>2.972</v>
      </c>
      <c r="L327" s="185">
        <f t="shared" si="64"/>
        <v>0.24766666666666667</v>
      </c>
      <c r="M327" s="186">
        <f t="shared" ref="M327:M390" si="72">M326-Q326</f>
        <v>-9.9675742856605956E-11</v>
      </c>
      <c r="N327" s="187">
        <f t="shared" si="69"/>
        <v>-23</v>
      </c>
      <c r="O327" s="82">
        <f t="shared" si="65"/>
        <v>4.2168308785526507E-12</v>
      </c>
      <c r="P327" s="189">
        <f t="shared" si="70"/>
        <v>-2.4686358980819411E-13</v>
      </c>
      <c r="Q327" s="190">
        <f t="shared" si="66"/>
        <v>4.4636944683608449E-12</v>
      </c>
    </row>
    <row r="328" spans="1:17">
      <c r="A328" s="78">
        <v>325</v>
      </c>
      <c r="B328" s="79">
        <f>PRINCIPAL!$B$8+PRINCIPAL!$B$23</f>
        <v>3.3719999999999999</v>
      </c>
      <c r="C328" s="79">
        <f t="shared" si="61"/>
        <v>0.28099999999999997</v>
      </c>
      <c r="D328" s="80">
        <f t="shared" si="71"/>
        <v>-3.5895522179025632E-10</v>
      </c>
      <c r="E328" s="81">
        <f t="shared" si="67"/>
        <v>-24</v>
      </c>
      <c r="F328" s="82">
        <f t="shared" si="62"/>
        <v>1.4478799812422556E-11</v>
      </c>
      <c r="G328" s="83">
        <f t="shared" si="68"/>
        <v>-1.0086641732306201E-12</v>
      </c>
      <c r="H328" s="84">
        <f t="shared" si="63"/>
        <v>1.5487463985653175E-11</v>
      </c>
      <c r="I328" s="212" t="s">
        <v>141</v>
      </c>
      <c r="J328" s="107">
        <v>325</v>
      </c>
      <c r="K328" s="193">
        <f>PRINCIPAL!$B$8+PRINCIPAL!$D$23</f>
        <v>2.972</v>
      </c>
      <c r="L328" s="193">
        <f t="shared" si="64"/>
        <v>0.24766666666666667</v>
      </c>
      <c r="M328" s="194">
        <f t="shared" si="72"/>
        <v>-1.041394373249668E-10</v>
      </c>
      <c r="N328" s="195">
        <f t="shared" si="69"/>
        <v>-24</v>
      </c>
      <c r="O328" s="196">
        <f t="shared" si="65"/>
        <v>4.2168308785526555E-12</v>
      </c>
      <c r="P328" s="197">
        <f t="shared" si="70"/>
        <v>-2.5791867310816778E-13</v>
      </c>
      <c r="Q328" s="198">
        <f t="shared" si="66"/>
        <v>4.474749551660823E-12</v>
      </c>
    </row>
    <row r="329" spans="1:17">
      <c r="A329" s="78">
        <v>326</v>
      </c>
      <c r="B329" s="79">
        <f>PRINCIPAL!$B$8+PRINCIPAL!$B$23</f>
        <v>3.3719999999999999</v>
      </c>
      <c r="C329" s="79">
        <f t="shared" si="61"/>
        <v>0.28099999999999997</v>
      </c>
      <c r="D329" s="80">
        <f t="shared" si="71"/>
        <v>-3.744426857759095E-10</v>
      </c>
      <c r="E329" s="81">
        <f t="shared" si="67"/>
        <v>-25</v>
      </c>
      <c r="F329" s="82">
        <f t="shared" si="62"/>
        <v>1.4478799812422571E-11</v>
      </c>
      <c r="G329" s="83">
        <f t="shared" si="68"/>
        <v>-1.0521839470303056E-12</v>
      </c>
      <c r="H329" s="84">
        <f t="shared" si="63"/>
        <v>1.5530983759452876E-11</v>
      </c>
      <c r="I329" s="213"/>
      <c r="J329" s="78">
        <v>326</v>
      </c>
      <c r="K329" s="79">
        <f>PRINCIPAL!$B$8+PRINCIPAL!$D$23</f>
        <v>2.972</v>
      </c>
      <c r="L329" s="79">
        <f t="shared" si="64"/>
        <v>0.24766666666666667</v>
      </c>
      <c r="M329" s="80">
        <f t="shared" si="72"/>
        <v>-1.0861418687662762E-10</v>
      </c>
      <c r="N329" s="81">
        <f t="shared" si="69"/>
        <v>-25</v>
      </c>
      <c r="O329" s="82">
        <f t="shared" si="65"/>
        <v>4.2168308785526539E-12</v>
      </c>
      <c r="P329" s="83">
        <f t="shared" si="70"/>
        <v>-2.6900113616444775E-13</v>
      </c>
      <c r="Q329" s="84">
        <f t="shared" si="66"/>
        <v>4.4858320147171014E-12</v>
      </c>
    </row>
    <row r="330" spans="1:17">
      <c r="A330" s="78">
        <v>327</v>
      </c>
      <c r="B330" s="79">
        <f>PRINCIPAL!$B$8+PRINCIPAL!$B$23</f>
        <v>3.3719999999999999</v>
      </c>
      <c r="C330" s="79">
        <f t="shared" si="61"/>
        <v>0.28099999999999997</v>
      </c>
      <c r="D330" s="80">
        <f t="shared" si="71"/>
        <v>-3.8997366953536237E-10</v>
      </c>
      <c r="E330" s="81">
        <f t="shared" si="67"/>
        <v>-26</v>
      </c>
      <c r="F330" s="82">
        <f t="shared" si="62"/>
        <v>1.4478799812422558E-11</v>
      </c>
      <c r="G330" s="83">
        <f t="shared" si="68"/>
        <v>-1.0958260113943682E-12</v>
      </c>
      <c r="H330" s="84">
        <f t="shared" si="63"/>
        <v>1.5574625823816926E-11</v>
      </c>
      <c r="I330" s="213"/>
      <c r="J330" s="78">
        <v>327</v>
      </c>
      <c r="K330" s="79">
        <f>PRINCIPAL!$B$8+PRINCIPAL!$D$23</f>
        <v>2.972</v>
      </c>
      <c r="L330" s="79">
        <f t="shared" si="64"/>
        <v>0.24766666666666667</v>
      </c>
      <c r="M330" s="80">
        <f t="shared" si="72"/>
        <v>-1.1310001889134473E-10</v>
      </c>
      <c r="N330" s="81">
        <f t="shared" si="69"/>
        <v>-26</v>
      </c>
      <c r="O330" s="82">
        <f t="shared" si="65"/>
        <v>4.216830878552645E-12</v>
      </c>
      <c r="P330" s="83">
        <f t="shared" si="70"/>
        <v>-2.8011104678756382E-13</v>
      </c>
      <c r="Q330" s="84">
        <f t="shared" si="66"/>
        <v>4.496941925340209E-12</v>
      </c>
    </row>
    <row r="331" spans="1:17">
      <c r="A331" s="78">
        <v>328</v>
      </c>
      <c r="B331" s="79">
        <f>PRINCIPAL!$B$8+PRINCIPAL!$B$23</f>
        <v>3.3719999999999999</v>
      </c>
      <c r="C331" s="79">
        <f t="shared" si="61"/>
        <v>0.28099999999999997</v>
      </c>
      <c r="D331" s="80">
        <f t="shared" si="71"/>
        <v>-4.0554829535917931E-10</v>
      </c>
      <c r="E331" s="81">
        <f t="shared" si="67"/>
        <v>-27</v>
      </c>
      <c r="F331" s="82">
        <f t="shared" si="62"/>
        <v>1.447879981242256E-11</v>
      </c>
      <c r="G331" s="83">
        <f t="shared" si="68"/>
        <v>-1.1395907099592937E-12</v>
      </c>
      <c r="H331" s="84">
        <f t="shared" si="63"/>
        <v>1.5618390522381855E-11</v>
      </c>
      <c r="I331" s="213"/>
      <c r="J331" s="78">
        <v>328</v>
      </c>
      <c r="K331" s="79">
        <f>PRINCIPAL!$B$8+PRINCIPAL!$D$23</f>
        <v>2.972</v>
      </c>
      <c r="L331" s="79">
        <f t="shared" si="64"/>
        <v>0.24766666666666667</v>
      </c>
      <c r="M331" s="80">
        <f t="shared" si="72"/>
        <v>-1.1759696081668495E-10</v>
      </c>
      <c r="N331" s="81">
        <f t="shared" si="69"/>
        <v>-27</v>
      </c>
      <c r="O331" s="82">
        <f t="shared" si="65"/>
        <v>4.2168308785526685E-12</v>
      </c>
      <c r="P331" s="83">
        <f t="shared" si="70"/>
        <v>-2.9124847295598973E-13</v>
      </c>
      <c r="Q331" s="84">
        <f t="shared" si="66"/>
        <v>4.5080793515086582E-12</v>
      </c>
    </row>
    <row r="332" spans="1:17">
      <c r="A332" s="78">
        <v>329</v>
      </c>
      <c r="B332" s="79">
        <f>PRINCIPAL!$B$8+PRINCIPAL!$B$23</f>
        <v>3.3719999999999999</v>
      </c>
      <c r="C332" s="79">
        <f t="shared" si="61"/>
        <v>0.28099999999999997</v>
      </c>
      <c r="D332" s="80">
        <f t="shared" si="71"/>
        <v>-4.2116668588156114E-10</v>
      </c>
      <c r="E332" s="81">
        <f t="shared" si="67"/>
        <v>-28</v>
      </c>
      <c r="F332" s="82">
        <f t="shared" si="62"/>
        <v>1.4478799812422552E-11</v>
      </c>
      <c r="G332" s="83">
        <f t="shared" si="68"/>
        <v>-1.1834783873271867E-12</v>
      </c>
      <c r="H332" s="84">
        <f t="shared" si="63"/>
        <v>1.5662278199749737E-11</v>
      </c>
      <c r="I332" s="213"/>
      <c r="J332" s="78">
        <v>329</v>
      </c>
      <c r="K332" s="79">
        <f>PRINCIPAL!$B$8+PRINCIPAL!$D$23</f>
        <v>2.972</v>
      </c>
      <c r="L332" s="79">
        <f t="shared" si="64"/>
        <v>0.24766666666666667</v>
      </c>
      <c r="M332" s="80">
        <f t="shared" si="72"/>
        <v>-1.2210504016819362E-10</v>
      </c>
      <c r="N332" s="81">
        <f t="shared" si="69"/>
        <v>-28</v>
      </c>
      <c r="O332" s="82">
        <f t="shared" si="65"/>
        <v>4.2168308785526628E-12</v>
      </c>
      <c r="P332" s="83">
        <f t="shared" si="70"/>
        <v>-3.0241348281655953E-13</v>
      </c>
      <c r="Q332" s="84">
        <f t="shared" si="66"/>
        <v>4.519244361369222E-12</v>
      </c>
    </row>
    <row r="333" spans="1:17">
      <c r="A333" s="78">
        <v>330</v>
      </c>
      <c r="B333" s="79">
        <f>PRINCIPAL!$B$8+PRINCIPAL!$B$23</f>
        <v>3.3719999999999999</v>
      </c>
      <c r="C333" s="79">
        <f t="shared" si="61"/>
        <v>0.28099999999999997</v>
      </c>
      <c r="D333" s="80">
        <f t="shared" si="71"/>
        <v>-4.368289640813109E-10</v>
      </c>
      <c r="E333" s="81">
        <f t="shared" si="67"/>
        <v>-29</v>
      </c>
      <c r="F333" s="82">
        <f t="shared" si="62"/>
        <v>1.4478799812422537E-11</v>
      </c>
      <c r="G333" s="83">
        <f t="shared" si="68"/>
        <v>-1.2274893890684836E-12</v>
      </c>
      <c r="H333" s="84">
        <f t="shared" si="63"/>
        <v>1.5706289201491019E-11</v>
      </c>
      <c r="I333" s="213"/>
      <c r="J333" s="78">
        <v>330</v>
      </c>
      <c r="K333" s="79">
        <f>PRINCIPAL!$B$8+PRINCIPAL!$D$23</f>
        <v>2.972</v>
      </c>
      <c r="L333" s="79">
        <f t="shared" si="64"/>
        <v>0.24766666666666667</v>
      </c>
      <c r="M333" s="80">
        <f t="shared" si="72"/>
        <v>-1.2662428452956283E-10</v>
      </c>
      <c r="N333" s="81">
        <f t="shared" si="69"/>
        <v>-29</v>
      </c>
      <c r="O333" s="82">
        <f t="shared" si="65"/>
        <v>4.2168308785526579E-12</v>
      </c>
      <c r="P333" s="83">
        <f t="shared" si="70"/>
        <v>-3.1360614468488399E-13</v>
      </c>
      <c r="Q333" s="84">
        <f t="shared" si="66"/>
        <v>4.530437023237542E-12</v>
      </c>
    </row>
    <row r="334" spans="1:17">
      <c r="A334" s="78">
        <v>331</v>
      </c>
      <c r="B334" s="79">
        <f>PRINCIPAL!$B$8+PRINCIPAL!$B$23</f>
        <v>3.3719999999999999</v>
      </c>
      <c r="C334" s="79">
        <f t="shared" si="61"/>
        <v>0.28099999999999997</v>
      </c>
      <c r="D334" s="80">
        <f t="shared" si="71"/>
        <v>-4.5253525328280192E-10</v>
      </c>
      <c r="E334" s="81">
        <f t="shared" si="67"/>
        <v>-30</v>
      </c>
      <c r="F334" s="82">
        <f t="shared" si="62"/>
        <v>1.4478799812422514E-11</v>
      </c>
      <c r="G334" s="83">
        <f t="shared" si="68"/>
        <v>-1.2716240617246732E-12</v>
      </c>
      <c r="H334" s="84">
        <f t="shared" si="63"/>
        <v>1.5750423874147187E-11</v>
      </c>
      <c r="I334" s="213"/>
      <c r="J334" s="78">
        <v>331</v>
      </c>
      <c r="K334" s="79">
        <f>PRINCIPAL!$B$8+PRINCIPAL!$D$23</f>
        <v>2.972</v>
      </c>
      <c r="L334" s="79">
        <f t="shared" si="64"/>
        <v>0.24766666666666667</v>
      </c>
      <c r="M334" s="80">
        <f t="shared" si="72"/>
        <v>-1.3115472155280037E-10</v>
      </c>
      <c r="N334" s="81">
        <f t="shared" si="69"/>
        <v>-30</v>
      </c>
      <c r="O334" s="82">
        <f t="shared" si="65"/>
        <v>4.2168308785526604E-12</v>
      </c>
      <c r="P334" s="83">
        <f t="shared" si="70"/>
        <v>-3.2482652704576892E-13</v>
      </c>
      <c r="Q334" s="84">
        <f t="shared" si="66"/>
        <v>4.5416574055984294E-12</v>
      </c>
    </row>
    <row r="335" spans="1:17">
      <c r="A335" s="78">
        <v>332</v>
      </c>
      <c r="B335" s="79">
        <f>PRINCIPAL!$B$8+PRINCIPAL!$B$23</f>
        <v>3.3719999999999999</v>
      </c>
      <c r="C335" s="79">
        <f t="shared" si="61"/>
        <v>0.28099999999999997</v>
      </c>
      <c r="D335" s="80">
        <f t="shared" si="71"/>
        <v>-4.6828567715694914E-10</v>
      </c>
      <c r="E335" s="81">
        <f t="shared" si="67"/>
        <v>-31</v>
      </c>
      <c r="F335" s="82">
        <f t="shared" si="62"/>
        <v>1.4478799812422511E-11</v>
      </c>
      <c r="G335" s="83">
        <f t="shared" si="68"/>
        <v>-1.3158827528110269E-12</v>
      </c>
      <c r="H335" s="84">
        <f t="shared" si="63"/>
        <v>1.5794682565233537E-11</v>
      </c>
      <c r="I335" s="213"/>
      <c r="J335" s="78">
        <v>332</v>
      </c>
      <c r="K335" s="79">
        <f>PRINCIPAL!$B$8+PRINCIPAL!$D$23</f>
        <v>2.972</v>
      </c>
      <c r="L335" s="79">
        <f t="shared" si="64"/>
        <v>0.24766666666666667</v>
      </c>
      <c r="M335" s="80">
        <f t="shared" si="72"/>
        <v>-1.356963789583988E-10</v>
      </c>
      <c r="N335" s="81">
        <f t="shared" si="69"/>
        <v>-31</v>
      </c>
      <c r="O335" s="82">
        <f t="shared" si="65"/>
        <v>4.216830878552662E-12</v>
      </c>
      <c r="P335" s="83">
        <f t="shared" si="70"/>
        <v>-3.360746985536344E-13</v>
      </c>
      <c r="Q335" s="84">
        <f t="shared" si="66"/>
        <v>4.5529055771062968E-12</v>
      </c>
    </row>
    <row r="336" spans="1:17">
      <c r="A336" s="78">
        <v>333</v>
      </c>
      <c r="B336" s="79">
        <f>PRINCIPAL!$B$8+PRINCIPAL!$B$23</f>
        <v>3.3719999999999999</v>
      </c>
      <c r="C336" s="79">
        <f t="shared" si="61"/>
        <v>0.28099999999999997</v>
      </c>
      <c r="D336" s="80">
        <f t="shared" si="71"/>
        <v>-4.840803597221827E-10</v>
      </c>
      <c r="E336" s="81">
        <f t="shared" si="67"/>
        <v>-32</v>
      </c>
      <c r="F336" s="82">
        <f t="shared" si="62"/>
        <v>1.4478799812422535E-11</v>
      </c>
      <c r="G336" s="83">
        <f t="shared" si="68"/>
        <v>-1.3602658108193332E-12</v>
      </c>
      <c r="H336" s="84">
        <f t="shared" si="63"/>
        <v>1.5839065623241869E-11</v>
      </c>
      <c r="I336" s="213"/>
      <c r="J336" s="78">
        <v>333</v>
      </c>
      <c r="K336" s="79">
        <f>PRINCIPAL!$B$8+PRINCIPAL!$D$23</f>
        <v>2.972</v>
      </c>
      <c r="L336" s="79">
        <f t="shared" si="64"/>
        <v>0.24766666666666667</v>
      </c>
      <c r="M336" s="80">
        <f t="shared" si="72"/>
        <v>-1.402492845355051E-10</v>
      </c>
      <c r="N336" s="81">
        <f t="shared" si="69"/>
        <v>-32</v>
      </c>
      <c r="O336" s="82">
        <f t="shared" si="65"/>
        <v>4.2168308785526814E-12</v>
      </c>
      <c r="P336" s="83">
        <f t="shared" si="70"/>
        <v>-3.4735072803293435E-13</v>
      </c>
      <c r="Q336" s="84">
        <f t="shared" si="66"/>
        <v>4.5641816065856156E-12</v>
      </c>
    </row>
    <row r="337" spans="1:17">
      <c r="A337" s="78">
        <v>334</v>
      </c>
      <c r="B337" s="79">
        <f>PRINCIPAL!$B$8+PRINCIPAL!$B$23</f>
        <v>3.3719999999999999</v>
      </c>
      <c r="C337" s="79">
        <f t="shared" si="61"/>
        <v>0.28099999999999997</v>
      </c>
      <c r="D337" s="80">
        <f t="shared" si="71"/>
        <v>-4.9991942534542462E-10</v>
      </c>
      <c r="E337" s="81">
        <f t="shared" si="67"/>
        <v>-33</v>
      </c>
      <c r="F337" s="82">
        <f t="shared" si="62"/>
        <v>1.4478799812422547E-11</v>
      </c>
      <c r="G337" s="83">
        <f t="shared" si="68"/>
        <v>-1.404773585220643E-12</v>
      </c>
      <c r="H337" s="84">
        <f t="shared" si="63"/>
        <v>1.588357339764319E-11</v>
      </c>
      <c r="I337" s="213"/>
      <c r="J337" s="78">
        <v>334</v>
      </c>
      <c r="K337" s="79">
        <f>PRINCIPAL!$B$8+PRINCIPAL!$D$23</f>
        <v>2.972</v>
      </c>
      <c r="L337" s="79">
        <f t="shared" si="64"/>
        <v>0.24766666666666667</v>
      </c>
      <c r="M337" s="80">
        <f t="shared" si="72"/>
        <v>-1.4481346614209072E-10</v>
      </c>
      <c r="N337" s="81">
        <f t="shared" si="69"/>
        <v>-33</v>
      </c>
      <c r="O337" s="82">
        <f t="shared" si="65"/>
        <v>4.2168308785526822E-12</v>
      </c>
      <c r="P337" s="83">
        <f t="shared" si="70"/>
        <v>-3.5865468447857804E-13</v>
      </c>
      <c r="Q337" s="84">
        <f t="shared" si="66"/>
        <v>4.5754855630312606E-12</v>
      </c>
    </row>
    <row r="338" spans="1:17">
      <c r="A338" s="78">
        <v>335</v>
      </c>
      <c r="B338" s="79">
        <f>PRINCIPAL!$B$8+PRINCIPAL!$B$23</f>
        <v>3.3719999999999999</v>
      </c>
      <c r="C338" s="79">
        <f t="shared" si="61"/>
        <v>0.28099999999999997</v>
      </c>
      <c r="D338" s="80">
        <f t="shared" si="71"/>
        <v>-5.1580299874306777E-10</v>
      </c>
      <c r="E338" s="81">
        <f t="shared" si="67"/>
        <v>-34</v>
      </c>
      <c r="F338" s="82">
        <f t="shared" si="62"/>
        <v>1.4478799812422518E-11</v>
      </c>
      <c r="G338" s="83">
        <f t="shared" si="68"/>
        <v>-1.4494064264680204E-12</v>
      </c>
      <c r="H338" s="84">
        <f t="shared" si="63"/>
        <v>1.5928206238890538E-11</v>
      </c>
      <c r="I338" s="213"/>
      <c r="J338" s="78">
        <v>335</v>
      </c>
      <c r="K338" s="79">
        <f>PRINCIPAL!$B$8+PRINCIPAL!$D$23</f>
        <v>2.972</v>
      </c>
      <c r="L338" s="79">
        <f t="shared" si="64"/>
        <v>0.24766666666666667</v>
      </c>
      <c r="M338" s="80">
        <f t="shared" si="72"/>
        <v>-1.4938895170512198E-10</v>
      </c>
      <c r="N338" s="81">
        <f t="shared" si="69"/>
        <v>-34</v>
      </c>
      <c r="O338" s="82">
        <f t="shared" si="65"/>
        <v>4.2168308785526854E-12</v>
      </c>
      <c r="P338" s="83">
        <f t="shared" si="70"/>
        <v>-3.699866370563521E-13</v>
      </c>
      <c r="Q338" s="84">
        <f t="shared" si="66"/>
        <v>4.5868175156090373E-12</v>
      </c>
    </row>
    <row r="339" spans="1:17" ht="15.75" thickBot="1">
      <c r="A339" s="154">
        <v>336</v>
      </c>
      <c r="B339" s="185">
        <f>PRINCIPAL!$B$8+PRINCIPAL!$B$23</f>
        <v>3.3719999999999999</v>
      </c>
      <c r="C339" s="185">
        <f t="shared" si="61"/>
        <v>0.28099999999999997</v>
      </c>
      <c r="D339" s="192">
        <f t="shared" si="71"/>
        <v>-5.3173120498195834E-10</v>
      </c>
      <c r="E339" s="187">
        <f t="shared" si="67"/>
        <v>-35</v>
      </c>
      <c r="F339" s="188">
        <f t="shared" si="62"/>
        <v>1.4478799812422526E-11</v>
      </c>
      <c r="G339" s="189">
        <f t="shared" si="68"/>
        <v>-1.4941646859993028E-12</v>
      </c>
      <c r="H339" s="190">
        <f t="shared" si="63"/>
        <v>1.5972964498421829E-11</v>
      </c>
      <c r="I339" s="214"/>
      <c r="J339" s="154">
        <v>336</v>
      </c>
      <c r="K339" s="185">
        <f>PRINCIPAL!$B$8+PRINCIPAL!$D$23</f>
        <v>2.972</v>
      </c>
      <c r="L339" s="185">
        <f t="shared" si="64"/>
        <v>0.24766666666666667</v>
      </c>
      <c r="M339" s="186">
        <f t="shared" si="72"/>
        <v>-1.5397576922073103E-10</v>
      </c>
      <c r="N339" s="187">
        <f t="shared" si="69"/>
        <v>-35</v>
      </c>
      <c r="O339" s="82">
        <f t="shared" si="65"/>
        <v>4.2168308785526911E-12</v>
      </c>
      <c r="P339" s="189">
        <f t="shared" si="70"/>
        <v>-3.8134665510334382E-13</v>
      </c>
      <c r="Q339" s="190">
        <f t="shared" si="66"/>
        <v>4.598177533656035E-12</v>
      </c>
    </row>
    <row r="340" spans="1:17">
      <c r="A340" s="78">
        <v>337</v>
      </c>
      <c r="B340" s="79">
        <f>PRINCIPAL!$B$8+PRINCIPAL!$B$23</f>
        <v>3.3719999999999999</v>
      </c>
      <c r="C340" s="79">
        <f t="shared" si="61"/>
        <v>0.28099999999999997</v>
      </c>
      <c r="D340" s="80">
        <f t="shared" si="71"/>
        <v>-5.4770416948038018E-10</v>
      </c>
      <c r="E340" s="81">
        <f t="shared" si="67"/>
        <v>-36</v>
      </c>
      <c r="F340" s="82">
        <f t="shared" si="62"/>
        <v>1.4478799812422505E-11</v>
      </c>
      <c r="G340" s="83">
        <f t="shared" si="68"/>
        <v>-1.539048716239868E-12</v>
      </c>
      <c r="H340" s="84">
        <f t="shared" si="63"/>
        <v>1.6017848528662372E-11</v>
      </c>
      <c r="I340" s="212" t="s">
        <v>142</v>
      </c>
      <c r="J340" s="107">
        <v>337</v>
      </c>
      <c r="K340" s="193">
        <f>PRINCIPAL!$B$8+PRINCIPAL!$D$23</f>
        <v>2.972</v>
      </c>
      <c r="L340" s="193">
        <f t="shared" si="64"/>
        <v>0.24766666666666667</v>
      </c>
      <c r="M340" s="194">
        <f t="shared" si="72"/>
        <v>-1.5857394675438706E-10</v>
      </c>
      <c r="N340" s="195">
        <f t="shared" si="69"/>
        <v>-36</v>
      </c>
      <c r="O340" s="196">
        <f t="shared" si="65"/>
        <v>4.2168308785526878E-12</v>
      </c>
      <c r="P340" s="197">
        <f t="shared" si="70"/>
        <v>-3.9273480812836529E-13</v>
      </c>
      <c r="Q340" s="198">
        <f t="shared" si="66"/>
        <v>4.6095656866810533E-12</v>
      </c>
    </row>
    <row r="341" spans="1:17">
      <c r="A341" s="78">
        <v>338</v>
      </c>
      <c r="B341" s="79">
        <f>PRINCIPAL!$B$8+PRINCIPAL!$B$23</f>
        <v>3.3719999999999999</v>
      </c>
      <c r="C341" s="79">
        <f t="shared" si="61"/>
        <v>0.28099999999999997</v>
      </c>
      <c r="D341" s="80">
        <f t="shared" si="71"/>
        <v>-5.6372201800904254E-10</v>
      </c>
      <c r="E341" s="81">
        <f t="shared" si="67"/>
        <v>-37</v>
      </c>
      <c r="F341" s="82">
        <f t="shared" si="62"/>
        <v>1.44787998124225E-11</v>
      </c>
      <c r="G341" s="83">
        <f t="shared" si="68"/>
        <v>-1.5840588706054095E-12</v>
      </c>
      <c r="H341" s="84">
        <f t="shared" si="63"/>
        <v>1.6062858683027908E-11</v>
      </c>
      <c r="I341" s="213"/>
      <c r="J341" s="78">
        <v>338</v>
      </c>
      <c r="K341" s="79">
        <f>PRINCIPAL!$B$8+PRINCIPAL!$D$23</f>
        <v>2.972</v>
      </c>
      <c r="L341" s="79">
        <f t="shared" si="64"/>
        <v>0.24766666666666667</v>
      </c>
      <c r="M341" s="80">
        <f t="shared" si="72"/>
        <v>-1.6318351244106812E-10</v>
      </c>
      <c r="N341" s="81">
        <f t="shared" si="69"/>
        <v>-37</v>
      </c>
      <c r="O341" s="82">
        <f t="shared" si="65"/>
        <v>4.2168308785526903E-12</v>
      </c>
      <c r="P341" s="83">
        <f t="shared" si="70"/>
        <v>-4.0415116581237869E-13</v>
      </c>
      <c r="Q341" s="84">
        <f t="shared" si="66"/>
        <v>4.6209820443650687E-12</v>
      </c>
    </row>
    <row r="342" spans="1:17">
      <c r="A342" s="78">
        <v>339</v>
      </c>
      <c r="B342" s="79">
        <f>PRINCIPAL!$B$8+PRINCIPAL!$B$23</f>
        <v>3.3719999999999999</v>
      </c>
      <c r="C342" s="79">
        <f t="shared" si="61"/>
        <v>0.28099999999999997</v>
      </c>
      <c r="D342" s="80">
        <f t="shared" si="71"/>
        <v>-5.7978487669207047E-10</v>
      </c>
      <c r="E342" s="81">
        <f t="shared" si="67"/>
        <v>-38</v>
      </c>
      <c r="F342" s="82">
        <f t="shared" si="62"/>
        <v>1.4478799812422485E-11</v>
      </c>
      <c r="G342" s="83">
        <f t="shared" si="68"/>
        <v>-1.6291955035047178E-12</v>
      </c>
      <c r="H342" s="84">
        <f t="shared" si="63"/>
        <v>1.6107995315927204E-11</v>
      </c>
      <c r="I342" s="213"/>
      <c r="J342" s="78">
        <v>339</v>
      </c>
      <c r="K342" s="79">
        <f>PRINCIPAL!$B$8+PRINCIPAL!$D$23</f>
        <v>2.972</v>
      </c>
      <c r="L342" s="79">
        <f t="shared" si="64"/>
        <v>0.24766666666666667</v>
      </c>
      <c r="M342" s="80">
        <f t="shared" si="72"/>
        <v>-1.6780449448543319E-10</v>
      </c>
      <c r="N342" s="81">
        <f t="shared" si="69"/>
        <v>-38</v>
      </c>
      <c r="O342" s="82">
        <f t="shared" si="65"/>
        <v>4.2168308785526911E-12</v>
      </c>
      <c r="P342" s="83">
        <f t="shared" si="70"/>
        <v>-4.1559579800892287E-13</v>
      </c>
      <c r="Q342" s="84">
        <f t="shared" si="66"/>
        <v>4.632426676561614E-12</v>
      </c>
    </row>
    <row r="343" spans="1:17">
      <c r="A343" s="78">
        <v>340</v>
      </c>
      <c r="B343" s="79">
        <f>PRINCIPAL!$B$8+PRINCIPAL!$B$23</f>
        <v>3.3719999999999999</v>
      </c>
      <c r="C343" s="79">
        <f t="shared" si="61"/>
        <v>0.28099999999999997</v>
      </c>
      <c r="D343" s="80">
        <f t="shared" si="71"/>
        <v>-5.9589287200799765E-10</v>
      </c>
      <c r="E343" s="81">
        <f t="shared" si="67"/>
        <v>-39</v>
      </c>
      <c r="F343" s="82">
        <f t="shared" si="62"/>
        <v>1.4478799812422506E-11</v>
      </c>
      <c r="G343" s="83">
        <f t="shared" si="68"/>
        <v>-1.6744589703424733E-12</v>
      </c>
      <c r="H343" s="84">
        <f t="shared" si="63"/>
        <v>1.6153258782764979E-11</v>
      </c>
      <c r="I343" s="213"/>
      <c r="J343" s="78">
        <v>340</v>
      </c>
      <c r="K343" s="79">
        <f>PRINCIPAL!$B$8+PRINCIPAL!$D$23</f>
        <v>2.972</v>
      </c>
      <c r="L343" s="79">
        <f t="shared" si="64"/>
        <v>0.24766666666666667</v>
      </c>
      <c r="M343" s="80">
        <f t="shared" si="72"/>
        <v>-1.7243692116199479E-10</v>
      </c>
      <c r="N343" s="81">
        <f t="shared" si="69"/>
        <v>-39</v>
      </c>
      <c r="O343" s="82">
        <f t="shared" si="65"/>
        <v>4.2168308785526895E-12</v>
      </c>
      <c r="P343" s="83">
        <f t="shared" si="70"/>
        <v>-4.2706877474454045E-13</v>
      </c>
      <c r="Q343" s="84">
        <f t="shared" si="66"/>
        <v>4.6438996532972302E-12</v>
      </c>
    </row>
    <row r="344" spans="1:17">
      <c r="A344" s="78">
        <v>341</v>
      </c>
      <c r="B344" s="79">
        <f>PRINCIPAL!$B$8+PRINCIPAL!$B$23</f>
        <v>3.3719999999999999</v>
      </c>
      <c r="C344" s="79">
        <f t="shared" si="61"/>
        <v>0.28099999999999997</v>
      </c>
      <c r="D344" s="80">
        <f t="shared" si="71"/>
        <v>-6.1204613079076264E-10</v>
      </c>
      <c r="E344" s="81">
        <f t="shared" si="67"/>
        <v>-40</v>
      </c>
      <c r="F344" s="82">
        <f t="shared" si="62"/>
        <v>1.4478799812422498E-11</v>
      </c>
      <c r="G344" s="83">
        <f t="shared" si="68"/>
        <v>-1.7198496275220428E-12</v>
      </c>
      <c r="H344" s="84">
        <f t="shared" si="63"/>
        <v>1.6198649439944541E-11</v>
      </c>
      <c r="I344" s="213"/>
      <c r="J344" s="78">
        <v>341</v>
      </c>
      <c r="K344" s="79">
        <f>PRINCIPAL!$B$8+PRINCIPAL!$D$23</f>
        <v>2.972</v>
      </c>
      <c r="L344" s="79">
        <f t="shared" si="64"/>
        <v>0.24766666666666667</v>
      </c>
      <c r="M344" s="80">
        <f t="shared" si="72"/>
        <v>-1.7708082081529202E-10</v>
      </c>
      <c r="N344" s="81">
        <f t="shared" si="69"/>
        <v>-40</v>
      </c>
      <c r="O344" s="82">
        <f t="shared" si="65"/>
        <v>4.2168308785526983E-12</v>
      </c>
      <c r="P344" s="83">
        <f t="shared" si="70"/>
        <v>-4.3857016621920655E-13</v>
      </c>
      <c r="Q344" s="84">
        <f t="shared" si="66"/>
        <v>4.6554010447719046E-12</v>
      </c>
    </row>
    <row r="345" spans="1:17">
      <c r="A345" s="78">
        <v>342</v>
      </c>
      <c r="B345" s="79">
        <f>PRINCIPAL!$B$8+PRINCIPAL!$B$23</f>
        <v>3.3719999999999999</v>
      </c>
      <c r="C345" s="79">
        <f t="shared" si="61"/>
        <v>0.28099999999999997</v>
      </c>
      <c r="D345" s="80">
        <f t="shared" si="71"/>
        <v>-6.2824478023070717E-10</v>
      </c>
      <c r="E345" s="81">
        <f t="shared" si="67"/>
        <v>-41</v>
      </c>
      <c r="F345" s="82">
        <f t="shared" si="62"/>
        <v>1.4478799812422531E-11</v>
      </c>
      <c r="G345" s="83">
        <f t="shared" si="68"/>
        <v>-1.765367832448287E-12</v>
      </c>
      <c r="H345" s="84">
        <f t="shared" si="63"/>
        <v>1.6244167644870818E-11</v>
      </c>
      <c r="I345" s="213"/>
      <c r="J345" s="78">
        <v>342</v>
      </c>
      <c r="K345" s="79">
        <f>PRINCIPAL!$B$8+PRINCIPAL!$D$23</f>
        <v>2.972</v>
      </c>
      <c r="L345" s="79">
        <f t="shared" si="64"/>
        <v>0.24766666666666667</v>
      </c>
      <c r="M345" s="80">
        <f t="shared" si="72"/>
        <v>-1.8173622186006393E-10</v>
      </c>
      <c r="N345" s="81">
        <f t="shared" si="69"/>
        <v>-41</v>
      </c>
      <c r="O345" s="82">
        <f t="shared" si="65"/>
        <v>4.2168308785526975E-12</v>
      </c>
      <c r="P345" s="83">
        <f t="shared" si="70"/>
        <v>-4.5010004280675833E-13</v>
      </c>
      <c r="Q345" s="84">
        <f t="shared" si="66"/>
        <v>4.6669309213594561E-12</v>
      </c>
    </row>
    <row r="346" spans="1:17">
      <c r="A346" s="78">
        <v>343</v>
      </c>
      <c r="B346" s="79">
        <f>PRINCIPAL!$B$8+PRINCIPAL!$B$23</f>
        <v>3.3719999999999999</v>
      </c>
      <c r="C346" s="79">
        <f t="shared" si="61"/>
        <v>0.28099999999999997</v>
      </c>
      <c r="D346" s="80">
        <f t="shared" si="71"/>
        <v>-6.4448894787557798E-10</v>
      </c>
      <c r="E346" s="81">
        <f t="shared" si="67"/>
        <v>-42</v>
      </c>
      <c r="F346" s="82">
        <f t="shared" si="62"/>
        <v>1.4478799812422493E-11</v>
      </c>
      <c r="G346" s="83">
        <f t="shared" si="68"/>
        <v>-1.8110139435303739E-12</v>
      </c>
      <c r="H346" s="84">
        <f t="shared" si="63"/>
        <v>1.6289813755952867E-11</v>
      </c>
      <c r="I346" s="213"/>
      <c r="J346" s="78">
        <v>343</v>
      </c>
      <c r="K346" s="79">
        <f>PRINCIPAL!$B$8+PRINCIPAL!$D$23</f>
        <v>2.972</v>
      </c>
      <c r="L346" s="79">
        <f t="shared" si="64"/>
        <v>0.24766666666666667</v>
      </c>
      <c r="M346" s="80">
        <f t="shared" si="72"/>
        <v>-1.8640315278142339E-10</v>
      </c>
      <c r="N346" s="81">
        <f t="shared" si="69"/>
        <v>-42</v>
      </c>
      <c r="O346" s="82">
        <f t="shared" si="65"/>
        <v>4.2168308785526943E-12</v>
      </c>
      <c r="P346" s="83">
        <f t="shared" si="70"/>
        <v>-4.6165847505532528E-13</v>
      </c>
      <c r="Q346" s="84">
        <f t="shared" si="66"/>
        <v>4.6784893536080195E-12</v>
      </c>
    </row>
    <row r="347" spans="1:17">
      <c r="A347" s="78">
        <v>344</v>
      </c>
      <c r="B347" s="79">
        <f>PRINCIPAL!$B$8+PRINCIPAL!$B$23</f>
        <v>3.3719999999999999</v>
      </c>
      <c r="C347" s="79">
        <f t="shared" si="61"/>
        <v>0.28099999999999997</v>
      </c>
      <c r="D347" s="80">
        <f t="shared" si="71"/>
        <v>-6.6077876163153086E-10</v>
      </c>
      <c r="E347" s="81">
        <f t="shared" si="67"/>
        <v>-43</v>
      </c>
      <c r="F347" s="82">
        <f t="shared" si="62"/>
        <v>1.4478799812422482E-11</v>
      </c>
      <c r="G347" s="83">
        <f t="shared" si="68"/>
        <v>-1.8567883201846016E-12</v>
      </c>
      <c r="H347" s="84">
        <f t="shared" si="63"/>
        <v>1.6335588132607083E-11</v>
      </c>
      <c r="I347" s="213"/>
      <c r="J347" s="78">
        <v>344</v>
      </c>
      <c r="K347" s="79">
        <f>PRINCIPAL!$B$8+PRINCIPAL!$D$23</f>
        <v>2.972</v>
      </c>
      <c r="L347" s="79">
        <f t="shared" si="64"/>
        <v>0.24766666666666667</v>
      </c>
      <c r="M347" s="80">
        <f t="shared" si="72"/>
        <v>-1.9108164213503142E-10</v>
      </c>
      <c r="N347" s="81">
        <f t="shared" si="69"/>
        <v>-43</v>
      </c>
      <c r="O347" s="82">
        <f t="shared" si="65"/>
        <v>4.2168308785527024E-12</v>
      </c>
      <c r="P347" s="83">
        <f t="shared" si="70"/>
        <v>-4.7324553368776122E-13</v>
      </c>
      <c r="Q347" s="84">
        <f t="shared" si="66"/>
        <v>4.6900764122404637E-12</v>
      </c>
    </row>
    <row r="348" spans="1:17">
      <c r="A348" s="78">
        <v>345</v>
      </c>
      <c r="B348" s="79">
        <f>PRINCIPAL!$B$8+PRINCIPAL!$B$23</f>
        <v>3.3719999999999999</v>
      </c>
      <c r="C348" s="79">
        <f t="shared" si="61"/>
        <v>0.28099999999999997</v>
      </c>
      <c r="D348" s="80">
        <f t="shared" si="71"/>
        <v>-6.7711434976413792E-10</v>
      </c>
      <c r="E348" s="81">
        <f t="shared" si="67"/>
        <v>-44</v>
      </c>
      <c r="F348" s="82">
        <f t="shared" si="62"/>
        <v>1.4478799812422482E-11</v>
      </c>
      <c r="G348" s="83">
        <f t="shared" si="68"/>
        <v>-1.9026913228372274E-12</v>
      </c>
      <c r="H348" s="84">
        <f t="shared" si="63"/>
        <v>1.6381491135259708E-11</v>
      </c>
      <c r="I348" s="213"/>
      <c r="J348" s="78">
        <v>345</v>
      </c>
      <c r="K348" s="79">
        <f>PRINCIPAL!$B$8+PRINCIPAL!$D$23</f>
        <v>2.972</v>
      </c>
      <c r="L348" s="79">
        <f t="shared" si="64"/>
        <v>0.24766666666666667</v>
      </c>
      <c r="M348" s="80">
        <f t="shared" si="72"/>
        <v>-1.9577171854727188E-10</v>
      </c>
      <c r="N348" s="81">
        <f t="shared" si="69"/>
        <v>-44</v>
      </c>
      <c r="O348" s="82">
        <f t="shared" si="65"/>
        <v>4.2168308785527048E-12</v>
      </c>
      <c r="P348" s="83">
        <f t="shared" si="70"/>
        <v>-4.8486128960207672E-13</v>
      </c>
      <c r="Q348" s="84">
        <f t="shared" si="66"/>
        <v>4.7016921681547815E-12</v>
      </c>
    </row>
    <row r="349" spans="1:17">
      <c r="A349" s="78">
        <v>346</v>
      </c>
      <c r="B349" s="79">
        <f>PRINCIPAL!$B$8+PRINCIPAL!$B$23</f>
        <v>3.3719999999999999</v>
      </c>
      <c r="C349" s="79">
        <f t="shared" si="61"/>
        <v>0.28099999999999997</v>
      </c>
      <c r="D349" s="80">
        <f t="shared" si="71"/>
        <v>-6.9349584089939763E-10</v>
      </c>
      <c r="E349" s="81">
        <f t="shared" si="67"/>
        <v>-45</v>
      </c>
      <c r="F349" s="82">
        <f t="shared" si="62"/>
        <v>1.4478799812422492E-11</v>
      </c>
      <c r="G349" s="83">
        <f t="shared" si="68"/>
        <v>-1.9487233129273071E-12</v>
      </c>
      <c r="H349" s="84">
        <f t="shared" si="63"/>
        <v>1.64275231253498E-11</v>
      </c>
      <c r="I349" s="213"/>
      <c r="J349" s="78">
        <v>346</v>
      </c>
      <c r="K349" s="79">
        <f>PRINCIPAL!$B$8+PRINCIPAL!$D$23</f>
        <v>2.972</v>
      </c>
      <c r="L349" s="79">
        <f t="shared" si="64"/>
        <v>0.24766666666666667</v>
      </c>
      <c r="M349" s="80">
        <f t="shared" si="72"/>
        <v>-2.0047341071542665E-10</v>
      </c>
      <c r="N349" s="81">
        <f t="shared" si="69"/>
        <v>-45</v>
      </c>
      <c r="O349" s="82">
        <f t="shared" si="65"/>
        <v>4.2168308785526967E-12</v>
      </c>
      <c r="P349" s="83">
        <f t="shared" si="70"/>
        <v>-4.9650581387187327E-13</v>
      </c>
      <c r="Q349" s="84">
        <f t="shared" si="66"/>
        <v>4.7133366924245696E-12</v>
      </c>
    </row>
    <row r="350" spans="1:17">
      <c r="A350" s="78">
        <v>347</v>
      </c>
      <c r="B350" s="79">
        <f>PRINCIPAL!$B$8+PRINCIPAL!$B$23</f>
        <v>3.3719999999999999</v>
      </c>
      <c r="C350" s="79">
        <f t="shared" si="61"/>
        <v>0.28099999999999997</v>
      </c>
      <c r="D350" s="80">
        <f t="shared" si="71"/>
        <v>-7.099233640247474E-10</v>
      </c>
      <c r="E350" s="81">
        <f t="shared" si="67"/>
        <v>-46</v>
      </c>
      <c r="F350" s="82">
        <f t="shared" si="62"/>
        <v>1.447879981242248E-11</v>
      </c>
      <c r="G350" s="83">
        <f t="shared" si="68"/>
        <v>-1.9948846529095399E-12</v>
      </c>
      <c r="H350" s="84">
        <f t="shared" si="63"/>
        <v>1.647368446533202E-11</v>
      </c>
      <c r="I350" s="213"/>
      <c r="J350" s="78">
        <v>347</v>
      </c>
      <c r="K350" s="79">
        <f>PRINCIPAL!$B$8+PRINCIPAL!$D$23</f>
        <v>2.972</v>
      </c>
      <c r="L350" s="79">
        <f t="shared" si="64"/>
        <v>0.24766666666666667</v>
      </c>
      <c r="M350" s="80">
        <f t="shared" si="72"/>
        <v>-2.0518674740785123E-10</v>
      </c>
      <c r="N350" s="81">
        <f t="shared" si="69"/>
        <v>-46</v>
      </c>
      <c r="O350" s="82">
        <f t="shared" si="65"/>
        <v>4.2168308785527048E-12</v>
      </c>
      <c r="P350" s="83">
        <f t="shared" si="70"/>
        <v>-5.0817917774677822E-13</v>
      </c>
      <c r="Q350" s="84">
        <f t="shared" si="66"/>
        <v>4.7250100562994831E-12</v>
      </c>
    </row>
    <row r="351" spans="1:17" ht="15.75" thickBot="1">
      <c r="A351" s="154">
        <v>348</v>
      </c>
      <c r="B351" s="185">
        <f>PRINCIPAL!$B$8+PRINCIPAL!$B$23</f>
        <v>3.3719999999999999</v>
      </c>
      <c r="C351" s="185">
        <f t="shared" si="61"/>
        <v>0.28099999999999997</v>
      </c>
      <c r="D351" s="192">
        <f t="shared" si="71"/>
        <v>-7.2639704849007938E-10</v>
      </c>
      <c r="E351" s="187">
        <f t="shared" si="67"/>
        <v>-47</v>
      </c>
      <c r="F351" s="188">
        <f t="shared" si="62"/>
        <v>1.4478799812422484E-11</v>
      </c>
      <c r="G351" s="189">
        <f t="shared" si="68"/>
        <v>-2.0411757062571229E-12</v>
      </c>
      <c r="H351" s="190">
        <f t="shared" si="63"/>
        <v>1.6519975518679606E-11</v>
      </c>
      <c r="I351" s="214"/>
      <c r="J351" s="154">
        <v>348</v>
      </c>
      <c r="K351" s="185">
        <f>PRINCIPAL!$B$8+PRINCIPAL!$D$23</f>
        <v>2.972</v>
      </c>
      <c r="L351" s="185">
        <f t="shared" si="64"/>
        <v>0.24766666666666667</v>
      </c>
      <c r="M351" s="186">
        <f t="shared" si="72"/>
        <v>-2.0991175746415071E-10</v>
      </c>
      <c r="N351" s="187">
        <f t="shared" si="69"/>
        <v>-47</v>
      </c>
      <c r="O351" s="82">
        <f t="shared" si="65"/>
        <v>4.2168308785527008E-12</v>
      </c>
      <c r="P351" s="189">
        <f t="shared" si="70"/>
        <v>-5.1988145265287993E-13</v>
      </c>
      <c r="Q351" s="190">
        <f t="shared" si="66"/>
        <v>4.7367123312055809E-12</v>
      </c>
    </row>
    <row r="352" spans="1:17">
      <c r="A352" s="78">
        <v>349</v>
      </c>
      <c r="B352" s="79">
        <f>PRINCIPAL!$B$8+PRINCIPAL!$B$23</f>
        <v>3.3719999999999999</v>
      </c>
      <c r="C352" s="79">
        <f t="shared" si="61"/>
        <v>0.28099999999999997</v>
      </c>
      <c r="D352" s="80">
        <f t="shared" si="71"/>
        <v>-7.4291702400875901E-10</v>
      </c>
      <c r="E352" s="81">
        <f t="shared" si="67"/>
        <v>-48</v>
      </c>
      <c r="F352" s="82">
        <f t="shared" si="62"/>
        <v>1.4478799812422479E-11</v>
      </c>
      <c r="G352" s="83">
        <f t="shared" si="68"/>
        <v>-2.0875968374646125E-12</v>
      </c>
      <c r="H352" s="84">
        <f t="shared" si="63"/>
        <v>1.656639664988709E-11</v>
      </c>
      <c r="I352" s="212" t="s">
        <v>143</v>
      </c>
      <c r="J352" s="107">
        <v>349</v>
      </c>
      <c r="K352" s="193">
        <f>PRINCIPAL!$B$8+PRINCIPAL!$D$23</f>
        <v>2.972</v>
      </c>
      <c r="L352" s="193">
        <f t="shared" si="64"/>
        <v>0.24766666666666667</v>
      </c>
      <c r="M352" s="194">
        <f t="shared" si="72"/>
        <v>-2.146484697953563E-10</v>
      </c>
      <c r="N352" s="195">
        <f t="shared" si="69"/>
        <v>-48</v>
      </c>
      <c r="O352" s="196">
        <f t="shared" si="65"/>
        <v>4.216830878552708E-12</v>
      </c>
      <c r="P352" s="197">
        <f t="shared" si="70"/>
        <v>-5.3161271019316578E-13</v>
      </c>
      <c r="Q352" s="198">
        <f t="shared" si="66"/>
        <v>4.7484435887458737E-12</v>
      </c>
    </row>
    <row r="353" spans="1:17">
      <c r="A353" s="78">
        <v>350</v>
      </c>
      <c r="B353" s="79">
        <f>PRINCIPAL!$B$8+PRINCIPAL!$B$23</f>
        <v>3.3719999999999999</v>
      </c>
      <c r="C353" s="79">
        <f t="shared" si="61"/>
        <v>0.28099999999999997</v>
      </c>
      <c r="D353" s="80">
        <f t="shared" si="71"/>
        <v>-7.5948342065864606E-10</v>
      </c>
      <c r="E353" s="81">
        <f t="shared" si="67"/>
        <v>-49</v>
      </c>
      <c r="F353" s="82">
        <f t="shared" si="62"/>
        <v>1.4478799812422497E-11</v>
      </c>
      <c r="G353" s="83">
        <f t="shared" si="68"/>
        <v>-2.1341484120507953E-12</v>
      </c>
      <c r="H353" s="84">
        <f t="shared" si="63"/>
        <v>1.6612948224473292E-11</v>
      </c>
      <c r="I353" s="213"/>
      <c r="J353" s="78">
        <v>350</v>
      </c>
      <c r="K353" s="79">
        <f>PRINCIPAL!$B$8+PRINCIPAL!$D$23</f>
        <v>2.972</v>
      </c>
      <c r="L353" s="79">
        <f t="shared" si="64"/>
        <v>0.24766666666666667</v>
      </c>
      <c r="M353" s="80">
        <f t="shared" si="72"/>
        <v>-2.1939691338410218E-10</v>
      </c>
      <c r="N353" s="81">
        <f t="shared" si="69"/>
        <v>-49</v>
      </c>
      <c r="O353" s="82">
        <f t="shared" si="65"/>
        <v>4.2168308785527113E-12</v>
      </c>
      <c r="P353" s="83">
        <f t="shared" si="70"/>
        <v>-5.4337302214795977E-13</v>
      </c>
      <c r="Q353" s="84">
        <f t="shared" si="66"/>
        <v>4.7602039007006709E-12</v>
      </c>
    </row>
    <row r="354" spans="1:17">
      <c r="A354" s="78">
        <v>351</v>
      </c>
      <c r="B354" s="79">
        <f>PRINCIPAL!$B$8+PRINCIPAL!$B$23</f>
        <v>3.3719999999999999</v>
      </c>
      <c r="C354" s="79">
        <f t="shared" si="61"/>
        <v>0.28099999999999997</v>
      </c>
      <c r="D354" s="80">
        <f t="shared" si="71"/>
        <v>-7.7609636888311933E-10</v>
      </c>
      <c r="E354" s="81">
        <f t="shared" si="67"/>
        <v>-50</v>
      </c>
      <c r="F354" s="82">
        <f t="shared" si="62"/>
        <v>1.4478799812422477E-11</v>
      </c>
      <c r="G354" s="83">
        <f t="shared" si="68"/>
        <v>-2.1808307965615651E-12</v>
      </c>
      <c r="H354" s="84">
        <f t="shared" si="63"/>
        <v>1.6659630608984041E-11</v>
      </c>
      <c r="I354" s="213"/>
      <c r="J354" s="78">
        <v>351</v>
      </c>
      <c r="K354" s="79">
        <f>PRINCIPAL!$B$8+PRINCIPAL!$D$23</f>
        <v>2.972</v>
      </c>
      <c r="L354" s="79">
        <f t="shared" si="64"/>
        <v>0.24766666666666667</v>
      </c>
      <c r="M354" s="80">
        <f t="shared" si="72"/>
        <v>-2.2415711728480285E-10</v>
      </c>
      <c r="N354" s="81">
        <f t="shared" si="69"/>
        <v>-50</v>
      </c>
      <c r="O354" s="82">
        <f t="shared" si="65"/>
        <v>4.2168308785527129E-12</v>
      </c>
      <c r="P354" s="83">
        <f t="shared" si="70"/>
        <v>-5.5516246047536169E-13</v>
      </c>
      <c r="Q354" s="84">
        <f t="shared" si="66"/>
        <v>4.7719933390280749E-12</v>
      </c>
    </row>
    <row r="355" spans="1:17">
      <c r="A355" s="78">
        <v>352</v>
      </c>
      <c r="B355" s="79">
        <f>PRINCIPAL!$B$8+PRINCIPAL!$B$23</f>
        <v>3.3719999999999999</v>
      </c>
      <c r="C355" s="79">
        <f t="shared" si="61"/>
        <v>0.28099999999999997</v>
      </c>
      <c r="D355" s="80">
        <f t="shared" si="71"/>
        <v>-7.9275599949210338E-10</v>
      </c>
      <c r="E355" s="81">
        <f t="shared" si="67"/>
        <v>-51</v>
      </c>
      <c r="F355" s="82">
        <f t="shared" si="62"/>
        <v>1.4478799812422482E-11</v>
      </c>
      <c r="G355" s="83">
        <f t="shared" si="68"/>
        <v>-2.2276443585728103E-12</v>
      </c>
      <c r="H355" s="84">
        <f t="shared" si="63"/>
        <v>1.6706444170995292E-11</v>
      </c>
      <c r="I355" s="213"/>
      <c r="J355" s="78">
        <v>352</v>
      </c>
      <c r="K355" s="79">
        <f>PRINCIPAL!$B$8+PRINCIPAL!$D$23</f>
        <v>2.972</v>
      </c>
      <c r="L355" s="79">
        <f t="shared" si="64"/>
        <v>0.24766666666666667</v>
      </c>
      <c r="M355" s="80">
        <f t="shared" si="72"/>
        <v>-2.2892911062383092E-10</v>
      </c>
      <c r="N355" s="81">
        <f t="shared" si="69"/>
        <v>-51</v>
      </c>
      <c r="O355" s="82">
        <f t="shared" si="65"/>
        <v>4.2168308785527177E-12</v>
      </c>
      <c r="P355" s="83">
        <f t="shared" si="70"/>
        <v>-5.6698109731168795E-13</v>
      </c>
      <c r="Q355" s="84">
        <f t="shared" si="66"/>
        <v>4.7838119758644057E-12</v>
      </c>
    </row>
    <row r="356" spans="1:17">
      <c r="A356" s="78">
        <v>353</v>
      </c>
      <c r="B356" s="79">
        <f>PRINCIPAL!$B$8+PRINCIPAL!$B$23</f>
        <v>3.3719999999999999</v>
      </c>
      <c r="C356" s="79">
        <f t="shared" si="61"/>
        <v>0.28099999999999997</v>
      </c>
      <c r="D356" s="80">
        <f t="shared" si="71"/>
        <v>-8.0946244366309865E-10</v>
      </c>
      <c r="E356" s="81">
        <f t="shared" si="67"/>
        <v>-52</v>
      </c>
      <c r="F356" s="82">
        <f t="shared" si="62"/>
        <v>1.4478799812422466E-11</v>
      </c>
      <c r="G356" s="83">
        <f t="shared" si="68"/>
        <v>-2.2745894666933069E-12</v>
      </c>
      <c r="H356" s="84">
        <f t="shared" si="63"/>
        <v>1.6753389279115772E-11</v>
      </c>
      <c r="I356" s="213"/>
      <c r="J356" s="78">
        <v>353</v>
      </c>
      <c r="K356" s="79">
        <f>PRINCIPAL!$B$8+PRINCIPAL!$D$23</f>
        <v>2.972</v>
      </c>
      <c r="L356" s="79">
        <f t="shared" si="64"/>
        <v>0.24766666666666667</v>
      </c>
      <c r="M356" s="80">
        <f t="shared" si="72"/>
        <v>-2.3371292259969533E-10</v>
      </c>
      <c r="N356" s="81">
        <f t="shared" si="69"/>
        <v>-52</v>
      </c>
      <c r="O356" s="82">
        <f t="shared" si="65"/>
        <v>4.2168308785527169E-12</v>
      </c>
      <c r="P356" s="83">
        <f t="shared" si="70"/>
        <v>-5.7882900497191215E-13</v>
      </c>
      <c r="Q356" s="84">
        <f t="shared" si="66"/>
        <v>4.7956598835246295E-12</v>
      </c>
    </row>
    <row r="357" spans="1:17">
      <c r="A357" s="78">
        <v>354</v>
      </c>
      <c r="B357" s="79">
        <f>PRINCIPAL!$B$8+PRINCIPAL!$B$23</f>
        <v>3.3719999999999999</v>
      </c>
      <c r="C357" s="79">
        <f t="shared" si="61"/>
        <v>0.28099999999999997</v>
      </c>
      <c r="D357" s="80">
        <f t="shared" si="71"/>
        <v>-8.2621583294221444E-10</v>
      </c>
      <c r="E357" s="81">
        <f t="shared" si="67"/>
        <v>-53</v>
      </c>
      <c r="F357" s="82">
        <f t="shared" si="62"/>
        <v>1.4478799812422472E-11</v>
      </c>
      <c r="G357" s="83">
        <f t="shared" si="68"/>
        <v>-2.3216664905676225E-12</v>
      </c>
      <c r="H357" s="84">
        <f t="shared" si="63"/>
        <v>1.6800466302990094E-11</v>
      </c>
      <c r="I357" s="213"/>
      <c r="J357" s="78">
        <v>354</v>
      </c>
      <c r="K357" s="79">
        <f>PRINCIPAL!$B$8+PRINCIPAL!$D$23</f>
        <v>2.972</v>
      </c>
      <c r="L357" s="79">
        <f t="shared" si="64"/>
        <v>0.24766666666666667</v>
      </c>
      <c r="M357" s="80">
        <f t="shared" si="72"/>
        <v>-2.3850858248321995E-10</v>
      </c>
      <c r="N357" s="81">
        <f t="shared" si="69"/>
        <v>-53</v>
      </c>
      <c r="O357" s="82">
        <f t="shared" si="65"/>
        <v>4.2168308785527161E-12</v>
      </c>
      <c r="P357" s="83">
        <f t="shared" si="70"/>
        <v>-5.9070625595010803E-13</v>
      </c>
      <c r="Q357" s="84">
        <f t="shared" si="66"/>
        <v>4.8075371345028244E-12</v>
      </c>
    </row>
    <row r="358" spans="1:17">
      <c r="A358" s="78">
        <v>355</v>
      </c>
      <c r="B358" s="79">
        <f>PRINCIPAL!$B$8+PRINCIPAL!$B$23</f>
        <v>3.3719999999999999</v>
      </c>
      <c r="C358" s="79">
        <f t="shared" si="61"/>
        <v>0.28099999999999997</v>
      </c>
      <c r="D358" s="80">
        <f t="shared" si="71"/>
        <v>-8.4301629924520453E-10</v>
      </c>
      <c r="E358" s="81">
        <f t="shared" si="67"/>
        <v>-54</v>
      </c>
      <c r="F358" s="82">
        <f t="shared" si="62"/>
        <v>1.447879981242245E-11</v>
      </c>
      <c r="G358" s="83">
        <f t="shared" si="68"/>
        <v>-2.3688758008790243E-12</v>
      </c>
      <c r="H358" s="84">
        <f t="shared" si="63"/>
        <v>1.6847675613301472E-11</v>
      </c>
      <c r="I358" s="213"/>
      <c r="J358" s="78">
        <v>355</v>
      </c>
      <c r="K358" s="79">
        <f>PRINCIPAL!$B$8+PRINCIPAL!$D$23</f>
        <v>2.972</v>
      </c>
      <c r="L358" s="79">
        <f t="shared" si="64"/>
        <v>0.24766666666666667</v>
      </c>
      <c r="M358" s="80">
        <f t="shared" si="72"/>
        <v>-2.4331611961772275E-10</v>
      </c>
      <c r="N358" s="81">
        <f t="shared" si="69"/>
        <v>-54</v>
      </c>
      <c r="O358" s="82">
        <f t="shared" si="65"/>
        <v>4.2168308785527169E-12</v>
      </c>
      <c r="P358" s="83">
        <f t="shared" si="70"/>
        <v>-6.0261292291989326E-13</v>
      </c>
      <c r="Q358" s="84">
        <f t="shared" si="66"/>
        <v>4.8194438014726106E-12</v>
      </c>
    </row>
    <row r="359" spans="1:17">
      <c r="A359" s="78">
        <v>356</v>
      </c>
      <c r="B359" s="79">
        <f>PRINCIPAL!$B$8+PRINCIPAL!$B$23</f>
        <v>3.3719999999999999</v>
      </c>
      <c r="C359" s="79">
        <f t="shared" si="61"/>
        <v>0.28099999999999997</v>
      </c>
      <c r="D359" s="80">
        <f t="shared" si="71"/>
        <v>-8.5986397485850599E-10</v>
      </c>
      <c r="E359" s="81">
        <f t="shared" si="67"/>
        <v>-55</v>
      </c>
      <c r="F359" s="82">
        <f t="shared" si="62"/>
        <v>1.4478799812422459E-11</v>
      </c>
      <c r="G359" s="83">
        <f t="shared" si="68"/>
        <v>-2.4162177693524017E-12</v>
      </c>
      <c r="H359" s="84">
        <f t="shared" si="63"/>
        <v>1.6895017581774859E-11</v>
      </c>
      <c r="I359" s="213"/>
      <c r="J359" s="78">
        <v>356</v>
      </c>
      <c r="K359" s="79">
        <f>PRINCIPAL!$B$8+PRINCIPAL!$D$23</f>
        <v>2.972</v>
      </c>
      <c r="L359" s="79">
        <f t="shared" si="64"/>
        <v>0.24766666666666667</v>
      </c>
      <c r="M359" s="80">
        <f t="shared" si="72"/>
        <v>-2.4813556341919537E-10</v>
      </c>
      <c r="N359" s="81">
        <f t="shared" si="69"/>
        <v>-55</v>
      </c>
      <c r="O359" s="82">
        <f t="shared" si="65"/>
        <v>4.2168308785527218E-12</v>
      </c>
      <c r="P359" s="83">
        <f t="shared" si="70"/>
        <v>-6.1454907873487386E-13</v>
      </c>
      <c r="Q359" s="84">
        <f t="shared" si="66"/>
        <v>4.8313799572875956E-12</v>
      </c>
    </row>
    <row r="360" spans="1:17">
      <c r="A360" s="78">
        <v>357</v>
      </c>
      <c r="B360" s="79">
        <f>PRINCIPAL!$B$8+PRINCIPAL!$B$23</f>
        <v>3.3719999999999999</v>
      </c>
      <c r="C360" s="79">
        <f t="shared" si="61"/>
        <v>0.28099999999999997</v>
      </c>
      <c r="D360" s="80">
        <f t="shared" si="71"/>
        <v>-8.7675899244028086E-10</v>
      </c>
      <c r="E360" s="81">
        <f t="shared" si="67"/>
        <v>-56</v>
      </c>
      <c r="F360" s="82">
        <f t="shared" si="62"/>
        <v>1.4478799812422471E-11</v>
      </c>
      <c r="G360" s="83">
        <f t="shared" si="68"/>
        <v>-2.4636927687571891E-12</v>
      </c>
      <c r="H360" s="84">
        <f t="shared" si="63"/>
        <v>1.694249258117966E-11</v>
      </c>
      <c r="I360" s="213"/>
      <c r="J360" s="78">
        <v>357</v>
      </c>
      <c r="K360" s="79">
        <f>PRINCIPAL!$B$8+PRINCIPAL!$D$23</f>
        <v>2.972</v>
      </c>
      <c r="L360" s="79">
        <f t="shared" si="64"/>
        <v>0.24766666666666667</v>
      </c>
      <c r="M360" s="80">
        <f t="shared" si="72"/>
        <v>-2.5296694337648299E-10</v>
      </c>
      <c r="N360" s="81">
        <f t="shared" si="69"/>
        <v>-56</v>
      </c>
      <c r="O360" s="82">
        <f t="shared" si="65"/>
        <v>4.2168308785527201E-12</v>
      </c>
      <c r="P360" s="83">
        <f t="shared" si="70"/>
        <v>-6.2651479642908964E-13</v>
      </c>
      <c r="Q360" s="84">
        <f t="shared" si="66"/>
        <v>4.8433456749818096E-12</v>
      </c>
    </row>
    <row r="361" spans="1:17">
      <c r="A361" s="78">
        <v>358</v>
      </c>
      <c r="B361" s="79">
        <f>PRINCIPAL!$B$8+PRINCIPAL!$B$23</f>
        <v>3.3719999999999999</v>
      </c>
      <c r="C361" s="79">
        <f t="shared" si="61"/>
        <v>0.28099999999999997</v>
      </c>
      <c r="D361" s="80">
        <f t="shared" si="71"/>
        <v>-8.937014850214605E-10</v>
      </c>
      <c r="E361" s="81">
        <f t="shared" si="67"/>
        <v>-57</v>
      </c>
      <c r="F361" s="82">
        <f t="shared" si="62"/>
        <v>1.4478799812422468E-11</v>
      </c>
      <c r="G361" s="83">
        <f t="shared" si="68"/>
        <v>-2.5113011729103038E-12</v>
      </c>
      <c r="H361" s="84">
        <f t="shared" si="63"/>
        <v>1.699010098533277E-11</v>
      </c>
      <c r="I361" s="213"/>
      <c r="J361" s="78">
        <v>358</v>
      </c>
      <c r="K361" s="79">
        <f>PRINCIPAL!$B$8+PRINCIPAL!$D$23</f>
        <v>2.972</v>
      </c>
      <c r="L361" s="79">
        <f t="shared" si="64"/>
        <v>0.24766666666666667</v>
      </c>
      <c r="M361" s="80">
        <f t="shared" si="72"/>
        <v>-2.5781028905146482E-10</v>
      </c>
      <c r="N361" s="81">
        <f t="shared" si="69"/>
        <v>-57</v>
      </c>
      <c r="O361" s="82">
        <f t="shared" si="65"/>
        <v>4.2168308785527218E-12</v>
      </c>
      <c r="P361" s="83">
        <f t="shared" si="70"/>
        <v>-6.3851014921746115E-13</v>
      </c>
      <c r="Q361" s="84">
        <f t="shared" si="66"/>
        <v>4.855341027770183E-12</v>
      </c>
    </row>
    <row r="362" spans="1:17">
      <c r="A362" s="78">
        <v>359</v>
      </c>
      <c r="B362" s="79">
        <f>PRINCIPAL!$B$8+PRINCIPAL!$B$23</f>
        <v>3.3719999999999999</v>
      </c>
      <c r="C362" s="79">
        <f t="shared" si="61"/>
        <v>0.28099999999999997</v>
      </c>
      <c r="D362" s="80">
        <f t="shared" si="71"/>
        <v>-9.1069158600679328E-10</v>
      </c>
      <c r="E362" s="81">
        <f t="shared" si="67"/>
        <v>-58</v>
      </c>
      <c r="F362" s="82">
        <f t="shared" si="62"/>
        <v>1.4478799812422468E-11</v>
      </c>
      <c r="G362" s="83">
        <f t="shared" si="68"/>
        <v>-2.5590433566790887E-12</v>
      </c>
      <c r="H362" s="84">
        <f t="shared" si="63"/>
        <v>1.7037843169101556E-11</v>
      </c>
      <c r="I362" s="213"/>
      <c r="J362" s="78">
        <v>359</v>
      </c>
      <c r="K362" s="79">
        <f>PRINCIPAL!$B$8+PRINCIPAL!$D$23</f>
        <v>2.972</v>
      </c>
      <c r="L362" s="79">
        <f t="shared" si="64"/>
        <v>0.24766666666666667</v>
      </c>
      <c r="M362" s="80">
        <f t="shared" si="72"/>
        <v>-2.6266563007923502E-10</v>
      </c>
      <c r="N362" s="81">
        <f t="shared" si="69"/>
        <v>-58</v>
      </c>
      <c r="O362" s="82">
        <f t="shared" si="65"/>
        <v>4.2168308785527201E-12</v>
      </c>
      <c r="P362" s="83">
        <f t="shared" si="70"/>
        <v>-6.5053521049623881E-13</v>
      </c>
      <c r="Q362" s="84">
        <f t="shared" si="66"/>
        <v>4.867366089048959E-12</v>
      </c>
    </row>
    <row r="363" spans="1:17" ht="15.75" thickBot="1">
      <c r="A363" s="154">
        <v>360</v>
      </c>
      <c r="B363" s="185">
        <f>PRINCIPAL!$B$8+PRINCIPAL!$B$23</f>
        <v>3.3719999999999999</v>
      </c>
      <c r="C363" s="185">
        <f t="shared" si="61"/>
        <v>0.28099999999999997</v>
      </c>
      <c r="D363" s="192">
        <f t="shared" si="71"/>
        <v>-9.2772942917589485E-10</v>
      </c>
      <c r="E363" s="187">
        <f t="shared" si="67"/>
        <v>-59</v>
      </c>
      <c r="F363" s="188">
        <f t="shared" si="62"/>
        <v>1.4478799812422472E-11</v>
      </c>
      <c r="G363" s="189">
        <f t="shared" si="68"/>
        <v>-2.6069196959842645E-12</v>
      </c>
      <c r="H363" s="190">
        <f t="shared" si="63"/>
        <v>1.7085719508406737E-11</v>
      </c>
      <c r="I363" s="214"/>
      <c r="J363" s="154">
        <v>360</v>
      </c>
      <c r="K363" s="185">
        <f>PRINCIPAL!$B$8+PRINCIPAL!$D$23</f>
        <v>2.972</v>
      </c>
      <c r="L363" s="185">
        <f t="shared" si="64"/>
        <v>0.24766666666666667</v>
      </c>
      <c r="M363" s="186">
        <f t="shared" si="72"/>
        <v>-2.6753299616828395E-10</v>
      </c>
      <c r="N363" s="187">
        <f t="shared" si="69"/>
        <v>-59</v>
      </c>
      <c r="O363" s="82">
        <f t="shared" si="65"/>
        <v>4.2168308785527266E-12</v>
      </c>
      <c r="P363" s="189">
        <f t="shared" si="70"/>
        <v>-6.6259005384345002E-13</v>
      </c>
      <c r="Q363" s="190">
        <f t="shared" si="66"/>
        <v>4.8794209323961768E-12</v>
      </c>
    </row>
    <row r="364" spans="1:17">
      <c r="A364" s="78">
        <v>361</v>
      </c>
      <c r="B364" s="79">
        <f>PRINCIPAL!$B$8+PRINCIPAL!$B$23</f>
        <v>3.3719999999999999</v>
      </c>
      <c r="C364" s="79">
        <f t="shared" si="61"/>
        <v>0.28099999999999997</v>
      </c>
      <c r="D364" s="80">
        <f t="shared" si="71"/>
        <v>-9.4481514868430157E-10</v>
      </c>
      <c r="E364" s="81">
        <f t="shared" si="67"/>
        <v>-60</v>
      </c>
      <c r="F364" s="82">
        <f t="shared" si="62"/>
        <v>1.4478799812422456E-11</v>
      </c>
      <c r="G364" s="83">
        <f t="shared" si="68"/>
        <v>-2.6549305678028871E-12</v>
      </c>
      <c r="H364" s="84">
        <f t="shared" si="63"/>
        <v>1.7133730380225344E-11</v>
      </c>
      <c r="I364" s="212" t="s">
        <v>144</v>
      </c>
      <c r="J364" s="107">
        <v>361</v>
      </c>
      <c r="K364" s="193">
        <f>PRINCIPAL!$B$8+PRINCIPAL!$D$23</f>
        <v>2.972</v>
      </c>
      <c r="L364" s="193">
        <f t="shared" si="64"/>
        <v>0.24766666666666667</v>
      </c>
      <c r="M364" s="194">
        <f t="shared" si="72"/>
        <v>-2.7241241710068012E-10</v>
      </c>
      <c r="N364" s="195">
        <f t="shared" si="69"/>
        <v>-60</v>
      </c>
      <c r="O364" s="196">
        <f t="shared" si="65"/>
        <v>4.2168308785527274E-12</v>
      </c>
      <c r="P364" s="197">
        <f t="shared" si="70"/>
        <v>-6.7467475301935111E-13</v>
      </c>
      <c r="Q364" s="198">
        <f t="shared" si="66"/>
        <v>4.8915056315720787E-12</v>
      </c>
    </row>
    <row r="365" spans="1:17">
      <c r="A365" s="78">
        <v>362</v>
      </c>
      <c r="B365" s="79">
        <f>PRINCIPAL!$B$8+PRINCIPAL!$B$23</f>
        <v>3.3719999999999999</v>
      </c>
      <c r="C365" s="79">
        <f t="shared" si="61"/>
        <v>0.28099999999999997</v>
      </c>
      <c r="D365" s="80">
        <f t="shared" si="71"/>
        <v>-9.6194887906452691E-10</v>
      </c>
      <c r="E365" s="81">
        <f t="shared" si="67"/>
        <v>-61</v>
      </c>
      <c r="F365" s="82">
        <f t="shared" si="62"/>
        <v>1.4478799812422458E-11</v>
      </c>
      <c r="G365" s="83">
        <f t="shared" si="68"/>
        <v>-2.7030763501713202E-12</v>
      </c>
      <c r="H365" s="84">
        <f t="shared" si="63"/>
        <v>1.7181876162593778E-11</v>
      </c>
      <c r="I365" s="213"/>
      <c r="J365" s="78">
        <v>362</v>
      </c>
      <c r="K365" s="79">
        <f>PRINCIPAL!$B$8+PRINCIPAL!$D$23</f>
        <v>2.972</v>
      </c>
      <c r="L365" s="79">
        <f t="shared" si="64"/>
        <v>0.24766666666666667</v>
      </c>
      <c r="M365" s="80">
        <f t="shared" si="72"/>
        <v>-2.7730392273225222E-10</v>
      </c>
      <c r="N365" s="81">
        <f t="shared" si="69"/>
        <v>-61</v>
      </c>
      <c r="O365" s="82">
        <f t="shared" si="65"/>
        <v>4.2168308785527218E-12</v>
      </c>
      <c r="P365" s="83">
        <f t="shared" si="70"/>
        <v>-6.8678938196687801E-13</v>
      </c>
      <c r="Q365" s="84">
        <f t="shared" si="66"/>
        <v>4.9036202605195998E-12</v>
      </c>
    </row>
    <row r="366" spans="1:17">
      <c r="A366" s="78">
        <v>363</v>
      </c>
      <c r="B366" s="79">
        <f>PRINCIPAL!$B$8+PRINCIPAL!$B$23</f>
        <v>3.3719999999999999</v>
      </c>
      <c r="C366" s="79">
        <f t="shared" si="61"/>
        <v>0.28099999999999997</v>
      </c>
      <c r="D366" s="80">
        <f t="shared" si="71"/>
        <v>-9.791307552271207E-10</v>
      </c>
      <c r="E366" s="81">
        <f t="shared" si="67"/>
        <v>-62</v>
      </c>
      <c r="F366" s="82">
        <f t="shared" si="62"/>
        <v>1.4478799812422451E-11</v>
      </c>
      <c r="G366" s="83">
        <f t="shared" si="68"/>
        <v>-2.751357422188209E-12</v>
      </c>
      <c r="H366" s="84">
        <f t="shared" si="63"/>
        <v>1.723015723461066E-11</v>
      </c>
      <c r="I366" s="213"/>
      <c r="J366" s="78">
        <v>363</v>
      </c>
      <c r="K366" s="79">
        <f>PRINCIPAL!$B$8+PRINCIPAL!$D$23</f>
        <v>2.972</v>
      </c>
      <c r="L366" s="79">
        <f t="shared" si="64"/>
        <v>0.24766666666666667</v>
      </c>
      <c r="M366" s="80">
        <f t="shared" si="72"/>
        <v>-2.8220754299277182E-10</v>
      </c>
      <c r="N366" s="81">
        <f t="shared" si="69"/>
        <v>-62</v>
      </c>
      <c r="O366" s="82">
        <f t="shared" si="65"/>
        <v>4.2168308785527218E-12</v>
      </c>
      <c r="P366" s="83">
        <f t="shared" si="70"/>
        <v>-6.9893401481209828E-13</v>
      </c>
      <c r="Q366" s="84">
        <f t="shared" si="66"/>
        <v>4.9157648933648196E-12</v>
      </c>
    </row>
    <row r="367" spans="1:17">
      <c r="A367" s="78">
        <v>364</v>
      </c>
      <c r="B367" s="79">
        <f>PRINCIPAL!$B$8+PRINCIPAL!$B$23</f>
        <v>3.3719999999999999</v>
      </c>
      <c r="C367" s="79">
        <f t="shared" si="61"/>
        <v>0.28099999999999997</v>
      </c>
      <c r="D367" s="80">
        <f t="shared" si="71"/>
        <v>-9.9636091246173146E-10</v>
      </c>
      <c r="E367" s="81">
        <f t="shared" si="67"/>
        <v>-63</v>
      </c>
      <c r="F367" s="82">
        <f t="shared" si="62"/>
        <v>1.447879981242244E-11</v>
      </c>
      <c r="G367" s="83">
        <f t="shared" si="68"/>
        <v>-2.7997741640174655E-12</v>
      </c>
      <c r="H367" s="84">
        <f t="shared" si="63"/>
        <v>1.7278573976439907E-11</v>
      </c>
      <c r="I367" s="213"/>
      <c r="J367" s="78">
        <v>364</v>
      </c>
      <c r="K367" s="79">
        <f>PRINCIPAL!$B$8+PRINCIPAL!$D$23</f>
        <v>2.972</v>
      </c>
      <c r="L367" s="79">
        <f t="shared" si="64"/>
        <v>0.24766666666666667</v>
      </c>
      <c r="M367" s="80">
        <f t="shared" si="72"/>
        <v>-2.8712330788613663E-10</v>
      </c>
      <c r="N367" s="81">
        <f t="shared" si="69"/>
        <v>-63</v>
      </c>
      <c r="O367" s="82">
        <f t="shared" si="65"/>
        <v>4.216830878552725E-12</v>
      </c>
      <c r="P367" s="83">
        <f t="shared" si="70"/>
        <v>-7.1110872586466502E-13</v>
      </c>
      <c r="Q367" s="84">
        <f t="shared" si="66"/>
        <v>4.9279396044173899E-12</v>
      </c>
    </row>
    <row r="368" spans="1:17">
      <c r="A368" s="78">
        <v>365</v>
      </c>
      <c r="B368" s="79">
        <f>PRINCIPAL!$B$8+PRINCIPAL!$B$23</f>
        <v>3.3719999999999999</v>
      </c>
      <c r="C368" s="79">
        <f t="shared" si="61"/>
        <v>0.28099999999999997</v>
      </c>
      <c r="D368" s="80">
        <f t="shared" si="71"/>
        <v>-1.0136394864381713E-9</v>
      </c>
      <c r="E368" s="81">
        <f t="shared" si="67"/>
        <v>-64</v>
      </c>
      <c r="F368" s="82">
        <f t="shared" si="62"/>
        <v>1.4478799812422451E-11</v>
      </c>
      <c r="G368" s="83">
        <f t="shared" si="68"/>
        <v>-2.8483269568912608E-12</v>
      </c>
      <c r="H368" s="84">
        <f t="shared" si="63"/>
        <v>1.7327126769313711E-11</v>
      </c>
      <c r="I368" s="213"/>
      <c r="J368" s="78">
        <v>365</v>
      </c>
      <c r="K368" s="79">
        <f>PRINCIPAL!$B$8+PRINCIPAL!$D$23</f>
        <v>2.972</v>
      </c>
      <c r="L368" s="79">
        <f t="shared" si="64"/>
        <v>0.24766666666666667</v>
      </c>
      <c r="M368" s="80">
        <f t="shared" si="72"/>
        <v>-2.9205124749055403E-10</v>
      </c>
      <c r="N368" s="81">
        <f t="shared" si="69"/>
        <v>-64</v>
      </c>
      <c r="O368" s="82">
        <f t="shared" si="65"/>
        <v>4.2168308785527363E-12</v>
      </c>
      <c r="P368" s="83">
        <f t="shared" si="70"/>
        <v>-7.2331358961827215E-13</v>
      </c>
      <c r="Q368" s="84">
        <f t="shared" si="66"/>
        <v>4.9401444681710083E-12</v>
      </c>
    </row>
    <row r="369" spans="1:17">
      <c r="A369" s="78">
        <v>366</v>
      </c>
      <c r="B369" s="79">
        <f>PRINCIPAL!$B$8+PRINCIPAL!$B$23</f>
        <v>3.3719999999999999</v>
      </c>
      <c r="C369" s="79">
        <f t="shared" si="61"/>
        <v>0.28099999999999997</v>
      </c>
      <c r="D369" s="80">
        <f t="shared" si="71"/>
        <v>-1.0309666132074851E-9</v>
      </c>
      <c r="E369" s="81">
        <f t="shared" si="67"/>
        <v>-65</v>
      </c>
      <c r="F369" s="82">
        <f t="shared" si="62"/>
        <v>1.447879981242245E-11</v>
      </c>
      <c r="G369" s="83">
        <f t="shared" si="68"/>
        <v>-2.8970161831130326E-12</v>
      </c>
      <c r="H369" s="84">
        <f t="shared" si="63"/>
        <v>1.7375815995535484E-11</v>
      </c>
      <c r="I369" s="213"/>
      <c r="J369" s="78">
        <v>366</v>
      </c>
      <c r="K369" s="79">
        <f>PRINCIPAL!$B$8+PRINCIPAL!$D$23</f>
        <v>2.972</v>
      </c>
      <c r="L369" s="79">
        <f t="shared" si="64"/>
        <v>0.24766666666666667</v>
      </c>
      <c r="M369" s="80">
        <f t="shared" si="72"/>
        <v>-2.9699139195872503E-10</v>
      </c>
      <c r="N369" s="81">
        <f t="shared" si="69"/>
        <v>-65</v>
      </c>
      <c r="O369" s="82">
        <f t="shared" si="65"/>
        <v>4.2168308785527371E-12</v>
      </c>
      <c r="P369" s="83">
        <f t="shared" si="70"/>
        <v>-7.3554868075110909E-13</v>
      </c>
      <c r="Q369" s="84">
        <f t="shared" si="66"/>
        <v>4.9523795593038465E-12</v>
      </c>
    </row>
    <row r="370" spans="1:17">
      <c r="A370" s="78">
        <v>367</v>
      </c>
      <c r="B370" s="79">
        <f>PRINCIPAL!$B$8+PRINCIPAL!$B$23</f>
        <v>3.3719999999999999</v>
      </c>
      <c r="C370" s="79">
        <f t="shared" si="61"/>
        <v>0.28099999999999997</v>
      </c>
      <c r="D370" s="80">
        <f t="shared" si="71"/>
        <v>-1.0483424292030206E-9</v>
      </c>
      <c r="E370" s="81">
        <f t="shared" si="67"/>
        <v>-66</v>
      </c>
      <c r="F370" s="82">
        <f t="shared" si="62"/>
        <v>1.4478799812422447E-11</v>
      </c>
      <c r="G370" s="83">
        <f t="shared" si="68"/>
        <v>-2.9458422260604875E-12</v>
      </c>
      <c r="H370" s="84">
        <f t="shared" si="63"/>
        <v>1.7424642038482934E-11</v>
      </c>
      <c r="I370" s="213"/>
      <c r="J370" s="78">
        <v>367</v>
      </c>
      <c r="K370" s="79">
        <f>PRINCIPAL!$B$8+PRINCIPAL!$D$23</f>
        <v>2.972</v>
      </c>
      <c r="L370" s="79">
        <f t="shared" si="64"/>
        <v>0.24766666666666667</v>
      </c>
      <c r="M370" s="80">
        <f t="shared" si="72"/>
        <v>-3.0194377151802887E-10</v>
      </c>
      <c r="N370" s="81">
        <f t="shared" si="69"/>
        <v>-66</v>
      </c>
      <c r="O370" s="82">
        <f t="shared" si="65"/>
        <v>4.2168308785527379E-12</v>
      </c>
      <c r="P370" s="83">
        <f t="shared" si="70"/>
        <v>-7.478140741263181E-13</v>
      </c>
      <c r="Q370" s="84">
        <f t="shared" si="66"/>
        <v>4.9646449526790564E-12</v>
      </c>
    </row>
    <row r="371" spans="1:17">
      <c r="A371" s="78">
        <v>368</v>
      </c>
      <c r="B371" s="79">
        <f>PRINCIPAL!$B$8+PRINCIPAL!$B$23</f>
        <v>3.3719999999999999</v>
      </c>
      <c r="C371" s="79">
        <f t="shared" si="61"/>
        <v>0.28099999999999997</v>
      </c>
      <c r="D371" s="80">
        <f t="shared" si="71"/>
        <v>-1.0657670712415035E-9</v>
      </c>
      <c r="E371" s="81">
        <f t="shared" si="67"/>
        <v>-67</v>
      </c>
      <c r="F371" s="82">
        <f t="shared" si="62"/>
        <v>1.4478799812422451E-11</v>
      </c>
      <c r="G371" s="83">
        <f t="shared" si="68"/>
        <v>-2.9948054701886249E-12</v>
      </c>
      <c r="H371" s="84">
        <f t="shared" si="63"/>
        <v>1.7473605282611076E-11</v>
      </c>
      <c r="I371" s="213"/>
      <c r="J371" s="78">
        <v>368</v>
      </c>
      <c r="K371" s="79">
        <f>PRINCIPAL!$B$8+PRINCIPAL!$D$23</f>
        <v>2.972</v>
      </c>
      <c r="L371" s="79">
        <f t="shared" si="64"/>
        <v>0.24766666666666667</v>
      </c>
      <c r="M371" s="80">
        <f t="shared" si="72"/>
        <v>-3.0690841647070795E-10</v>
      </c>
      <c r="N371" s="81">
        <f t="shared" si="69"/>
        <v>-67</v>
      </c>
      <c r="O371" s="82">
        <f t="shared" si="65"/>
        <v>4.2168308785527395E-12</v>
      </c>
      <c r="P371" s="83">
        <f t="shared" si="70"/>
        <v>-7.6010984479245345E-13</v>
      </c>
      <c r="Q371" s="84">
        <f t="shared" si="66"/>
        <v>4.9769407233451929E-12</v>
      </c>
    </row>
    <row r="372" spans="1:17">
      <c r="A372" s="78">
        <v>369</v>
      </c>
      <c r="B372" s="79">
        <f>PRINCIPAL!$B$8+PRINCIPAL!$B$23</f>
        <v>3.3719999999999999</v>
      </c>
      <c r="C372" s="79">
        <f t="shared" si="61"/>
        <v>0.28099999999999997</v>
      </c>
      <c r="D372" s="80">
        <f t="shared" si="71"/>
        <v>-1.0832406765241145E-9</v>
      </c>
      <c r="E372" s="81">
        <f t="shared" si="67"/>
        <v>-68</v>
      </c>
      <c r="F372" s="82">
        <f t="shared" si="62"/>
        <v>1.4478799812422445E-11</v>
      </c>
      <c r="G372" s="83">
        <f t="shared" si="68"/>
        <v>-3.0439063010327612E-12</v>
      </c>
      <c r="H372" s="84">
        <f t="shared" si="63"/>
        <v>1.7522706113455207E-11</v>
      </c>
      <c r="I372" s="213"/>
      <c r="J372" s="78">
        <v>369</v>
      </c>
      <c r="K372" s="79">
        <f>PRINCIPAL!$B$8+PRINCIPAL!$D$23</f>
        <v>2.972</v>
      </c>
      <c r="L372" s="79">
        <f t="shared" si="64"/>
        <v>0.24766666666666667</v>
      </c>
      <c r="M372" s="80">
        <f t="shared" si="72"/>
        <v>-3.1188535719405313E-10</v>
      </c>
      <c r="N372" s="81">
        <f t="shared" si="69"/>
        <v>-68</v>
      </c>
      <c r="O372" s="82">
        <f t="shared" si="65"/>
        <v>4.2168308785527412E-12</v>
      </c>
      <c r="P372" s="83">
        <f t="shared" si="70"/>
        <v>-7.724360679839383E-13</v>
      </c>
      <c r="Q372" s="84">
        <f t="shared" si="66"/>
        <v>4.9892669465366793E-12</v>
      </c>
    </row>
    <row r="373" spans="1:17">
      <c r="A373" s="78">
        <v>370</v>
      </c>
      <c r="B373" s="79">
        <f>PRINCIPAL!$B$8+PRINCIPAL!$B$23</f>
        <v>3.3719999999999999</v>
      </c>
      <c r="C373" s="79">
        <f t="shared" si="61"/>
        <v>0.28099999999999997</v>
      </c>
      <c r="D373" s="80">
        <f t="shared" si="71"/>
        <v>-1.1007633826375696E-9</v>
      </c>
      <c r="E373" s="81">
        <f t="shared" si="67"/>
        <v>-69</v>
      </c>
      <c r="F373" s="82">
        <f t="shared" si="62"/>
        <v>1.4478799812422443E-11</v>
      </c>
      <c r="G373" s="83">
        <f t="shared" si="68"/>
        <v>-3.0931451052115707E-12</v>
      </c>
      <c r="H373" s="84">
        <f t="shared" si="63"/>
        <v>1.7571944917634013E-11</v>
      </c>
      <c r="I373" s="213"/>
      <c r="J373" s="78">
        <v>370</v>
      </c>
      <c r="K373" s="79">
        <f>PRINCIPAL!$B$8+PRINCIPAL!$D$23</f>
        <v>2.972</v>
      </c>
      <c r="L373" s="79">
        <f t="shared" si="64"/>
        <v>0.24766666666666667</v>
      </c>
      <c r="M373" s="80">
        <f t="shared" si="72"/>
        <v>-3.1687462414058983E-10</v>
      </c>
      <c r="N373" s="81">
        <f t="shared" si="69"/>
        <v>-69</v>
      </c>
      <c r="O373" s="82">
        <f t="shared" si="65"/>
        <v>4.2168308785527371E-12</v>
      </c>
      <c r="P373" s="83">
        <f t="shared" si="70"/>
        <v>-7.8479281912152753E-13</v>
      </c>
      <c r="Q373" s="84">
        <f t="shared" si="66"/>
        <v>5.0016236976742645E-12</v>
      </c>
    </row>
    <row r="374" spans="1:17">
      <c r="A374" s="78">
        <v>371</v>
      </c>
      <c r="B374" s="79">
        <f>PRINCIPAL!$B$8+PRINCIPAL!$B$23</f>
        <v>3.3719999999999999</v>
      </c>
      <c r="C374" s="79">
        <f t="shared" si="61"/>
        <v>0.28099999999999997</v>
      </c>
      <c r="D374" s="80">
        <f t="shared" si="71"/>
        <v>-1.1183353275552036E-9</v>
      </c>
      <c r="E374" s="81">
        <f t="shared" si="67"/>
        <v>-70</v>
      </c>
      <c r="F374" s="82">
        <f t="shared" si="62"/>
        <v>1.4478799812422432E-11</v>
      </c>
      <c r="G374" s="83">
        <f t="shared" si="68"/>
        <v>-3.1425222704301215E-12</v>
      </c>
      <c r="H374" s="84">
        <f t="shared" si="63"/>
        <v>1.7621322082852553E-11</v>
      </c>
      <c r="I374" s="213"/>
      <c r="J374" s="78">
        <v>371</v>
      </c>
      <c r="K374" s="79">
        <f>PRINCIPAL!$B$8+PRINCIPAL!$D$23</f>
        <v>2.972</v>
      </c>
      <c r="L374" s="79">
        <f t="shared" si="64"/>
        <v>0.24766666666666667</v>
      </c>
      <c r="M374" s="80">
        <f t="shared" si="72"/>
        <v>-3.218762478382641E-10</v>
      </c>
      <c r="N374" s="81">
        <f t="shared" si="69"/>
        <v>-70</v>
      </c>
      <c r="O374" s="82">
        <f t="shared" si="65"/>
        <v>4.2168308785527371E-12</v>
      </c>
      <c r="P374" s="83">
        <f t="shared" si="70"/>
        <v>-7.9718017381276746E-13</v>
      </c>
      <c r="Q374" s="84">
        <f t="shared" si="66"/>
        <v>5.0140110523655049E-12</v>
      </c>
    </row>
    <row r="375" spans="1:17" ht="15.75" thickBot="1">
      <c r="A375" s="154">
        <v>372</v>
      </c>
      <c r="B375" s="185">
        <f>PRINCIPAL!$B$8+PRINCIPAL!$B$23</f>
        <v>3.3719999999999999</v>
      </c>
      <c r="C375" s="185">
        <f t="shared" si="61"/>
        <v>0.28099999999999997</v>
      </c>
      <c r="D375" s="192">
        <f t="shared" si="71"/>
        <v>-1.1359566496380562E-9</v>
      </c>
      <c r="E375" s="187">
        <f t="shared" si="67"/>
        <v>-71</v>
      </c>
      <c r="F375" s="188">
        <f t="shared" si="62"/>
        <v>1.4478799812422424E-11</v>
      </c>
      <c r="G375" s="189">
        <f t="shared" si="68"/>
        <v>-3.1920381854829378E-12</v>
      </c>
      <c r="H375" s="190">
        <f t="shared" si="63"/>
        <v>1.767083799790536E-11</v>
      </c>
      <c r="I375" s="214"/>
      <c r="J375" s="154">
        <v>372</v>
      </c>
      <c r="K375" s="185">
        <f>PRINCIPAL!$B$8+PRINCIPAL!$D$23</f>
        <v>2.972</v>
      </c>
      <c r="L375" s="185">
        <f t="shared" si="64"/>
        <v>0.24766666666666667</v>
      </c>
      <c r="M375" s="186">
        <f t="shared" si="72"/>
        <v>-3.2689025889062958E-10</v>
      </c>
      <c r="N375" s="187">
        <f t="shared" si="69"/>
        <v>-71</v>
      </c>
      <c r="O375" s="82">
        <f t="shared" si="65"/>
        <v>4.2168308785527403E-12</v>
      </c>
      <c r="P375" s="189">
        <f t="shared" si="70"/>
        <v>-8.0959820785245925E-13</v>
      </c>
      <c r="Q375" s="190">
        <f t="shared" si="66"/>
        <v>5.0264290864051997E-12</v>
      </c>
    </row>
    <row r="376" spans="1:17">
      <c r="A376" s="78">
        <v>373</v>
      </c>
      <c r="B376" s="79">
        <f>PRINCIPAL!$B$8+PRINCIPAL!$B$23</f>
        <v>3.3719999999999999</v>
      </c>
      <c r="C376" s="79">
        <f t="shared" si="61"/>
        <v>0.28099999999999997</v>
      </c>
      <c r="D376" s="80">
        <f t="shared" si="71"/>
        <v>-1.1536274876359615E-9</v>
      </c>
      <c r="E376" s="81">
        <f t="shared" si="67"/>
        <v>-72</v>
      </c>
      <c r="F376" s="82">
        <f t="shared" si="62"/>
        <v>1.4478799812422432E-11</v>
      </c>
      <c r="G376" s="83">
        <f t="shared" si="68"/>
        <v>-3.2416932402570515E-12</v>
      </c>
      <c r="H376" s="84">
        <f t="shared" si="63"/>
        <v>1.7720493052679483E-11</v>
      </c>
      <c r="I376" s="212" t="s">
        <v>145</v>
      </c>
      <c r="J376" s="107">
        <v>373</v>
      </c>
      <c r="K376" s="193">
        <f>PRINCIPAL!$B$8+PRINCIPAL!$D$23</f>
        <v>2.972</v>
      </c>
      <c r="L376" s="193">
        <f t="shared" si="64"/>
        <v>0.24766666666666667</v>
      </c>
      <c r="M376" s="194">
        <f t="shared" si="72"/>
        <v>-3.3191668797703476E-10</v>
      </c>
      <c r="N376" s="195">
        <f t="shared" si="69"/>
        <v>-72</v>
      </c>
      <c r="O376" s="196">
        <f t="shared" si="65"/>
        <v>4.216830878552742E-12</v>
      </c>
      <c r="P376" s="197">
        <f t="shared" si="70"/>
        <v>-8.2204699722312278E-13</v>
      </c>
      <c r="Q376" s="198">
        <f t="shared" si="66"/>
        <v>5.0388778757758651E-12</v>
      </c>
    </row>
    <row r="377" spans="1:17">
      <c r="A377" s="78">
        <v>374</v>
      </c>
      <c r="B377" s="79">
        <f>PRINCIPAL!$B$8+PRINCIPAL!$B$23</f>
        <v>3.3719999999999999</v>
      </c>
      <c r="C377" s="79">
        <f t="shared" si="61"/>
        <v>0.28099999999999997</v>
      </c>
      <c r="D377" s="80">
        <f t="shared" si="71"/>
        <v>-1.1713479806886411E-9</v>
      </c>
      <c r="E377" s="81">
        <f t="shared" si="67"/>
        <v>-73</v>
      </c>
      <c r="F377" s="82">
        <f t="shared" si="62"/>
        <v>1.4478799812422442E-11</v>
      </c>
      <c r="G377" s="83">
        <f t="shared" si="68"/>
        <v>-3.2914878257350813E-12</v>
      </c>
      <c r="H377" s="84">
        <f t="shared" si="63"/>
        <v>1.7770287638157523E-11</v>
      </c>
      <c r="I377" s="213"/>
      <c r="J377" s="78">
        <v>374</v>
      </c>
      <c r="K377" s="79">
        <f>PRINCIPAL!$B$8+PRINCIPAL!$D$23</f>
        <v>2.972</v>
      </c>
      <c r="L377" s="79">
        <f t="shared" si="64"/>
        <v>0.24766666666666667</v>
      </c>
      <c r="M377" s="80">
        <f t="shared" si="72"/>
        <v>-3.3695556585281063E-10</v>
      </c>
      <c r="N377" s="81">
        <f t="shared" si="69"/>
        <v>-73</v>
      </c>
      <c r="O377" s="82">
        <f t="shared" si="65"/>
        <v>4.216830878552742E-12</v>
      </c>
      <c r="P377" s="83">
        <f t="shared" si="70"/>
        <v>-8.3452661809546097E-13</v>
      </c>
      <c r="Q377" s="84">
        <f t="shared" si="66"/>
        <v>5.0513574966482025E-12</v>
      </c>
    </row>
    <row r="378" spans="1:17">
      <c r="A378" s="78">
        <v>375</v>
      </c>
      <c r="B378" s="79">
        <f>PRINCIPAL!$B$8+PRINCIPAL!$B$23</f>
        <v>3.3719999999999999</v>
      </c>
      <c r="C378" s="79">
        <f t="shared" si="61"/>
        <v>0.28099999999999997</v>
      </c>
      <c r="D378" s="80">
        <f t="shared" si="71"/>
        <v>-1.1891182683267986E-9</v>
      </c>
      <c r="E378" s="81">
        <f t="shared" si="67"/>
        <v>-74</v>
      </c>
      <c r="F378" s="82">
        <f t="shared" si="62"/>
        <v>1.4478799812422429E-11</v>
      </c>
      <c r="G378" s="83">
        <f t="shared" si="68"/>
        <v>-3.3414223339983036E-12</v>
      </c>
      <c r="H378" s="84">
        <f t="shared" si="63"/>
        <v>1.7820222146420732E-11</v>
      </c>
      <c r="I378" s="213"/>
      <c r="J378" s="78">
        <v>375</v>
      </c>
      <c r="K378" s="79">
        <f>PRINCIPAL!$B$8+PRINCIPAL!$D$23</f>
        <v>2.972</v>
      </c>
      <c r="L378" s="79">
        <f t="shared" si="64"/>
        <v>0.24766666666666667</v>
      </c>
      <c r="M378" s="80">
        <f t="shared" si="72"/>
        <v>-3.4200692334945884E-10</v>
      </c>
      <c r="N378" s="81">
        <f t="shared" si="69"/>
        <v>-74</v>
      </c>
      <c r="O378" s="82">
        <f t="shared" si="65"/>
        <v>4.2168308785527428E-12</v>
      </c>
      <c r="P378" s="83">
        <f t="shared" si="70"/>
        <v>-8.4703714682882638E-13</v>
      </c>
      <c r="Q378" s="84">
        <f t="shared" si="66"/>
        <v>5.0638680253815693E-12</v>
      </c>
    </row>
    <row r="379" spans="1:17">
      <c r="A379" s="78">
        <v>376</v>
      </c>
      <c r="B379" s="79">
        <f>PRINCIPAL!$B$8+PRINCIPAL!$B$23</f>
        <v>3.3719999999999999</v>
      </c>
      <c r="C379" s="79">
        <f t="shared" si="61"/>
        <v>0.28099999999999997</v>
      </c>
      <c r="D379" s="80">
        <f t="shared" si="71"/>
        <v>-1.2069384904732193E-9</v>
      </c>
      <c r="E379" s="81">
        <f t="shared" si="67"/>
        <v>-75</v>
      </c>
      <c r="F379" s="82">
        <f t="shared" si="62"/>
        <v>1.4478799812422424E-11</v>
      </c>
      <c r="G379" s="83">
        <f t="shared" si="68"/>
        <v>-3.3914971582297457E-12</v>
      </c>
      <c r="H379" s="84">
        <f t="shared" si="63"/>
        <v>1.787029697065217E-11</v>
      </c>
      <c r="I379" s="213"/>
      <c r="J379" s="78">
        <v>376</v>
      </c>
      <c r="K379" s="79">
        <f>PRINCIPAL!$B$8+PRINCIPAL!$D$23</f>
        <v>2.972</v>
      </c>
      <c r="L379" s="79">
        <f t="shared" si="64"/>
        <v>0.24766666666666667</v>
      </c>
      <c r="M379" s="80">
        <f t="shared" si="72"/>
        <v>-3.4707079137484043E-10</v>
      </c>
      <c r="N379" s="81">
        <f t="shared" si="69"/>
        <v>-75</v>
      </c>
      <c r="O379" s="82">
        <f t="shared" si="65"/>
        <v>4.2168308785527492E-12</v>
      </c>
      <c r="P379" s="83">
        <f t="shared" si="70"/>
        <v>-8.5957865997168822E-13</v>
      </c>
      <c r="Q379" s="84">
        <f t="shared" si="66"/>
        <v>5.0764095385244372E-12</v>
      </c>
    </row>
    <row r="380" spans="1:17">
      <c r="A380" s="78">
        <v>377</v>
      </c>
      <c r="B380" s="79">
        <f>PRINCIPAL!$B$8+PRINCIPAL!$B$23</f>
        <v>3.3719999999999999</v>
      </c>
      <c r="C380" s="79">
        <f t="shared" si="61"/>
        <v>0.28099999999999997</v>
      </c>
      <c r="D380" s="80">
        <f t="shared" si="71"/>
        <v>-1.2248087874438715E-9</v>
      </c>
      <c r="E380" s="81">
        <f t="shared" si="67"/>
        <v>-76</v>
      </c>
      <c r="F380" s="82">
        <f t="shared" si="62"/>
        <v>1.4478799812422421E-11</v>
      </c>
      <c r="G380" s="83">
        <f t="shared" si="68"/>
        <v>-3.4417126927172784E-12</v>
      </c>
      <c r="H380" s="84">
        <f t="shared" si="63"/>
        <v>1.7920512505139699E-11</v>
      </c>
      <c r="I380" s="213"/>
      <c r="J380" s="78">
        <v>377</v>
      </c>
      <c r="K380" s="79">
        <f>PRINCIPAL!$B$8+PRINCIPAL!$D$23</f>
        <v>2.972</v>
      </c>
      <c r="L380" s="79">
        <f t="shared" si="64"/>
        <v>0.24766666666666667</v>
      </c>
      <c r="M380" s="80">
        <f t="shared" si="72"/>
        <v>-3.5214720091336488E-10</v>
      </c>
      <c r="N380" s="81">
        <f t="shared" si="69"/>
        <v>-76</v>
      </c>
      <c r="O380" s="82">
        <f t="shared" si="65"/>
        <v>4.2168308785527476E-12</v>
      </c>
      <c r="P380" s="83">
        <f t="shared" si="70"/>
        <v>-8.7215123426210043E-13</v>
      </c>
      <c r="Q380" s="84">
        <f t="shared" si="66"/>
        <v>5.0889821128148476E-12</v>
      </c>
    </row>
    <row r="381" spans="1:17">
      <c r="A381" s="78">
        <v>378</v>
      </c>
      <c r="B381" s="79">
        <f>PRINCIPAL!$B$8+PRINCIPAL!$B$23</f>
        <v>3.3719999999999999</v>
      </c>
      <c r="C381" s="79">
        <f t="shared" si="61"/>
        <v>0.28099999999999997</v>
      </c>
      <c r="D381" s="80">
        <f t="shared" si="71"/>
        <v>-1.2427292999490112E-9</v>
      </c>
      <c r="E381" s="81">
        <f t="shared" si="67"/>
        <v>-77</v>
      </c>
      <c r="F381" s="82">
        <f t="shared" si="62"/>
        <v>1.4478799812422427E-11</v>
      </c>
      <c r="G381" s="83">
        <f t="shared" si="68"/>
        <v>-3.4920693328567215E-12</v>
      </c>
      <c r="H381" s="84">
        <f t="shared" si="63"/>
        <v>1.7970869145279147E-11</v>
      </c>
      <c r="I381" s="213"/>
      <c r="J381" s="78">
        <v>378</v>
      </c>
      <c r="K381" s="79">
        <f>PRINCIPAL!$B$8+PRINCIPAL!$D$23</f>
        <v>2.972</v>
      </c>
      <c r="L381" s="79">
        <f t="shared" si="64"/>
        <v>0.24766666666666667</v>
      </c>
      <c r="M381" s="80">
        <f t="shared" si="72"/>
        <v>-3.5723618302617972E-10</v>
      </c>
      <c r="N381" s="81">
        <f t="shared" si="69"/>
        <v>-77</v>
      </c>
      <c r="O381" s="82">
        <f t="shared" si="65"/>
        <v>4.2168308785527468E-12</v>
      </c>
      <c r="P381" s="83">
        <f t="shared" si="70"/>
        <v>-8.8475494662817188E-13</v>
      </c>
      <c r="Q381" s="84">
        <f t="shared" si="66"/>
        <v>5.101585825180919E-12</v>
      </c>
    </row>
    <row r="382" spans="1:17">
      <c r="A382" s="78">
        <v>379</v>
      </c>
      <c r="B382" s="79">
        <f>PRINCIPAL!$B$8+PRINCIPAL!$B$23</f>
        <v>3.3719999999999999</v>
      </c>
      <c r="C382" s="79">
        <f t="shared" si="61"/>
        <v>0.28099999999999997</v>
      </c>
      <c r="D382" s="80">
        <f t="shared" si="71"/>
        <v>-1.2607001690942903E-9</v>
      </c>
      <c r="E382" s="81">
        <f t="shared" si="67"/>
        <v>-78</v>
      </c>
      <c r="F382" s="82">
        <f t="shared" si="62"/>
        <v>1.4478799812422416E-11</v>
      </c>
      <c r="G382" s="83">
        <f t="shared" si="68"/>
        <v>-3.5425674751549555E-12</v>
      </c>
      <c r="H382" s="84">
        <f t="shared" si="63"/>
        <v>1.8021367287577373E-11</v>
      </c>
      <c r="I382" s="213"/>
      <c r="J382" s="78">
        <v>379</v>
      </c>
      <c r="K382" s="79">
        <f>PRINCIPAL!$B$8+PRINCIPAL!$D$23</f>
        <v>2.972</v>
      </c>
      <c r="L382" s="79">
        <f t="shared" si="64"/>
        <v>0.24766666666666667</v>
      </c>
      <c r="M382" s="80">
        <f t="shared" si="72"/>
        <v>-3.6233776885136062E-10</v>
      </c>
      <c r="N382" s="81">
        <f t="shared" si="69"/>
        <v>-78</v>
      </c>
      <c r="O382" s="82">
        <f t="shared" si="65"/>
        <v>4.2168308785527476E-12</v>
      </c>
      <c r="P382" s="83">
        <f t="shared" si="70"/>
        <v>-8.9738987418853653E-13</v>
      </c>
      <c r="Q382" s="84">
        <f t="shared" si="66"/>
        <v>5.1142207527412838E-12</v>
      </c>
    </row>
    <row r="383" spans="1:17">
      <c r="A383" s="78">
        <v>380</v>
      </c>
      <c r="B383" s="79">
        <f>PRINCIPAL!$B$8+PRINCIPAL!$B$23</f>
        <v>3.3719999999999999</v>
      </c>
      <c r="C383" s="79">
        <f t="shared" si="61"/>
        <v>0.28099999999999997</v>
      </c>
      <c r="D383" s="80">
        <f t="shared" si="71"/>
        <v>-1.2787215363818677E-9</v>
      </c>
      <c r="E383" s="81">
        <f t="shared" si="67"/>
        <v>-79</v>
      </c>
      <c r="F383" s="82">
        <f t="shared" si="62"/>
        <v>1.4478799812422416E-11</v>
      </c>
      <c r="G383" s="83">
        <f t="shared" si="68"/>
        <v>-3.5932075172330479E-12</v>
      </c>
      <c r="H383" s="84">
        <f t="shared" si="63"/>
        <v>1.8072007329655463E-11</v>
      </c>
      <c r="I383" s="213"/>
      <c r="J383" s="78">
        <v>380</v>
      </c>
      <c r="K383" s="79">
        <f>PRINCIPAL!$B$8+PRINCIPAL!$D$23</f>
        <v>2.972</v>
      </c>
      <c r="L383" s="79">
        <f t="shared" si="64"/>
        <v>0.24766666666666667</v>
      </c>
      <c r="M383" s="80">
        <f t="shared" si="72"/>
        <v>-3.6745198960410188E-10</v>
      </c>
      <c r="N383" s="81">
        <f t="shared" si="69"/>
        <v>-79</v>
      </c>
      <c r="O383" s="82">
        <f t="shared" si="65"/>
        <v>4.216830878552746E-12</v>
      </c>
      <c r="P383" s="83">
        <f t="shared" si="70"/>
        <v>-9.1005609425282567E-13</v>
      </c>
      <c r="Q383" s="84">
        <f t="shared" si="66"/>
        <v>5.1268869728055719E-12</v>
      </c>
    </row>
    <row r="384" spans="1:17">
      <c r="A384" s="78">
        <v>381</v>
      </c>
      <c r="B384" s="79">
        <f>PRINCIPAL!$B$8+PRINCIPAL!$B$23</f>
        <v>3.3719999999999999</v>
      </c>
      <c r="C384" s="79">
        <f t="shared" si="61"/>
        <v>0.28099999999999997</v>
      </c>
      <c r="D384" s="80">
        <f t="shared" si="71"/>
        <v>-1.2967935437115231E-9</v>
      </c>
      <c r="E384" s="81">
        <f t="shared" si="67"/>
        <v>-80</v>
      </c>
      <c r="F384" s="82">
        <f t="shared" si="62"/>
        <v>1.4478799812422429E-11</v>
      </c>
      <c r="G384" s="83">
        <f t="shared" si="68"/>
        <v>-3.6439898578293792E-12</v>
      </c>
      <c r="H384" s="84">
        <f t="shared" si="63"/>
        <v>1.8122789670251809E-11</v>
      </c>
      <c r="I384" s="213"/>
      <c r="J384" s="78">
        <v>381</v>
      </c>
      <c r="K384" s="79">
        <f>PRINCIPAL!$B$8+PRINCIPAL!$D$23</f>
        <v>2.972</v>
      </c>
      <c r="L384" s="79">
        <f t="shared" si="64"/>
        <v>0.24766666666666667</v>
      </c>
      <c r="M384" s="80">
        <f t="shared" si="72"/>
        <v>-3.7257887657690747E-10</v>
      </c>
      <c r="N384" s="81">
        <f t="shared" si="69"/>
        <v>-80</v>
      </c>
      <c r="O384" s="82">
        <f t="shared" si="65"/>
        <v>4.2168308785527549E-12</v>
      </c>
      <c r="P384" s="83">
        <f t="shared" si="70"/>
        <v>-9.227536843221409E-13</v>
      </c>
      <c r="Q384" s="84">
        <f t="shared" si="66"/>
        <v>5.1395845628748954E-12</v>
      </c>
    </row>
    <row r="385" spans="1:17">
      <c r="A385" s="78">
        <v>382</v>
      </c>
      <c r="B385" s="79">
        <f>PRINCIPAL!$B$8+PRINCIPAL!$B$23</f>
        <v>3.3719999999999999</v>
      </c>
      <c r="C385" s="79">
        <f t="shared" si="61"/>
        <v>0.28099999999999997</v>
      </c>
      <c r="D385" s="80">
        <f t="shared" si="71"/>
        <v>-1.3149163333817749E-9</v>
      </c>
      <c r="E385" s="81">
        <f t="shared" si="67"/>
        <v>-81</v>
      </c>
      <c r="F385" s="82">
        <f t="shared" si="62"/>
        <v>1.4478799812422421E-11</v>
      </c>
      <c r="G385" s="83">
        <f t="shared" si="68"/>
        <v>-3.694914896802787E-12</v>
      </c>
      <c r="H385" s="84">
        <f t="shared" si="63"/>
        <v>1.8173714709225209E-11</v>
      </c>
      <c r="I385" s="213"/>
      <c r="J385" s="78">
        <v>382</v>
      </c>
      <c r="K385" s="79">
        <f>PRINCIPAL!$B$8+PRINCIPAL!$D$23</f>
        <v>2.972</v>
      </c>
      <c r="L385" s="79">
        <f t="shared" si="64"/>
        <v>0.24766666666666667</v>
      </c>
      <c r="M385" s="80">
        <f t="shared" si="72"/>
        <v>-3.7771846113978238E-10</v>
      </c>
      <c r="N385" s="81">
        <f t="shared" si="69"/>
        <v>-81</v>
      </c>
      <c r="O385" s="82">
        <f t="shared" si="65"/>
        <v>4.2168308785527549E-12</v>
      </c>
      <c r="P385" s="83">
        <f t="shared" si="70"/>
        <v>-9.3548272208952778E-13</v>
      </c>
      <c r="Q385" s="84">
        <f t="shared" si="66"/>
        <v>5.1523136006422823E-12</v>
      </c>
    </row>
    <row r="386" spans="1:17">
      <c r="A386" s="78">
        <v>383</v>
      </c>
      <c r="B386" s="79">
        <f>PRINCIPAL!$B$8+PRINCIPAL!$B$23</f>
        <v>3.3719999999999999</v>
      </c>
      <c r="C386" s="79">
        <f t="shared" si="61"/>
        <v>0.28099999999999997</v>
      </c>
      <c r="D386" s="80">
        <f t="shared" si="71"/>
        <v>-1.3330900480910001E-9</v>
      </c>
      <c r="E386" s="81">
        <f t="shared" si="67"/>
        <v>-82</v>
      </c>
      <c r="F386" s="82">
        <f t="shared" si="62"/>
        <v>1.4478799812422427E-11</v>
      </c>
      <c r="G386" s="83">
        <f t="shared" si="68"/>
        <v>-3.7459830351357101E-12</v>
      </c>
      <c r="H386" s="84">
        <f t="shared" si="63"/>
        <v>1.8224782847558136E-11</v>
      </c>
      <c r="I386" s="213"/>
      <c r="J386" s="78">
        <v>383</v>
      </c>
      <c r="K386" s="79">
        <f>PRINCIPAL!$B$8+PRINCIPAL!$D$23</f>
        <v>2.972</v>
      </c>
      <c r="L386" s="79">
        <f t="shared" si="64"/>
        <v>0.24766666666666667</v>
      </c>
      <c r="M386" s="80">
        <f t="shared" si="72"/>
        <v>-3.8287077474042466E-10</v>
      </c>
      <c r="N386" s="81">
        <f t="shared" si="69"/>
        <v>-82</v>
      </c>
      <c r="O386" s="82">
        <f t="shared" si="65"/>
        <v>4.2168308785527541E-12</v>
      </c>
      <c r="P386" s="83">
        <f t="shared" si="70"/>
        <v>-9.4824328544045183E-13</v>
      </c>
      <c r="Q386" s="84">
        <f t="shared" si="66"/>
        <v>5.1650741639932059E-12</v>
      </c>
    </row>
    <row r="387" spans="1:17" ht="15.75" thickBot="1">
      <c r="A387" s="154">
        <v>384</v>
      </c>
      <c r="B387" s="185">
        <f>PRINCIPAL!$B$8+PRINCIPAL!$B$23</f>
        <v>3.3719999999999999</v>
      </c>
      <c r="C387" s="185">
        <f t="shared" si="61"/>
        <v>0.28099999999999997</v>
      </c>
      <c r="D387" s="192">
        <f t="shared" si="71"/>
        <v>-1.3513148309385582E-9</v>
      </c>
      <c r="E387" s="187">
        <f t="shared" si="67"/>
        <v>-83</v>
      </c>
      <c r="F387" s="188">
        <f t="shared" si="62"/>
        <v>1.4478799812422414E-11</v>
      </c>
      <c r="G387" s="189">
        <f t="shared" si="68"/>
        <v>-3.7971946749373477E-12</v>
      </c>
      <c r="H387" s="190">
        <f t="shared" si="63"/>
        <v>1.8275994487359761E-11</v>
      </c>
      <c r="I387" s="214"/>
      <c r="J387" s="154">
        <v>384</v>
      </c>
      <c r="K387" s="185">
        <f>PRINCIPAL!$B$8+PRINCIPAL!$D$23</f>
        <v>2.972</v>
      </c>
      <c r="L387" s="185">
        <f t="shared" si="64"/>
        <v>0.24766666666666667</v>
      </c>
      <c r="M387" s="186">
        <f t="shared" si="72"/>
        <v>-3.8803584890441785E-10</v>
      </c>
      <c r="N387" s="187">
        <f t="shared" si="69"/>
        <v>-83</v>
      </c>
      <c r="O387" s="82">
        <f t="shared" si="65"/>
        <v>4.2168308785527565E-12</v>
      </c>
      <c r="P387" s="189">
        <f t="shared" si="70"/>
        <v>-9.6103545245327503E-13</v>
      </c>
      <c r="Q387" s="190">
        <f t="shared" si="66"/>
        <v>5.1778663310060311E-12</v>
      </c>
    </row>
    <row r="388" spans="1:17">
      <c r="A388" s="78">
        <v>385</v>
      </c>
      <c r="B388" s="79">
        <f>PRINCIPAL!$B$8+PRINCIPAL!$B$23</f>
        <v>3.3719999999999999</v>
      </c>
      <c r="C388" s="79">
        <f t="shared" si="61"/>
        <v>0.28099999999999997</v>
      </c>
      <c r="D388" s="80">
        <f t="shared" si="71"/>
        <v>-1.3695908254259179E-9</v>
      </c>
      <c r="E388" s="81">
        <f t="shared" si="67"/>
        <v>-84</v>
      </c>
      <c r="F388" s="82">
        <f t="shared" si="62"/>
        <v>1.4478799812422416E-11</v>
      </c>
      <c r="G388" s="83">
        <f t="shared" si="68"/>
        <v>-3.8485502194468287E-12</v>
      </c>
      <c r="H388" s="84">
        <f t="shared" si="63"/>
        <v>1.8327350031869245E-11</v>
      </c>
      <c r="I388" s="212" t="s">
        <v>146</v>
      </c>
      <c r="J388" s="107">
        <v>385</v>
      </c>
      <c r="K388" s="193">
        <f>PRINCIPAL!$B$8+PRINCIPAL!$D$23</f>
        <v>2.972</v>
      </c>
      <c r="L388" s="193">
        <f t="shared" si="64"/>
        <v>0.24766666666666667</v>
      </c>
      <c r="M388" s="194">
        <f t="shared" si="72"/>
        <v>-3.9321371523542386E-10</v>
      </c>
      <c r="N388" s="195">
        <f t="shared" si="69"/>
        <v>-84</v>
      </c>
      <c r="O388" s="196">
        <f t="shared" si="65"/>
        <v>4.2168308785527565E-12</v>
      </c>
      <c r="P388" s="197">
        <f t="shared" si="70"/>
        <v>-9.7385930139973303E-13</v>
      </c>
      <c r="Q388" s="198">
        <f t="shared" si="66"/>
        <v>5.1906901799524891E-12</v>
      </c>
    </row>
    <row r="389" spans="1:17">
      <c r="A389" s="78">
        <v>386</v>
      </c>
      <c r="B389" s="79">
        <f>PRINCIPAL!$B$8+PRINCIPAL!$B$23</f>
        <v>3.3719999999999999</v>
      </c>
      <c r="C389" s="79">
        <f t="shared" ref="C389:C423" si="73">B389/12</f>
        <v>0.28099999999999997</v>
      </c>
      <c r="D389" s="80">
        <f t="shared" si="71"/>
        <v>-1.3879181754577871E-9</v>
      </c>
      <c r="E389" s="81">
        <f t="shared" si="67"/>
        <v>-85</v>
      </c>
      <c r="F389" s="82">
        <f t="shared" ref="F389:F423" si="74">IF(ISERROR((D389*C389)/(100*(1-(1+C389/100)^(-E389)))),0,(D389*C389)/(100*(1-(1+C389/100)^(-E389))))</f>
        <v>1.4478799812422414E-11</v>
      </c>
      <c r="G389" s="83">
        <f t="shared" si="68"/>
        <v>-3.9000500730363812E-12</v>
      </c>
      <c r="H389" s="84">
        <f t="shared" ref="H389:H423" si="75">F389-G389</f>
        <v>1.8378849885458795E-11</v>
      </c>
      <c r="I389" s="213"/>
      <c r="J389" s="78">
        <v>386</v>
      </c>
      <c r="K389" s="79">
        <f>PRINCIPAL!$B$8+PRINCIPAL!$D$23</f>
        <v>2.972</v>
      </c>
      <c r="L389" s="79">
        <f t="shared" ref="L389:L423" si="76">K389/12</f>
        <v>0.24766666666666667</v>
      </c>
      <c r="M389" s="80">
        <f t="shared" si="72"/>
        <v>-3.9840440541537636E-10</v>
      </c>
      <c r="N389" s="81">
        <f t="shared" si="69"/>
        <v>-85</v>
      </c>
      <c r="O389" s="82">
        <f t="shared" ref="O389:O423" si="77">IF(ISERROR((M389*L389)/(100*(1-(1+L389/100)^(-N389)))),0,(M389*L389)/(100*(1-(1+L389/100)^(-N389))))</f>
        <v>4.2168308785527573E-12</v>
      </c>
      <c r="P389" s="83">
        <f t="shared" si="70"/>
        <v>-9.8671491074541537E-13</v>
      </c>
      <c r="Q389" s="84">
        <f t="shared" ref="Q389:Q423" si="78">O389-P389</f>
        <v>5.2035457892981727E-12</v>
      </c>
    </row>
    <row r="390" spans="1:17">
      <c r="A390" s="78">
        <v>387</v>
      </c>
      <c r="B390" s="79">
        <f>PRINCIPAL!$B$8+PRINCIPAL!$B$23</f>
        <v>3.3719999999999999</v>
      </c>
      <c r="C390" s="79">
        <f t="shared" si="73"/>
        <v>0.28099999999999997</v>
      </c>
      <c r="D390" s="80">
        <f t="shared" si="71"/>
        <v>-1.4062970253432459E-9</v>
      </c>
      <c r="E390" s="81">
        <f t="shared" ref="E390:E423" si="79">E389-1</f>
        <v>-86</v>
      </c>
      <c r="F390" s="82">
        <f t="shared" si="74"/>
        <v>1.4478799812422393E-11</v>
      </c>
      <c r="G390" s="83">
        <f t="shared" ref="G390:G423" si="80">D390*C390/100</f>
        <v>-3.9516946412145211E-12</v>
      </c>
      <c r="H390" s="84">
        <f t="shared" si="75"/>
        <v>1.8430494453636914E-11</v>
      </c>
      <c r="I390" s="213"/>
      <c r="J390" s="78">
        <v>387</v>
      </c>
      <c r="K390" s="79">
        <f>PRINCIPAL!$B$8+PRINCIPAL!$D$23</f>
        <v>2.972</v>
      </c>
      <c r="L390" s="79">
        <f t="shared" si="76"/>
        <v>0.24766666666666667</v>
      </c>
      <c r="M390" s="80">
        <f t="shared" si="72"/>
        <v>-4.0360795120467455E-10</v>
      </c>
      <c r="N390" s="81">
        <f t="shared" ref="N390:N423" si="81">N389-1</f>
        <v>-86</v>
      </c>
      <c r="O390" s="82">
        <f t="shared" si="77"/>
        <v>4.2168308785527573E-12</v>
      </c>
      <c r="P390" s="83">
        <f t="shared" ref="P390:P423" si="82">M390*L390/100</f>
        <v>-9.9960235915024391E-13</v>
      </c>
      <c r="Q390" s="84">
        <f t="shared" si="78"/>
        <v>5.2164332377030014E-12</v>
      </c>
    </row>
    <row r="391" spans="1:17">
      <c r="A391" s="78">
        <v>388</v>
      </c>
      <c r="B391" s="79">
        <f>PRINCIPAL!$B$8+PRINCIPAL!$B$23</f>
        <v>3.3719999999999999</v>
      </c>
      <c r="C391" s="79">
        <f t="shared" si="73"/>
        <v>0.28099999999999997</v>
      </c>
      <c r="D391" s="80">
        <f t="shared" ref="D391:D423" si="83">D390-H390</f>
        <v>-1.4247275197968829E-9</v>
      </c>
      <c r="E391" s="81">
        <f t="shared" si="79"/>
        <v>-87</v>
      </c>
      <c r="F391" s="82">
        <f t="shared" si="74"/>
        <v>1.4478799812422409E-11</v>
      </c>
      <c r="G391" s="83">
        <f t="shared" si="80"/>
        <v>-4.003484330629241E-12</v>
      </c>
      <c r="H391" s="84">
        <f t="shared" si="75"/>
        <v>1.848228414305165E-11</v>
      </c>
      <c r="I391" s="213"/>
      <c r="J391" s="78">
        <v>388</v>
      </c>
      <c r="K391" s="79">
        <f>PRINCIPAL!$B$8+PRINCIPAL!$D$23</f>
        <v>2.972</v>
      </c>
      <c r="L391" s="79">
        <f t="shared" si="76"/>
        <v>0.24766666666666667</v>
      </c>
      <c r="M391" s="80">
        <f t="shared" ref="M391:M423" si="84">M390-Q390</f>
        <v>-4.0882438444237758E-10</v>
      </c>
      <c r="N391" s="81">
        <f t="shared" si="81"/>
        <v>-87</v>
      </c>
      <c r="O391" s="82">
        <f t="shared" si="77"/>
        <v>4.2168308785527589E-12</v>
      </c>
      <c r="P391" s="83">
        <f t="shared" si="82"/>
        <v>-1.0125217254689551E-12</v>
      </c>
      <c r="Q391" s="84">
        <f t="shared" si="78"/>
        <v>5.2293526040217138E-12</v>
      </c>
    </row>
    <row r="392" spans="1:17">
      <c r="A392" s="78">
        <v>389</v>
      </c>
      <c r="B392" s="79">
        <f>PRINCIPAL!$B$8+PRINCIPAL!$B$23</f>
        <v>3.3719999999999999</v>
      </c>
      <c r="C392" s="79">
        <f t="shared" si="73"/>
        <v>0.28099999999999997</v>
      </c>
      <c r="D392" s="80">
        <f t="shared" si="83"/>
        <v>-1.4432098039399346E-9</v>
      </c>
      <c r="E392" s="81">
        <f t="shared" si="79"/>
        <v>-88</v>
      </c>
      <c r="F392" s="82">
        <f t="shared" si="74"/>
        <v>1.4478799812422403E-11</v>
      </c>
      <c r="G392" s="83">
        <f t="shared" si="80"/>
        <v>-4.0554195490712158E-12</v>
      </c>
      <c r="H392" s="84">
        <f t="shared" si="75"/>
        <v>1.8534219361493617E-11</v>
      </c>
      <c r="I392" s="213"/>
      <c r="J392" s="78">
        <v>389</v>
      </c>
      <c r="K392" s="79">
        <f>PRINCIPAL!$B$8+PRINCIPAL!$D$23</f>
        <v>2.972</v>
      </c>
      <c r="L392" s="79">
        <f t="shared" si="76"/>
        <v>0.24766666666666667</v>
      </c>
      <c r="M392" s="80">
        <f t="shared" si="84"/>
        <v>-4.1405373704639931E-10</v>
      </c>
      <c r="N392" s="81">
        <f t="shared" si="81"/>
        <v>-88</v>
      </c>
      <c r="O392" s="82">
        <f t="shared" si="77"/>
        <v>4.2168308785527605E-12</v>
      </c>
      <c r="P392" s="83">
        <f t="shared" si="82"/>
        <v>-1.0254730887515823E-12</v>
      </c>
      <c r="Q392" s="84">
        <f t="shared" si="78"/>
        <v>5.2423039673043428E-12</v>
      </c>
    </row>
    <row r="393" spans="1:17">
      <c r="A393" s="78">
        <v>390</v>
      </c>
      <c r="B393" s="79">
        <f>PRINCIPAL!$B$8+PRINCIPAL!$B$23</f>
        <v>3.3719999999999999</v>
      </c>
      <c r="C393" s="79">
        <f t="shared" si="73"/>
        <v>0.28099999999999997</v>
      </c>
      <c r="D393" s="80">
        <f t="shared" si="83"/>
        <v>-1.4617440233014282E-9</v>
      </c>
      <c r="E393" s="81">
        <f t="shared" si="79"/>
        <v>-89</v>
      </c>
      <c r="F393" s="82">
        <f t="shared" si="74"/>
        <v>1.4478799812422419E-11</v>
      </c>
      <c r="G393" s="83">
        <f t="shared" si="80"/>
        <v>-4.1075007054770133E-12</v>
      </c>
      <c r="H393" s="84">
        <f t="shared" si="75"/>
        <v>1.8586300517899433E-11</v>
      </c>
      <c r="I393" s="213"/>
      <c r="J393" s="78">
        <v>390</v>
      </c>
      <c r="K393" s="79">
        <f>PRINCIPAL!$B$8+PRINCIPAL!$D$23</f>
        <v>2.972</v>
      </c>
      <c r="L393" s="79">
        <f t="shared" si="76"/>
        <v>0.24766666666666667</v>
      </c>
      <c r="M393" s="80">
        <f t="shared" si="84"/>
        <v>-4.1929604101370367E-10</v>
      </c>
      <c r="N393" s="81">
        <f t="shared" si="81"/>
        <v>-89</v>
      </c>
      <c r="O393" s="82">
        <f t="shared" si="77"/>
        <v>4.2168308785527597E-12</v>
      </c>
      <c r="P393" s="83">
        <f t="shared" si="82"/>
        <v>-1.0384565282439394E-12</v>
      </c>
      <c r="Q393" s="84">
        <f t="shared" si="78"/>
        <v>5.2552874067966992E-12</v>
      </c>
    </row>
    <row r="394" spans="1:17">
      <c r="A394" s="78">
        <v>391</v>
      </c>
      <c r="B394" s="79">
        <f>PRINCIPAL!$B$8+PRINCIPAL!$B$23</f>
        <v>3.3719999999999999</v>
      </c>
      <c r="C394" s="79">
        <f t="shared" si="73"/>
        <v>0.28099999999999997</v>
      </c>
      <c r="D394" s="80">
        <f t="shared" si="83"/>
        <v>-1.4803303238193278E-9</v>
      </c>
      <c r="E394" s="81">
        <f t="shared" si="79"/>
        <v>-90</v>
      </c>
      <c r="F394" s="82">
        <f t="shared" si="74"/>
        <v>1.4478799812422413E-11</v>
      </c>
      <c r="G394" s="83">
        <f t="shared" si="80"/>
        <v>-4.1597282099323105E-12</v>
      </c>
      <c r="H394" s="84">
        <f t="shared" si="75"/>
        <v>1.8638528022354724E-11</v>
      </c>
      <c r="I394" s="213"/>
      <c r="J394" s="78">
        <v>391</v>
      </c>
      <c r="K394" s="79">
        <f>PRINCIPAL!$B$8+PRINCIPAL!$D$23</f>
        <v>2.972</v>
      </c>
      <c r="L394" s="79">
        <f t="shared" si="76"/>
        <v>0.24766666666666667</v>
      </c>
      <c r="M394" s="80">
        <f t="shared" si="84"/>
        <v>-4.2455132842050035E-10</v>
      </c>
      <c r="N394" s="81">
        <f t="shared" si="81"/>
        <v>-90</v>
      </c>
      <c r="O394" s="82">
        <f t="shared" si="77"/>
        <v>4.2168308785527589E-12</v>
      </c>
      <c r="P394" s="83">
        <f t="shared" si="82"/>
        <v>-1.0514721233881059E-12</v>
      </c>
      <c r="Q394" s="84">
        <f t="shared" si="78"/>
        <v>5.2683030019408648E-12</v>
      </c>
    </row>
    <row r="395" spans="1:17">
      <c r="A395" s="78">
        <v>392</v>
      </c>
      <c r="B395" s="79">
        <f>PRINCIPAL!$B$8+PRINCIPAL!$B$23</f>
        <v>3.3719999999999999</v>
      </c>
      <c r="C395" s="79">
        <f t="shared" si="73"/>
        <v>0.28099999999999997</v>
      </c>
      <c r="D395" s="80">
        <f t="shared" si="83"/>
        <v>-1.4989688518416826E-9</v>
      </c>
      <c r="E395" s="81">
        <f t="shared" si="79"/>
        <v>-91</v>
      </c>
      <c r="F395" s="82">
        <f t="shared" si="74"/>
        <v>1.4478799812422408E-11</v>
      </c>
      <c r="G395" s="83">
        <f t="shared" si="80"/>
        <v>-4.2121024736751277E-12</v>
      </c>
      <c r="H395" s="84">
        <f t="shared" si="75"/>
        <v>1.8690902286097536E-11</v>
      </c>
      <c r="I395" s="213"/>
      <c r="J395" s="78">
        <v>392</v>
      </c>
      <c r="K395" s="79">
        <f>PRINCIPAL!$B$8+PRINCIPAL!$D$23</f>
        <v>2.972</v>
      </c>
      <c r="L395" s="79">
        <f t="shared" si="76"/>
        <v>0.24766666666666667</v>
      </c>
      <c r="M395" s="80">
        <f t="shared" si="84"/>
        <v>-4.2981963142244121E-10</v>
      </c>
      <c r="N395" s="81">
        <f t="shared" si="81"/>
        <v>-91</v>
      </c>
      <c r="O395" s="82">
        <f t="shared" si="77"/>
        <v>4.2168308785527622E-12</v>
      </c>
      <c r="P395" s="83">
        <f t="shared" si="82"/>
        <v>-1.0645199538229127E-12</v>
      </c>
      <c r="Q395" s="84">
        <f t="shared" si="78"/>
        <v>5.2813508323756751E-12</v>
      </c>
    </row>
    <row r="396" spans="1:17">
      <c r="A396" s="78">
        <v>393</v>
      </c>
      <c r="B396" s="79">
        <f>PRINCIPAL!$B$8+PRINCIPAL!$B$23</f>
        <v>3.3719999999999999</v>
      </c>
      <c r="C396" s="79">
        <f t="shared" si="73"/>
        <v>0.28099999999999997</v>
      </c>
      <c r="D396" s="80">
        <f t="shared" si="83"/>
        <v>-1.5176597541277802E-9</v>
      </c>
      <c r="E396" s="81">
        <f t="shared" si="79"/>
        <v>-92</v>
      </c>
      <c r="F396" s="82">
        <f t="shared" si="74"/>
        <v>1.4478799812422416E-11</v>
      </c>
      <c r="G396" s="83">
        <f t="shared" si="80"/>
        <v>-4.2646239090990622E-12</v>
      </c>
      <c r="H396" s="84">
        <f t="shared" si="75"/>
        <v>1.8743423721521479E-11</v>
      </c>
      <c r="I396" s="213"/>
      <c r="J396" s="78">
        <v>393</v>
      </c>
      <c r="K396" s="79">
        <f>PRINCIPAL!$B$8+PRINCIPAL!$D$23</f>
        <v>2.972</v>
      </c>
      <c r="L396" s="79">
        <f t="shared" si="76"/>
        <v>0.24766666666666667</v>
      </c>
      <c r="M396" s="80">
        <f t="shared" si="84"/>
        <v>-4.351009822548169E-10</v>
      </c>
      <c r="N396" s="81">
        <f t="shared" si="81"/>
        <v>-92</v>
      </c>
      <c r="O396" s="82">
        <f t="shared" si="77"/>
        <v>4.216830878552763E-12</v>
      </c>
      <c r="P396" s="83">
        <f t="shared" si="82"/>
        <v>-1.07760009938443E-12</v>
      </c>
      <c r="Q396" s="84">
        <f t="shared" si="78"/>
        <v>5.294430977937193E-12</v>
      </c>
    </row>
    <row r="397" spans="1:17">
      <c r="A397" s="78">
        <v>394</v>
      </c>
      <c r="B397" s="79">
        <f>PRINCIPAL!$B$8+PRINCIPAL!$B$23</f>
        <v>3.3719999999999999</v>
      </c>
      <c r="C397" s="79">
        <f t="shared" si="73"/>
        <v>0.28099999999999997</v>
      </c>
      <c r="D397" s="80">
        <f t="shared" si="83"/>
        <v>-1.5364031778493018E-9</v>
      </c>
      <c r="E397" s="81">
        <f t="shared" si="79"/>
        <v>-93</v>
      </c>
      <c r="F397" s="82">
        <f t="shared" si="74"/>
        <v>1.4478799812422406E-11</v>
      </c>
      <c r="G397" s="83">
        <f t="shared" si="80"/>
        <v>-4.3172929297565371E-12</v>
      </c>
      <c r="H397" s="84">
        <f t="shared" si="75"/>
        <v>1.8796092742178943E-11</v>
      </c>
      <c r="I397" s="213"/>
      <c r="J397" s="78">
        <v>394</v>
      </c>
      <c r="K397" s="79">
        <f>PRINCIPAL!$B$8+PRINCIPAL!$D$23</f>
        <v>2.972</v>
      </c>
      <c r="L397" s="79">
        <f t="shared" si="76"/>
        <v>0.24766666666666667</v>
      </c>
      <c r="M397" s="80">
        <f t="shared" si="84"/>
        <v>-4.403954132327541E-10</v>
      </c>
      <c r="N397" s="81">
        <f t="shared" si="81"/>
        <v>-93</v>
      </c>
      <c r="O397" s="82">
        <f t="shared" si="77"/>
        <v>4.2168308785527597E-12</v>
      </c>
      <c r="P397" s="83">
        <f t="shared" si="82"/>
        <v>-1.0907126401064544E-12</v>
      </c>
      <c r="Q397" s="84">
        <f t="shared" si="78"/>
        <v>5.3075435186592141E-12</v>
      </c>
    </row>
    <row r="398" spans="1:17">
      <c r="A398" s="78">
        <v>395</v>
      </c>
      <c r="B398" s="79">
        <f>PRINCIPAL!$B$8+PRINCIPAL!$B$23</f>
        <v>3.3719999999999999</v>
      </c>
      <c r="C398" s="79">
        <f t="shared" si="73"/>
        <v>0.28099999999999997</v>
      </c>
      <c r="D398" s="80">
        <f t="shared" si="83"/>
        <v>-1.5551992705914807E-9</v>
      </c>
      <c r="E398" s="81">
        <f t="shared" si="79"/>
        <v>-94</v>
      </c>
      <c r="F398" s="82">
        <f t="shared" si="74"/>
        <v>1.4478799812422403E-11</v>
      </c>
      <c r="G398" s="83">
        <f t="shared" si="80"/>
        <v>-4.3701099503620602E-12</v>
      </c>
      <c r="H398" s="84">
        <f t="shared" si="75"/>
        <v>1.8848909762784461E-11</v>
      </c>
      <c r="I398" s="213"/>
      <c r="J398" s="78">
        <v>395</v>
      </c>
      <c r="K398" s="79">
        <f>PRINCIPAL!$B$8+PRINCIPAL!$D$23</f>
        <v>2.972</v>
      </c>
      <c r="L398" s="79">
        <f t="shared" si="76"/>
        <v>0.24766666666666667</v>
      </c>
      <c r="M398" s="80">
        <f t="shared" si="84"/>
        <v>-4.4570295675141329E-10</v>
      </c>
      <c r="N398" s="81">
        <f t="shared" si="81"/>
        <v>-94</v>
      </c>
      <c r="O398" s="82">
        <f t="shared" si="77"/>
        <v>4.2168308785527638E-12</v>
      </c>
      <c r="P398" s="83">
        <f t="shared" si="82"/>
        <v>-1.1038576562210004E-12</v>
      </c>
      <c r="Q398" s="84">
        <f t="shared" si="78"/>
        <v>5.3206885347737641E-12</v>
      </c>
    </row>
    <row r="399" spans="1:17" ht="15.75" thickBot="1">
      <c r="A399" s="154">
        <v>396</v>
      </c>
      <c r="B399" s="185">
        <f>PRINCIPAL!$B$8+PRINCIPAL!$B$23</f>
        <v>3.3719999999999999</v>
      </c>
      <c r="C399" s="185">
        <f t="shared" si="73"/>
        <v>0.28099999999999997</v>
      </c>
      <c r="D399" s="192">
        <f t="shared" si="83"/>
        <v>-1.5740481803542652E-9</v>
      </c>
      <c r="E399" s="187">
        <f t="shared" si="79"/>
        <v>-95</v>
      </c>
      <c r="F399" s="188">
        <f t="shared" si="74"/>
        <v>1.4478799812422398E-11</v>
      </c>
      <c r="G399" s="189">
        <f t="shared" si="80"/>
        <v>-4.4230753867954848E-12</v>
      </c>
      <c r="H399" s="190">
        <f t="shared" si="75"/>
        <v>1.8901875199217882E-11</v>
      </c>
      <c r="I399" s="214"/>
      <c r="J399" s="154">
        <v>396</v>
      </c>
      <c r="K399" s="185">
        <f>PRINCIPAL!$B$8+PRINCIPAL!$D$23</f>
        <v>2.972</v>
      </c>
      <c r="L399" s="185">
        <f t="shared" si="76"/>
        <v>0.24766666666666667</v>
      </c>
      <c r="M399" s="186">
        <f t="shared" si="84"/>
        <v>-4.5102364528618708E-10</v>
      </c>
      <c r="N399" s="187">
        <f t="shared" si="81"/>
        <v>-95</v>
      </c>
      <c r="O399" s="82">
        <f t="shared" si="77"/>
        <v>4.2168308785527638E-12</v>
      </c>
      <c r="P399" s="189">
        <f t="shared" si="82"/>
        <v>-1.11703522815879E-12</v>
      </c>
      <c r="Q399" s="190">
        <f t="shared" si="78"/>
        <v>5.3338661067115536E-12</v>
      </c>
    </row>
    <row r="400" spans="1:17">
      <c r="A400" s="78">
        <v>397</v>
      </c>
      <c r="B400" s="79">
        <f>PRINCIPAL!$B$8+PRINCIPAL!$B$23</f>
        <v>3.3719999999999999</v>
      </c>
      <c r="C400" s="79">
        <f t="shared" si="73"/>
        <v>0.28099999999999997</v>
      </c>
      <c r="D400" s="80">
        <f t="shared" si="83"/>
        <v>-1.5929500555534832E-9</v>
      </c>
      <c r="E400" s="81">
        <f t="shared" si="79"/>
        <v>-96</v>
      </c>
      <c r="F400" s="82">
        <f t="shared" si="74"/>
        <v>1.4478799812422403E-11</v>
      </c>
      <c r="G400" s="83">
        <f t="shared" si="80"/>
        <v>-4.4761896561052872E-12</v>
      </c>
      <c r="H400" s="84">
        <f t="shared" si="75"/>
        <v>1.8954989468527688E-11</v>
      </c>
      <c r="I400" s="212" t="s">
        <v>147</v>
      </c>
      <c r="J400" s="107">
        <v>397</v>
      </c>
      <c r="K400" s="193">
        <f>PRINCIPAL!$B$8+PRINCIPAL!$D$23</f>
        <v>2.972</v>
      </c>
      <c r="L400" s="193">
        <f t="shared" si="76"/>
        <v>0.24766666666666667</v>
      </c>
      <c r="M400" s="194">
        <f t="shared" si="84"/>
        <v>-4.5635751139289862E-10</v>
      </c>
      <c r="N400" s="195">
        <f t="shared" si="81"/>
        <v>-96</v>
      </c>
      <c r="O400" s="196">
        <f t="shared" si="77"/>
        <v>4.2168308785527702E-12</v>
      </c>
      <c r="P400" s="197">
        <f t="shared" si="82"/>
        <v>-1.1302454365497457E-12</v>
      </c>
      <c r="Q400" s="198">
        <f t="shared" si="78"/>
        <v>5.347076315102516E-12</v>
      </c>
    </row>
    <row r="401" spans="1:17">
      <c r="A401" s="78">
        <v>398</v>
      </c>
      <c r="B401" s="79">
        <f>PRINCIPAL!$B$8+PRINCIPAL!$B$23</f>
        <v>3.3719999999999999</v>
      </c>
      <c r="C401" s="79">
        <f t="shared" si="73"/>
        <v>0.28099999999999997</v>
      </c>
      <c r="D401" s="80">
        <f t="shared" si="83"/>
        <v>-1.6119050450220109E-9</v>
      </c>
      <c r="E401" s="81">
        <f t="shared" si="79"/>
        <v>-97</v>
      </c>
      <c r="F401" s="82">
        <f t="shared" si="74"/>
        <v>1.4478799812422409E-11</v>
      </c>
      <c r="G401" s="83">
        <f t="shared" si="80"/>
        <v>-4.5294531765118499E-12</v>
      </c>
      <c r="H401" s="84">
        <f t="shared" si="75"/>
        <v>1.9008252988934259E-11</v>
      </c>
      <c r="I401" s="213"/>
      <c r="J401" s="78">
        <v>398</v>
      </c>
      <c r="K401" s="79">
        <f>PRINCIPAL!$B$8+PRINCIPAL!$D$23</f>
        <v>2.972</v>
      </c>
      <c r="L401" s="79">
        <f t="shared" si="76"/>
        <v>0.24766666666666667</v>
      </c>
      <c r="M401" s="80">
        <f t="shared" si="84"/>
        <v>-4.6170458770800111E-10</v>
      </c>
      <c r="N401" s="81">
        <f t="shared" si="81"/>
        <v>-97</v>
      </c>
      <c r="O401" s="82">
        <f t="shared" si="77"/>
        <v>4.2168308785527686E-12</v>
      </c>
      <c r="P401" s="83">
        <f t="shared" si="82"/>
        <v>-1.1434883622234828E-12</v>
      </c>
      <c r="Q401" s="84">
        <f t="shared" si="78"/>
        <v>5.3603192407762511E-12</v>
      </c>
    </row>
    <row r="402" spans="1:17">
      <c r="A402" s="78">
        <v>399</v>
      </c>
      <c r="B402" s="79">
        <f>PRINCIPAL!$B$8+PRINCIPAL!$B$23</f>
        <v>3.3719999999999999</v>
      </c>
      <c r="C402" s="79">
        <f t="shared" si="73"/>
        <v>0.28099999999999997</v>
      </c>
      <c r="D402" s="80">
        <f t="shared" si="83"/>
        <v>-1.6309132980109451E-9</v>
      </c>
      <c r="E402" s="81">
        <f t="shared" si="79"/>
        <v>-98</v>
      </c>
      <c r="F402" s="82">
        <f t="shared" si="74"/>
        <v>1.4478799812422396E-11</v>
      </c>
      <c r="G402" s="83">
        <f t="shared" si="80"/>
        <v>-4.582866367410755E-12</v>
      </c>
      <c r="H402" s="84">
        <f t="shared" si="75"/>
        <v>1.9061666179833151E-11</v>
      </c>
      <c r="I402" s="213"/>
      <c r="J402" s="78">
        <v>399</v>
      </c>
      <c r="K402" s="79">
        <f>PRINCIPAL!$B$8+PRINCIPAL!$D$23</f>
        <v>2.972</v>
      </c>
      <c r="L402" s="79">
        <f t="shared" si="76"/>
        <v>0.24766666666666667</v>
      </c>
      <c r="M402" s="80">
        <f t="shared" si="84"/>
        <v>-4.6706490694877732E-10</v>
      </c>
      <c r="N402" s="81">
        <f t="shared" si="81"/>
        <v>-98</v>
      </c>
      <c r="O402" s="82">
        <f t="shared" si="77"/>
        <v>4.216830878552771E-12</v>
      </c>
      <c r="P402" s="83">
        <f t="shared" si="82"/>
        <v>-1.1567640862098052E-12</v>
      </c>
      <c r="Q402" s="84">
        <f t="shared" si="78"/>
        <v>5.373594964762576E-12</v>
      </c>
    </row>
    <row r="403" spans="1:17">
      <c r="A403" s="78">
        <v>400</v>
      </c>
      <c r="B403" s="79">
        <f>PRINCIPAL!$B$8+PRINCIPAL!$B$23</f>
        <v>3.3719999999999999</v>
      </c>
      <c r="C403" s="79">
        <f t="shared" si="73"/>
        <v>0.28099999999999997</v>
      </c>
      <c r="D403" s="80">
        <f t="shared" si="83"/>
        <v>-1.6499749641907782E-9</v>
      </c>
      <c r="E403" s="81">
        <f t="shared" si="79"/>
        <v>-99</v>
      </c>
      <c r="F403" s="82">
        <f t="shared" si="74"/>
        <v>1.4478799812422406E-11</v>
      </c>
      <c r="G403" s="83">
        <f t="shared" si="80"/>
        <v>-4.6364296493760862E-12</v>
      </c>
      <c r="H403" s="84">
        <f t="shared" si="75"/>
        <v>1.9115229461798492E-11</v>
      </c>
      <c r="I403" s="213"/>
      <c r="J403" s="78">
        <v>400</v>
      </c>
      <c r="K403" s="79">
        <f>PRINCIPAL!$B$8+PRINCIPAL!$D$23</f>
        <v>2.972</v>
      </c>
      <c r="L403" s="79">
        <f t="shared" si="76"/>
        <v>0.24766666666666667</v>
      </c>
      <c r="M403" s="80">
        <f t="shared" si="84"/>
        <v>-4.7243850191353988E-10</v>
      </c>
      <c r="N403" s="81">
        <f t="shared" si="81"/>
        <v>-99</v>
      </c>
      <c r="O403" s="82">
        <f t="shared" si="77"/>
        <v>4.216830878552771E-12</v>
      </c>
      <c r="P403" s="83">
        <f t="shared" si="82"/>
        <v>-1.1700726897392004E-12</v>
      </c>
      <c r="Q403" s="84">
        <f t="shared" si="78"/>
        <v>5.3869035682919712E-12</v>
      </c>
    </row>
    <row r="404" spans="1:17">
      <c r="A404" s="78">
        <v>401</v>
      </c>
      <c r="B404" s="79">
        <f>PRINCIPAL!$B$8+PRINCIPAL!$B$23</f>
        <v>3.3719999999999999</v>
      </c>
      <c r="C404" s="79">
        <f t="shared" si="73"/>
        <v>0.28099999999999997</v>
      </c>
      <c r="D404" s="80">
        <f t="shared" si="83"/>
        <v>-1.6690901936525768E-9</v>
      </c>
      <c r="E404" s="81">
        <f t="shared" si="79"/>
        <v>-100</v>
      </c>
      <c r="F404" s="82">
        <f t="shared" si="74"/>
        <v>1.4478799812422393E-11</v>
      </c>
      <c r="G404" s="83">
        <f t="shared" si="80"/>
        <v>-4.6901434441637408E-12</v>
      </c>
      <c r="H404" s="84">
        <f t="shared" si="75"/>
        <v>1.9168943256586134E-11</v>
      </c>
      <c r="I404" s="213"/>
      <c r="J404" s="78">
        <v>401</v>
      </c>
      <c r="K404" s="79">
        <f>PRINCIPAL!$B$8+PRINCIPAL!$D$23</f>
        <v>2.972</v>
      </c>
      <c r="L404" s="79">
        <f t="shared" si="76"/>
        <v>0.24766666666666667</v>
      </c>
      <c r="M404" s="80">
        <f t="shared" si="84"/>
        <v>-4.7782540548183188E-10</v>
      </c>
      <c r="N404" s="81">
        <f t="shared" si="81"/>
        <v>-100</v>
      </c>
      <c r="O404" s="82">
        <f t="shared" si="77"/>
        <v>4.2168308785527718E-12</v>
      </c>
      <c r="P404" s="83">
        <f t="shared" si="82"/>
        <v>-1.1834142542433369E-12</v>
      </c>
      <c r="Q404" s="84">
        <f t="shared" si="78"/>
        <v>5.4002451327961084E-12</v>
      </c>
    </row>
    <row r="405" spans="1:17">
      <c r="A405" s="78">
        <v>402</v>
      </c>
      <c r="B405" s="79">
        <f>PRINCIPAL!$B$8+PRINCIPAL!$B$23</f>
        <v>3.3719999999999999</v>
      </c>
      <c r="C405" s="79">
        <f t="shared" si="73"/>
        <v>0.28099999999999997</v>
      </c>
      <c r="D405" s="80">
        <f t="shared" si="83"/>
        <v>-1.6882591369091629E-9</v>
      </c>
      <c r="E405" s="81">
        <f t="shared" si="79"/>
        <v>-101</v>
      </c>
      <c r="F405" s="82">
        <f t="shared" si="74"/>
        <v>1.4478799812422393E-11</v>
      </c>
      <c r="G405" s="83">
        <f t="shared" si="80"/>
        <v>-4.7440081747147477E-12</v>
      </c>
      <c r="H405" s="84">
        <f t="shared" si="75"/>
        <v>1.9222807987137139E-11</v>
      </c>
      <c r="I405" s="213"/>
      <c r="J405" s="78">
        <v>402</v>
      </c>
      <c r="K405" s="79">
        <f>PRINCIPAL!$B$8+PRINCIPAL!$D$23</f>
        <v>2.972</v>
      </c>
      <c r="L405" s="79">
        <f t="shared" si="76"/>
        <v>0.24766666666666667</v>
      </c>
      <c r="M405" s="80">
        <f t="shared" si="84"/>
        <v>-4.8322565061462803E-10</v>
      </c>
      <c r="N405" s="81">
        <f t="shared" si="81"/>
        <v>-101</v>
      </c>
      <c r="O405" s="82">
        <f t="shared" si="77"/>
        <v>4.2168308785527718E-12</v>
      </c>
      <c r="P405" s="83">
        <f t="shared" si="82"/>
        <v>-1.1967888613555622E-12</v>
      </c>
      <c r="Q405" s="84">
        <f t="shared" si="78"/>
        <v>5.4136197399083339E-12</v>
      </c>
    </row>
    <row r="406" spans="1:17">
      <c r="A406" s="78">
        <v>403</v>
      </c>
      <c r="B406" s="79">
        <f>PRINCIPAL!$B$8+PRINCIPAL!$B$23</f>
        <v>3.3719999999999999</v>
      </c>
      <c r="C406" s="79">
        <f t="shared" si="73"/>
        <v>0.28099999999999997</v>
      </c>
      <c r="D406" s="80">
        <f t="shared" si="83"/>
        <v>-1.7074819448963002E-9</v>
      </c>
      <c r="E406" s="81">
        <f t="shared" si="79"/>
        <v>-102</v>
      </c>
      <c r="F406" s="82">
        <f t="shared" si="74"/>
        <v>1.4478799812422382E-11</v>
      </c>
      <c r="G406" s="83">
        <f t="shared" si="80"/>
        <v>-4.7980242651586023E-12</v>
      </c>
      <c r="H406" s="84">
        <f t="shared" si="75"/>
        <v>1.9276824077580984E-11</v>
      </c>
      <c r="I406" s="213"/>
      <c r="J406" s="78">
        <v>403</v>
      </c>
      <c r="K406" s="79">
        <f>PRINCIPAL!$B$8+PRINCIPAL!$D$23</f>
        <v>2.972</v>
      </c>
      <c r="L406" s="79">
        <f t="shared" si="76"/>
        <v>0.24766666666666667</v>
      </c>
      <c r="M406" s="80">
        <f t="shared" si="84"/>
        <v>-4.8863927035453637E-10</v>
      </c>
      <c r="N406" s="81">
        <f t="shared" si="81"/>
        <v>-102</v>
      </c>
      <c r="O406" s="82">
        <f t="shared" si="77"/>
        <v>4.2168308785527735E-12</v>
      </c>
      <c r="P406" s="83">
        <f t="shared" si="82"/>
        <v>-1.2101965929114017E-12</v>
      </c>
      <c r="Q406" s="84">
        <f t="shared" si="78"/>
        <v>5.4270274714641752E-12</v>
      </c>
    </row>
    <row r="407" spans="1:17">
      <c r="A407" s="78">
        <v>404</v>
      </c>
      <c r="B407" s="79">
        <f>PRINCIPAL!$B$8+PRINCIPAL!$B$23</f>
        <v>3.3719999999999999</v>
      </c>
      <c r="C407" s="79">
        <f t="shared" si="73"/>
        <v>0.28099999999999997</v>
      </c>
      <c r="D407" s="80">
        <f t="shared" si="83"/>
        <v>-1.726758768973881E-9</v>
      </c>
      <c r="E407" s="81">
        <f t="shared" si="79"/>
        <v>-103</v>
      </c>
      <c r="F407" s="82">
        <f t="shared" si="74"/>
        <v>1.4478799812422393E-11</v>
      </c>
      <c r="G407" s="83">
        <f t="shared" si="80"/>
        <v>-4.8521921408166047E-12</v>
      </c>
      <c r="H407" s="84">
        <f t="shared" si="75"/>
        <v>1.9330991953238999E-11</v>
      </c>
      <c r="I407" s="213"/>
      <c r="J407" s="78">
        <v>404</v>
      </c>
      <c r="K407" s="79">
        <f>PRINCIPAL!$B$8+PRINCIPAL!$D$23</f>
        <v>2.972</v>
      </c>
      <c r="L407" s="79">
        <f t="shared" si="76"/>
        <v>0.24766666666666667</v>
      </c>
      <c r="M407" s="80">
        <f t="shared" si="84"/>
        <v>-4.9406629782600049E-10</v>
      </c>
      <c r="N407" s="81">
        <f t="shared" si="81"/>
        <v>-103</v>
      </c>
      <c r="O407" s="82">
        <f t="shared" si="77"/>
        <v>4.2168308785527727E-12</v>
      </c>
      <c r="P407" s="83">
        <f t="shared" si="82"/>
        <v>-1.2236375309490612E-12</v>
      </c>
      <c r="Q407" s="84">
        <f t="shared" si="78"/>
        <v>5.4404684095018334E-12</v>
      </c>
    </row>
    <row r="408" spans="1:17">
      <c r="A408" s="78">
        <v>405</v>
      </c>
      <c r="B408" s="79">
        <f>PRINCIPAL!$B$8+PRINCIPAL!$B$23</f>
        <v>3.3719999999999999</v>
      </c>
      <c r="C408" s="79">
        <f t="shared" si="73"/>
        <v>0.28099999999999997</v>
      </c>
      <c r="D408" s="80">
        <f t="shared" si="83"/>
        <v>-1.74608976092712E-9</v>
      </c>
      <c r="E408" s="81">
        <f t="shared" si="79"/>
        <v>-104</v>
      </c>
      <c r="F408" s="82">
        <f t="shared" si="74"/>
        <v>1.447879981242239E-11</v>
      </c>
      <c r="G408" s="83">
        <f t="shared" si="80"/>
        <v>-4.9065122282052065E-12</v>
      </c>
      <c r="H408" s="84">
        <f t="shared" si="75"/>
        <v>1.9385312040627595E-11</v>
      </c>
      <c r="I408" s="213"/>
      <c r="J408" s="78">
        <v>405</v>
      </c>
      <c r="K408" s="79">
        <f>PRINCIPAL!$B$8+PRINCIPAL!$D$23</f>
        <v>2.972</v>
      </c>
      <c r="L408" s="79">
        <f t="shared" si="76"/>
        <v>0.24766666666666667</v>
      </c>
      <c r="M408" s="80">
        <f t="shared" si="84"/>
        <v>-4.9950676623550232E-10</v>
      </c>
      <c r="N408" s="81">
        <f t="shared" si="81"/>
        <v>-104</v>
      </c>
      <c r="O408" s="82">
        <f t="shared" si="77"/>
        <v>4.2168308785527751E-12</v>
      </c>
      <c r="P408" s="83">
        <f t="shared" si="82"/>
        <v>-1.2371117577099275E-12</v>
      </c>
      <c r="Q408" s="84">
        <f t="shared" si="78"/>
        <v>5.4539426362627022E-12</v>
      </c>
    </row>
    <row r="409" spans="1:17">
      <c r="A409" s="78">
        <v>406</v>
      </c>
      <c r="B409" s="79">
        <f>PRINCIPAL!$B$8+PRINCIPAL!$B$23</f>
        <v>3.3719999999999999</v>
      </c>
      <c r="C409" s="79">
        <f t="shared" si="73"/>
        <v>0.28099999999999997</v>
      </c>
      <c r="D409" s="80">
        <f t="shared" si="83"/>
        <v>-1.7654750729677476E-9</v>
      </c>
      <c r="E409" s="81">
        <f t="shared" si="79"/>
        <v>-105</v>
      </c>
      <c r="F409" s="82">
        <f t="shared" si="74"/>
        <v>1.4478799812422409E-11</v>
      </c>
      <c r="G409" s="83">
        <f t="shared" si="80"/>
        <v>-4.9609849550393707E-12</v>
      </c>
      <c r="H409" s="84">
        <f t="shared" si="75"/>
        <v>1.9439784767461779E-11</v>
      </c>
      <c r="I409" s="213"/>
      <c r="J409" s="78">
        <v>406</v>
      </c>
      <c r="K409" s="79">
        <f>PRINCIPAL!$B$8+PRINCIPAL!$D$23</f>
        <v>2.972</v>
      </c>
      <c r="L409" s="79">
        <f t="shared" si="76"/>
        <v>0.24766666666666667</v>
      </c>
      <c r="M409" s="80">
        <f t="shared" si="84"/>
        <v>-5.0496070887176498E-10</v>
      </c>
      <c r="N409" s="81">
        <f t="shared" si="81"/>
        <v>-105</v>
      </c>
      <c r="O409" s="82">
        <f t="shared" si="77"/>
        <v>4.2168308785527735E-12</v>
      </c>
      <c r="P409" s="83">
        <f t="shared" si="82"/>
        <v>-1.2506193556390714E-12</v>
      </c>
      <c r="Q409" s="84">
        <f t="shared" si="78"/>
        <v>5.4674502341918449E-12</v>
      </c>
    </row>
    <row r="410" spans="1:17">
      <c r="A410" s="78">
        <v>407</v>
      </c>
      <c r="B410" s="79">
        <f>PRINCIPAL!$B$8+PRINCIPAL!$B$23</f>
        <v>3.3719999999999999</v>
      </c>
      <c r="C410" s="79">
        <f t="shared" si="73"/>
        <v>0.28099999999999997</v>
      </c>
      <c r="D410" s="80">
        <f t="shared" si="83"/>
        <v>-1.7849148577352094E-9</v>
      </c>
      <c r="E410" s="81">
        <f t="shared" si="79"/>
        <v>-106</v>
      </c>
      <c r="F410" s="82">
        <f t="shared" si="74"/>
        <v>1.447879981242239E-11</v>
      </c>
      <c r="G410" s="83">
        <f t="shared" si="80"/>
        <v>-5.0156107502359374E-12</v>
      </c>
      <c r="H410" s="84">
        <f t="shared" si="75"/>
        <v>1.9494410562658329E-11</v>
      </c>
      <c r="I410" s="213"/>
      <c r="J410" s="78">
        <v>407</v>
      </c>
      <c r="K410" s="79">
        <f>PRINCIPAL!$B$8+PRINCIPAL!$D$23</f>
        <v>2.972</v>
      </c>
      <c r="L410" s="79">
        <f t="shared" si="76"/>
        <v>0.24766666666666667</v>
      </c>
      <c r="M410" s="80">
        <f t="shared" si="84"/>
        <v>-5.1042815910595687E-10</v>
      </c>
      <c r="N410" s="81">
        <f t="shared" si="81"/>
        <v>-106</v>
      </c>
      <c r="O410" s="82">
        <f t="shared" si="77"/>
        <v>4.2168308785527743E-12</v>
      </c>
      <c r="P410" s="83">
        <f t="shared" si="82"/>
        <v>-1.2641604073857533E-12</v>
      </c>
      <c r="Q410" s="84">
        <f t="shared" si="78"/>
        <v>5.4809912859385278E-12</v>
      </c>
    </row>
    <row r="411" spans="1:17" ht="15.75" thickBot="1">
      <c r="A411" s="154">
        <v>408</v>
      </c>
      <c r="B411" s="185">
        <f>PRINCIPAL!$B$8+PRINCIPAL!$B$23</f>
        <v>3.3719999999999999</v>
      </c>
      <c r="C411" s="185">
        <f t="shared" si="73"/>
        <v>0.28099999999999997</v>
      </c>
      <c r="D411" s="192">
        <f t="shared" si="83"/>
        <v>-1.8044092682978677E-9</v>
      </c>
      <c r="E411" s="187">
        <f t="shared" si="79"/>
        <v>-107</v>
      </c>
      <c r="F411" s="188">
        <f t="shared" si="74"/>
        <v>1.4478799812422384E-11</v>
      </c>
      <c r="G411" s="189">
        <f t="shared" si="80"/>
        <v>-5.0703900439170073E-12</v>
      </c>
      <c r="H411" s="190">
        <f t="shared" si="75"/>
        <v>1.9549189856339392E-11</v>
      </c>
      <c r="I411" s="214"/>
      <c r="J411" s="154">
        <v>408</v>
      </c>
      <c r="K411" s="185">
        <f>PRINCIPAL!$B$8+PRINCIPAL!$D$23</f>
        <v>2.972</v>
      </c>
      <c r="L411" s="185">
        <f t="shared" si="76"/>
        <v>0.24766666666666667</v>
      </c>
      <c r="M411" s="186">
        <f t="shared" si="84"/>
        <v>-5.1590915039189539E-10</v>
      </c>
      <c r="N411" s="187">
        <f t="shared" si="81"/>
        <v>-107</v>
      </c>
      <c r="O411" s="82">
        <f t="shared" si="77"/>
        <v>4.2168308785527775E-12</v>
      </c>
      <c r="P411" s="189">
        <f t="shared" si="82"/>
        <v>-1.2777349958039277E-12</v>
      </c>
      <c r="Q411" s="190">
        <f t="shared" si="78"/>
        <v>5.4945658743567056E-12</v>
      </c>
    </row>
    <row r="412" spans="1:17">
      <c r="A412" s="78">
        <v>409</v>
      </c>
      <c r="B412" s="79">
        <f>PRINCIPAL!$B$8+PRINCIPAL!$B$23</f>
        <v>3.3719999999999999</v>
      </c>
      <c r="C412" s="79">
        <f t="shared" si="73"/>
        <v>0.28099999999999997</v>
      </c>
      <c r="D412" s="80">
        <f t="shared" si="83"/>
        <v>-1.823958458154207E-9</v>
      </c>
      <c r="E412" s="81">
        <f t="shared" si="79"/>
        <v>-108</v>
      </c>
      <c r="F412" s="82">
        <f t="shared" si="74"/>
        <v>1.447879981242238E-11</v>
      </c>
      <c r="G412" s="83">
        <f t="shared" si="80"/>
        <v>-5.1253232674133217E-12</v>
      </c>
      <c r="H412" s="84">
        <f t="shared" si="75"/>
        <v>1.9604123079835703E-11</v>
      </c>
      <c r="I412" s="212" t="s">
        <v>148</v>
      </c>
      <c r="J412" s="107">
        <v>409</v>
      </c>
      <c r="K412" s="193">
        <f>PRINCIPAL!$B$8+PRINCIPAL!$D$23</f>
        <v>2.972</v>
      </c>
      <c r="L412" s="193">
        <f t="shared" si="76"/>
        <v>0.24766666666666667</v>
      </c>
      <c r="M412" s="194">
        <f t="shared" si="84"/>
        <v>-5.214037162662521E-10</v>
      </c>
      <c r="N412" s="195">
        <f t="shared" si="81"/>
        <v>-108</v>
      </c>
      <c r="O412" s="196">
        <f t="shared" si="77"/>
        <v>4.2168308785527775E-12</v>
      </c>
      <c r="P412" s="197">
        <f t="shared" si="82"/>
        <v>-1.2913432039527511E-12</v>
      </c>
      <c r="Q412" s="198">
        <f t="shared" si="78"/>
        <v>5.508174082505529E-12</v>
      </c>
    </row>
    <row r="413" spans="1:17">
      <c r="A413" s="78">
        <v>410</v>
      </c>
      <c r="B413" s="79">
        <f>PRINCIPAL!$B$8+PRINCIPAL!$B$23</f>
        <v>3.3719999999999999</v>
      </c>
      <c r="C413" s="79">
        <f t="shared" si="73"/>
        <v>0.28099999999999997</v>
      </c>
      <c r="D413" s="80">
        <f t="shared" si="83"/>
        <v>-1.8435625812340427E-9</v>
      </c>
      <c r="E413" s="81">
        <f t="shared" si="79"/>
        <v>-109</v>
      </c>
      <c r="F413" s="82">
        <f t="shared" si="74"/>
        <v>1.4478799812422384E-11</v>
      </c>
      <c r="G413" s="83">
        <f t="shared" si="80"/>
        <v>-5.1804108532676597E-12</v>
      </c>
      <c r="H413" s="84">
        <f t="shared" si="75"/>
        <v>1.9659210665690044E-11</v>
      </c>
      <c r="I413" s="213"/>
      <c r="J413" s="78">
        <v>410</v>
      </c>
      <c r="K413" s="79">
        <f>PRINCIPAL!$B$8+PRINCIPAL!$D$23</f>
        <v>2.972</v>
      </c>
      <c r="L413" s="79">
        <f t="shared" si="76"/>
        <v>0.24766666666666667</v>
      </c>
      <c r="M413" s="80">
        <f t="shared" si="84"/>
        <v>-5.2691189034875758E-10</v>
      </c>
      <c r="N413" s="81">
        <f t="shared" si="81"/>
        <v>-109</v>
      </c>
      <c r="O413" s="82">
        <f t="shared" si="77"/>
        <v>4.2168308785527735E-12</v>
      </c>
      <c r="P413" s="83">
        <f t="shared" si="82"/>
        <v>-1.3049851150970897E-12</v>
      </c>
      <c r="Q413" s="84">
        <f t="shared" si="78"/>
        <v>5.5218159936498634E-12</v>
      </c>
    </row>
    <row r="414" spans="1:17">
      <c r="A414" s="78">
        <v>411</v>
      </c>
      <c r="B414" s="79">
        <f>PRINCIPAL!$B$8+PRINCIPAL!$B$23</f>
        <v>3.3719999999999999</v>
      </c>
      <c r="C414" s="79">
        <f t="shared" si="73"/>
        <v>0.28099999999999997</v>
      </c>
      <c r="D414" s="80">
        <f t="shared" si="83"/>
        <v>-1.8632217918997328E-9</v>
      </c>
      <c r="E414" s="81">
        <f t="shared" si="79"/>
        <v>-110</v>
      </c>
      <c r="F414" s="82">
        <f t="shared" si="74"/>
        <v>1.447879981242238E-11</v>
      </c>
      <c r="G414" s="83">
        <f t="shared" si="80"/>
        <v>-5.2356532352382488E-12</v>
      </c>
      <c r="H414" s="84">
        <f t="shared" si="75"/>
        <v>1.9714453047660629E-11</v>
      </c>
      <c r="I414" s="213"/>
      <c r="J414" s="78">
        <v>411</v>
      </c>
      <c r="K414" s="79">
        <f>PRINCIPAL!$B$8+PRINCIPAL!$D$23</f>
        <v>2.972</v>
      </c>
      <c r="L414" s="79">
        <f t="shared" si="76"/>
        <v>0.24766666666666667</v>
      </c>
      <c r="M414" s="80">
        <f t="shared" si="84"/>
        <v>-5.3243370634240748E-10</v>
      </c>
      <c r="N414" s="81">
        <f t="shared" si="81"/>
        <v>-110</v>
      </c>
      <c r="O414" s="82">
        <f t="shared" si="77"/>
        <v>4.2168308785527775E-12</v>
      </c>
      <c r="P414" s="83">
        <f t="shared" si="82"/>
        <v>-1.3186608127080291E-12</v>
      </c>
      <c r="Q414" s="84">
        <f t="shared" si="78"/>
        <v>5.5354916912608066E-12</v>
      </c>
    </row>
    <row r="415" spans="1:17">
      <c r="A415" s="78">
        <v>412</v>
      </c>
      <c r="B415" s="79">
        <f>PRINCIPAL!$B$8+PRINCIPAL!$B$23</f>
        <v>3.3719999999999999</v>
      </c>
      <c r="C415" s="79">
        <f t="shared" si="73"/>
        <v>0.28099999999999997</v>
      </c>
      <c r="D415" s="80">
        <f t="shared" si="83"/>
        <v>-1.8829362449473936E-9</v>
      </c>
      <c r="E415" s="81">
        <f t="shared" si="79"/>
        <v>-111</v>
      </c>
      <c r="F415" s="82">
        <f t="shared" si="74"/>
        <v>1.4478799812422388E-11</v>
      </c>
      <c r="G415" s="83">
        <f t="shared" si="80"/>
        <v>-5.2910508483021757E-12</v>
      </c>
      <c r="H415" s="84">
        <f t="shared" si="75"/>
        <v>1.9769850660724564E-11</v>
      </c>
      <c r="I415" s="213"/>
      <c r="J415" s="78">
        <v>412</v>
      </c>
      <c r="K415" s="79">
        <f>PRINCIPAL!$B$8+PRINCIPAL!$D$23</f>
        <v>2.972</v>
      </c>
      <c r="L415" s="79">
        <f t="shared" si="76"/>
        <v>0.24766666666666667</v>
      </c>
      <c r="M415" s="80">
        <f t="shared" si="84"/>
        <v>-5.3796919803366834E-10</v>
      </c>
      <c r="N415" s="81">
        <f t="shared" si="81"/>
        <v>-111</v>
      </c>
      <c r="O415" s="82">
        <f t="shared" si="77"/>
        <v>4.2168308785527775E-12</v>
      </c>
      <c r="P415" s="83">
        <f t="shared" si="82"/>
        <v>-1.3323703804633853E-12</v>
      </c>
      <c r="Q415" s="84">
        <f t="shared" si="78"/>
        <v>5.5492012590161626E-12</v>
      </c>
    </row>
    <row r="416" spans="1:17">
      <c r="A416" s="78">
        <v>413</v>
      </c>
      <c r="B416" s="79">
        <f>PRINCIPAL!$B$8+PRINCIPAL!$B$23</f>
        <v>3.3719999999999999</v>
      </c>
      <c r="C416" s="79">
        <f t="shared" si="73"/>
        <v>0.28099999999999997</v>
      </c>
      <c r="D416" s="80">
        <f t="shared" si="83"/>
        <v>-1.9027060956081184E-9</v>
      </c>
      <c r="E416" s="81">
        <f t="shared" si="79"/>
        <v>-112</v>
      </c>
      <c r="F416" s="82">
        <f t="shared" si="74"/>
        <v>1.4478799812422388E-11</v>
      </c>
      <c r="G416" s="83">
        <f t="shared" si="80"/>
        <v>-5.3466041286588127E-12</v>
      </c>
      <c r="H416" s="84">
        <f t="shared" si="75"/>
        <v>1.9825403941081202E-11</v>
      </c>
      <c r="I416" s="213"/>
      <c r="J416" s="78">
        <v>413</v>
      </c>
      <c r="K416" s="79">
        <f>PRINCIPAL!$B$8+PRINCIPAL!$D$23</f>
        <v>2.972</v>
      </c>
      <c r="L416" s="79">
        <f t="shared" si="76"/>
        <v>0.24766666666666667</v>
      </c>
      <c r="M416" s="80">
        <f t="shared" si="84"/>
        <v>-5.4351839929268448E-10</v>
      </c>
      <c r="N416" s="81">
        <f t="shared" si="81"/>
        <v>-112</v>
      </c>
      <c r="O416" s="82">
        <f t="shared" si="77"/>
        <v>4.2168308785527815E-12</v>
      </c>
      <c r="P416" s="83">
        <f t="shared" si="82"/>
        <v>-1.3461139022482153E-12</v>
      </c>
      <c r="Q416" s="84">
        <f t="shared" si="78"/>
        <v>5.5629447808009967E-12</v>
      </c>
    </row>
    <row r="417" spans="1:17">
      <c r="A417" s="78">
        <v>414</v>
      </c>
      <c r="B417" s="79">
        <f>PRINCIPAL!$B$8+PRINCIPAL!$B$23</f>
        <v>3.3719999999999999</v>
      </c>
      <c r="C417" s="79">
        <f t="shared" si="73"/>
        <v>0.28099999999999997</v>
      </c>
      <c r="D417" s="80">
        <f t="shared" si="83"/>
        <v>-1.9225314995491994E-9</v>
      </c>
      <c r="E417" s="81">
        <f t="shared" si="79"/>
        <v>-113</v>
      </c>
      <c r="F417" s="82">
        <f t="shared" si="74"/>
        <v>1.447879981242239E-11</v>
      </c>
      <c r="G417" s="83">
        <f t="shared" si="80"/>
        <v>-5.4023135137332498E-12</v>
      </c>
      <c r="H417" s="84">
        <f t="shared" si="75"/>
        <v>1.9881113326155638E-11</v>
      </c>
      <c r="I417" s="213"/>
      <c r="J417" s="78">
        <v>414</v>
      </c>
      <c r="K417" s="79">
        <f>PRINCIPAL!$B$8+PRINCIPAL!$D$23</f>
        <v>2.972</v>
      </c>
      <c r="L417" s="79">
        <f t="shared" si="76"/>
        <v>0.24766666666666667</v>
      </c>
      <c r="M417" s="80">
        <f t="shared" si="84"/>
        <v>-5.4908134407348546E-10</v>
      </c>
      <c r="N417" s="81">
        <f t="shared" si="81"/>
        <v>-113</v>
      </c>
      <c r="O417" s="82">
        <f t="shared" si="77"/>
        <v>4.2168308785527799E-12</v>
      </c>
      <c r="P417" s="83">
        <f t="shared" si="82"/>
        <v>-1.3598914621553323E-12</v>
      </c>
      <c r="Q417" s="84">
        <f t="shared" si="78"/>
        <v>5.576722340708112E-12</v>
      </c>
    </row>
    <row r="418" spans="1:17">
      <c r="A418" s="78">
        <v>415</v>
      </c>
      <c r="B418" s="79">
        <f>PRINCIPAL!$B$8+PRINCIPAL!$B$23</f>
        <v>3.3719999999999999</v>
      </c>
      <c r="C418" s="79">
        <f t="shared" si="73"/>
        <v>0.28099999999999997</v>
      </c>
      <c r="D418" s="80">
        <f t="shared" si="83"/>
        <v>-1.942412612875355E-9</v>
      </c>
      <c r="E418" s="81">
        <f t="shared" si="79"/>
        <v>-114</v>
      </c>
      <c r="F418" s="82">
        <f t="shared" si="74"/>
        <v>1.4478799812422379E-11</v>
      </c>
      <c r="G418" s="83">
        <f t="shared" si="80"/>
        <v>-5.458179442179747E-12</v>
      </c>
      <c r="H418" s="84">
        <f t="shared" si="75"/>
        <v>1.9936979254602126E-11</v>
      </c>
      <c r="I418" s="213"/>
      <c r="J418" s="78">
        <v>415</v>
      </c>
      <c r="K418" s="79">
        <f>PRINCIPAL!$B$8+PRINCIPAL!$D$23</f>
        <v>2.972</v>
      </c>
      <c r="L418" s="79">
        <f t="shared" si="76"/>
        <v>0.24766666666666667</v>
      </c>
      <c r="M418" s="80">
        <f t="shared" si="84"/>
        <v>-5.5465806641419356E-10</v>
      </c>
      <c r="N418" s="81">
        <f t="shared" si="81"/>
        <v>-114</v>
      </c>
      <c r="O418" s="82">
        <f t="shared" si="77"/>
        <v>4.2168308785527807E-12</v>
      </c>
      <c r="P418" s="83">
        <f t="shared" si="82"/>
        <v>-1.3737031444858193E-12</v>
      </c>
      <c r="Q418" s="84">
        <f t="shared" si="78"/>
        <v>5.5905340230386004E-12</v>
      </c>
    </row>
    <row r="419" spans="1:17">
      <c r="A419" s="78">
        <v>416</v>
      </c>
      <c r="B419" s="79">
        <f>PRINCIPAL!$B$8+PRINCIPAL!$B$23</f>
        <v>3.3719999999999999</v>
      </c>
      <c r="C419" s="79">
        <f t="shared" si="73"/>
        <v>0.28099999999999997</v>
      </c>
      <c r="D419" s="80">
        <f t="shared" si="83"/>
        <v>-1.962349592129957E-9</v>
      </c>
      <c r="E419" s="81">
        <f t="shared" si="79"/>
        <v>-115</v>
      </c>
      <c r="F419" s="82">
        <f t="shared" si="74"/>
        <v>1.4478799812422382E-11</v>
      </c>
      <c r="G419" s="83">
        <f t="shared" si="80"/>
        <v>-5.5142023538851791E-12</v>
      </c>
      <c r="H419" s="84">
        <f t="shared" si="75"/>
        <v>1.9993002166307562E-11</v>
      </c>
      <c r="I419" s="213"/>
      <c r="J419" s="78">
        <v>416</v>
      </c>
      <c r="K419" s="79">
        <f>PRINCIPAL!$B$8+PRINCIPAL!$D$23</f>
        <v>2.972</v>
      </c>
      <c r="L419" s="79">
        <f t="shared" si="76"/>
        <v>0.24766666666666667</v>
      </c>
      <c r="M419" s="80">
        <f t="shared" si="84"/>
        <v>-5.6024860043723213E-10</v>
      </c>
      <c r="N419" s="81">
        <f t="shared" si="81"/>
        <v>-115</v>
      </c>
      <c r="O419" s="82">
        <f t="shared" si="77"/>
        <v>4.2168308785527848E-12</v>
      </c>
      <c r="P419" s="83">
        <f t="shared" si="82"/>
        <v>-1.3875490337495449E-12</v>
      </c>
      <c r="Q419" s="84">
        <f t="shared" si="78"/>
        <v>5.6043799123023296E-12</v>
      </c>
    </row>
    <row r="420" spans="1:17">
      <c r="A420" s="78">
        <v>417</v>
      </c>
      <c r="B420" s="79">
        <f>PRINCIPAL!$B$8+PRINCIPAL!$B$23</f>
        <v>3.3719999999999999</v>
      </c>
      <c r="C420" s="79">
        <f t="shared" si="73"/>
        <v>0.28099999999999997</v>
      </c>
      <c r="D420" s="80">
        <f t="shared" si="83"/>
        <v>-1.9823425942962646E-9</v>
      </c>
      <c r="E420" s="81">
        <f t="shared" si="79"/>
        <v>-116</v>
      </c>
      <c r="F420" s="82">
        <f t="shared" si="74"/>
        <v>1.4478799812422375E-11</v>
      </c>
      <c r="G420" s="83">
        <f t="shared" si="80"/>
        <v>-5.5703826899725033E-12</v>
      </c>
      <c r="H420" s="84">
        <f t="shared" si="75"/>
        <v>2.004918250239488E-11</v>
      </c>
      <c r="I420" s="213"/>
      <c r="J420" s="78">
        <v>417</v>
      </c>
      <c r="K420" s="79">
        <f>PRINCIPAL!$B$8+PRINCIPAL!$D$23</f>
        <v>2.972</v>
      </c>
      <c r="L420" s="79">
        <f t="shared" si="76"/>
        <v>0.24766666666666667</v>
      </c>
      <c r="M420" s="80">
        <f t="shared" si="84"/>
        <v>-5.6585298034953448E-10</v>
      </c>
      <c r="N420" s="81">
        <f t="shared" si="81"/>
        <v>-116</v>
      </c>
      <c r="O420" s="82">
        <f t="shared" si="77"/>
        <v>4.2168308785527848E-12</v>
      </c>
      <c r="P420" s="83">
        <f t="shared" si="82"/>
        <v>-1.4014292146656804E-12</v>
      </c>
      <c r="Q420" s="84">
        <f t="shared" si="78"/>
        <v>5.6182600932184652E-12</v>
      </c>
    </row>
    <row r="421" spans="1:17">
      <c r="A421" s="78">
        <v>418</v>
      </c>
      <c r="B421" s="79">
        <f>PRINCIPAL!$B$8+PRINCIPAL!$B$23</f>
        <v>3.3719999999999999</v>
      </c>
      <c r="C421" s="79">
        <f t="shared" si="73"/>
        <v>0.28099999999999997</v>
      </c>
      <c r="D421" s="80">
        <f t="shared" si="83"/>
        <v>-2.0023917767986595E-9</v>
      </c>
      <c r="E421" s="81">
        <f t="shared" si="79"/>
        <v>-117</v>
      </c>
      <c r="F421" s="82">
        <f t="shared" si="74"/>
        <v>1.4478799812422385E-11</v>
      </c>
      <c r="G421" s="83">
        <f t="shared" si="80"/>
        <v>-5.6267208928042329E-12</v>
      </c>
      <c r="H421" s="84">
        <f t="shared" si="75"/>
        <v>2.0105520705226616E-11</v>
      </c>
      <c r="I421" s="213"/>
      <c r="J421" s="78">
        <v>418</v>
      </c>
      <c r="K421" s="79">
        <f>PRINCIPAL!$B$8+PRINCIPAL!$D$23</f>
        <v>2.972</v>
      </c>
      <c r="L421" s="79">
        <f t="shared" si="76"/>
        <v>0.24766666666666667</v>
      </c>
      <c r="M421" s="80">
        <f t="shared" si="84"/>
        <v>-5.714712404427529E-10</v>
      </c>
      <c r="N421" s="81">
        <f t="shared" si="81"/>
        <v>-117</v>
      </c>
      <c r="O421" s="82">
        <f t="shared" si="77"/>
        <v>4.2168308785527832E-12</v>
      </c>
      <c r="P421" s="83">
        <f t="shared" si="82"/>
        <v>-1.4153437721632181E-12</v>
      </c>
      <c r="Q421" s="84">
        <f t="shared" si="78"/>
        <v>5.6321746507160016E-12</v>
      </c>
    </row>
    <row r="422" spans="1:17">
      <c r="A422" s="78">
        <v>419</v>
      </c>
      <c r="B422" s="79">
        <f>PRINCIPAL!$B$8+PRINCIPAL!$B$23</f>
        <v>3.3719999999999999</v>
      </c>
      <c r="C422" s="79">
        <f t="shared" si="73"/>
        <v>0.28099999999999997</v>
      </c>
      <c r="D422" s="80">
        <f t="shared" si="83"/>
        <v>-2.0224972975038861E-9</v>
      </c>
      <c r="E422" s="81">
        <f t="shared" si="79"/>
        <v>-118</v>
      </c>
      <c r="F422" s="82">
        <f t="shared" si="74"/>
        <v>1.4478799812422371E-11</v>
      </c>
      <c r="G422" s="83">
        <f t="shared" si="80"/>
        <v>-5.6832174059859186E-12</v>
      </c>
      <c r="H422" s="84">
        <f t="shared" si="75"/>
        <v>2.016201721840829E-11</v>
      </c>
      <c r="I422" s="213"/>
      <c r="J422" s="78">
        <v>419</v>
      </c>
      <c r="K422" s="79">
        <f>PRINCIPAL!$B$8+PRINCIPAL!$D$23</f>
        <v>2.972</v>
      </c>
      <c r="L422" s="79">
        <f t="shared" si="76"/>
        <v>0.24766666666666667</v>
      </c>
      <c r="M422" s="80">
        <f t="shared" si="84"/>
        <v>-5.7710341509346894E-10</v>
      </c>
      <c r="N422" s="81">
        <f t="shared" si="81"/>
        <v>-118</v>
      </c>
      <c r="O422" s="82">
        <f t="shared" si="77"/>
        <v>4.216830878552784E-12</v>
      </c>
      <c r="P422" s="83">
        <f t="shared" si="82"/>
        <v>-1.4292927913814914E-12</v>
      </c>
      <c r="Q422" s="84">
        <f t="shared" si="78"/>
        <v>5.6461236699342751E-12</v>
      </c>
    </row>
    <row r="423" spans="1:17" ht="15.75" thickBot="1">
      <c r="A423" s="154">
        <v>420</v>
      </c>
      <c r="B423" s="185">
        <f>PRINCIPAL!$B$8+PRINCIPAL!$B$23</f>
        <v>3.3719999999999999</v>
      </c>
      <c r="C423" s="185">
        <f t="shared" si="73"/>
        <v>0.28099999999999997</v>
      </c>
      <c r="D423" s="192">
        <f t="shared" si="83"/>
        <v>-2.0426593147222944E-9</v>
      </c>
      <c r="E423" s="187">
        <f t="shared" si="79"/>
        <v>-119</v>
      </c>
      <c r="F423" s="188">
        <f t="shared" si="74"/>
        <v>1.4478799812422377E-11</v>
      </c>
      <c r="G423" s="189">
        <f t="shared" si="80"/>
        <v>-5.7398726743696466E-12</v>
      </c>
      <c r="H423" s="190">
        <f t="shared" si="75"/>
        <v>2.0218672486792024E-11</v>
      </c>
      <c r="I423" s="214"/>
      <c r="J423" s="85">
        <v>420</v>
      </c>
      <c r="K423" s="86">
        <f>PRINCIPAL!$B$8+PRINCIPAL!$D$23</f>
        <v>2.972</v>
      </c>
      <c r="L423" s="86">
        <f t="shared" si="76"/>
        <v>0.24766666666666667</v>
      </c>
      <c r="M423" s="87">
        <f t="shared" si="84"/>
        <v>-5.8274953876340324E-10</v>
      </c>
      <c r="N423" s="88">
        <f t="shared" si="81"/>
        <v>-119</v>
      </c>
      <c r="O423" s="89">
        <f t="shared" si="77"/>
        <v>4.2168308785527872E-12</v>
      </c>
      <c r="P423" s="90">
        <f t="shared" si="82"/>
        <v>-1.4432763576706954E-12</v>
      </c>
      <c r="Q423" s="91">
        <f t="shared" si="78"/>
        <v>5.6601072362234824E-12</v>
      </c>
    </row>
    <row r="424" spans="1:17" ht="15.75" thickBot="1">
      <c r="G424" s="94">
        <f>SUM(G4:G423)</f>
        <v>89050.702886754691</v>
      </c>
      <c r="H424" s="94">
        <f>SUM(H4:H423)</f>
        <v>185000.00000000358</v>
      </c>
      <c r="K424" s="1"/>
      <c r="L424" s="1"/>
      <c r="M424" s="1"/>
      <c r="N424" s="1"/>
      <c r="P424" s="94">
        <f>SUM(P4:P423)</f>
        <v>77379.724039706067</v>
      </c>
      <c r="Q424" s="95">
        <f>SUM(Q4:Q423)</f>
        <v>185000.00000000015</v>
      </c>
    </row>
  </sheetData>
  <mergeCells count="37">
    <mergeCell ref="A1:H2"/>
    <mergeCell ref="J1:Q2"/>
    <mergeCell ref="I4:I15"/>
    <mergeCell ref="I16:I27"/>
    <mergeCell ref="I28:I39"/>
    <mergeCell ref="I40:I51"/>
    <mergeCell ref="I52:I63"/>
    <mergeCell ref="I64:I75"/>
    <mergeCell ref="I76:I87"/>
    <mergeCell ref="I88:I99"/>
    <mergeCell ref="I100:I111"/>
    <mergeCell ref="I112:I123"/>
    <mergeCell ref="I124:I135"/>
    <mergeCell ref="I136:I147"/>
    <mergeCell ref="I148:I159"/>
    <mergeCell ref="I160:I171"/>
    <mergeCell ref="I172:I183"/>
    <mergeCell ref="I184:I195"/>
    <mergeCell ref="I196:I207"/>
    <mergeCell ref="I208:I219"/>
    <mergeCell ref="I220:I231"/>
    <mergeCell ref="I232:I243"/>
    <mergeCell ref="I244:I255"/>
    <mergeCell ref="I256:I267"/>
    <mergeCell ref="I268:I279"/>
    <mergeCell ref="I280:I291"/>
    <mergeCell ref="I292:I303"/>
    <mergeCell ref="I304:I315"/>
    <mergeCell ref="I316:I327"/>
    <mergeCell ref="I328:I339"/>
    <mergeCell ref="I400:I411"/>
    <mergeCell ref="I412:I423"/>
    <mergeCell ref="I340:I351"/>
    <mergeCell ref="I352:I363"/>
    <mergeCell ref="I364:I375"/>
    <mergeCell ref="I376:I387"/>
    <mergeCell ref="I388:I39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Y437"/>
  <sheetViews>
    <sheetView topLeftCell="A115" workbookViewId="0">
      <selection activeCell="M25" sqref="M25"/>
    </sheetView>
  </sheetViews>
  <sheetFormatPr baseColWidth="10" defaultColWidth="12.42578125" defaultRowHeight="15"/>
  <cols>
    <col min="1" max="1" width="10.42578125" style="5" customWidth="1"/>
    <col min="2" max="2" width="13.42578125" style="5" customWidth="1"/>
    <col min="3" max="3" width="7.28515625" style="5" customWidth="1"/>
    <col min="4" max="4" width="8.7109375" style="6" customWidth="1"/>
    <col min="5" max="5" width="11.42578125" style="6" customWidth="1"/>
    <col min="6" max="6" width="13.85546875" style="6" customWidth="1"/>
    <col min="7" max="7" width="11.28515625" style="6" customWidth="1"/>
    <col min="8" max="8" width="11.42578125" style="6" bestFit="1" customWidth="1"/>
    <col min="9" max="9" width="12.5703125" style="6" customWidth="1"/>
    <col min="10" max="10" width="16.28515625" style="5" customWidth="1"/>
    <col min="11" max="255" width="12.42578125" style="5"/>
    <col min="256" max="256" width="35.42578125" style="5" customWidth="1"/>
    <col min="257" max="257" width="10.42578125" style="5" customWidth="1"/>
    <col min="258" max="258" width="13.42578125" style="5" customWidth="1"/>
    <col min="259" max="259" width="7.28515625" style="5" customWidth="1"/>
    <col min="260" max="260" width="8.7109375" style="5" customWidth="1"/>
    <col min="261" max="261" width="11.42578125" style="5" customWidth="1"/>
    <col min="262" max="262" width="13.85546875" style="5" customWidth="1"/>
    <col min="263" max="263" width="11.28515625" style="5" customWidth="1"/>
    <col min="264" max="264" width="10" style="5" customWidth="1"/>
    <col min="265" max="265" width="12.5703125" style="5" customWidth="1"/>
    <col min="266" max="266" width="16.28515625" style="5" customWidth="1"/>
    <col min="267" max="511" width="12.42578125" style="5"/>
    <col min="512" max="512" width="35.42578125" style="5" customWidth="1"/>
    <col min="513" max="513" width="10.42578125" style="5" customWidth="1"/>
    <col min="514" max="514" width="13.42578125" style="5" customWidth="1"/>
    <col min="515" max="515" width="7.28515625" style="5" customWidth="1"/>
    <col min="516" max="516" width="8.7109375" style="5" customWidth="1"/>
    <col min="517" max="517" width="11.42578125" style="5" customWidth="1"/>
    <col min="518" max="518" width="13.85546875" style="5" customWidth="1"/>
    <col min="519" max="519" width="11.28515625" style="5" customWidth="1"/>
    <col min="520" max="520" width="10" style="5" customWidth="1"/>
    <col min="521" max="521" width="12.5703125" style="5" customWidth="1"/>
    <col min="522" max="522" width="16.28515625" style="5" customWidth="1"/>
    <col min="523" max="767" width="12.42578125" style="5"/>
    <col min="768" max="768" width="35.42578125" style="5" customWidth="1"/>
    <col min="769" max="769" width="10.42578125" style="5" customWidth="1"/>
    <col min="770" max="770" width="13.42578125" style="5" customWidth="1"/>
    <col min="771" max="771" width="7.28515625" style="5" customWidth="1"/>
    <col min="772" max="772" width="8.7109375" style="5" customWidth="1"/>
    <col min="773" max="773" width="11.42578125" style="5" customWidth="1"/>
    <col min="774" max="774" width="13.85546875" style="5" customWidth="1"/>
    <col min="775" max="775" width="11.28515625" style="5" customWidth="1"/>
    <col min="776" max="776" width="10" style="5" customWidth="1"/>
    <col min="777" max="777" width="12.5703125" style="5" customWidth="1"/>
    <col min="778" max="778" width="16.28515625" style="5" customWidth="1"/>
    <col min="779" max="1023" width="12.42578125" style="5"/>
    <col min="1024" max="1024" width="35.42578125" style="5" customWidth="1"/>
    <col min="1025" max="1025" width="10.42578125" style="5" customWidth="1"/>
    <col min="1026" max="1026" width="13.42578125" style="5" customWidth="1"/>
    <col min="1027" max="1027" width="7.28515625" style="5" customWidth="1"/>
    <col min="1028" max="1028" width="8.7109375" style="5" customWidth="1"/>
    <col min="1029" max="1029" width="11.42578125" style="5" customWidth="1"/>
    <col min="1030" max="1030" width="13.85546875" style="5" customWidth="1"/>
    <col min="1031" max="1031" width="11.28515625" style="5" customWidth="1"/>
    <col min="1032" max="1032" width="10" style="5" customWidth="1"/>
    <col min="1033" max="1033" width="12.5703125" style="5" customWidth="1"/>
    <col min="1034" max="1034" width="16.28515625" style="5" customWidth="1"/>
    <col min="1035" max="1279" width="12.42578125" style="5"/>
    <col min="1280" max="1280" width="35.42578125" style="5" customWidth="1"/>
    <col min="1281" max="1281" width="10.42578125" style="5" customWidth="1"/>
    <col min="1282" max="1282" width="13.42578125" style="5" customWidth="1"/>
    <col min="1283" max="1283" width="7.28515625" style="5" customWidth="1"/>
    <col min="1284" max="1284" width="8.7109375" style="5" customWidth="1"/>
    <col min="1285" max="1285" width="11.42578125" style="5" customWidth="1"/>
    <col min="1286" max="1286" width="13.85546875" style="5" customWidth="1"/>
    <col min="1287" max="1287" width="11.28515625" style="5" customWidth="1"/>
    <col min="1288" max="1288" width="10" style="5" customWidth="1"/>
    <col min="1289" max="1289" width="12.5703125" style="5" customWidth="1"/>
    <col min="1290" max="1290" width="16.28515625" style="5" customWidth="1"/>
    <col min="1291" max="1535" width="12.42578125" style="5"/>
    <col min="1536" max="1536" width="35.42578125" style="5" customWidth="1"/>
    <col min="1537" max="1537" width="10.42578125" style="5" customWidth="1"/>
    <col min="1538" max="1538" width="13.42578125" style="5" customWidth="1"/>
    <col min="1539" max="1539" width="7.28515625" style="5" customWidth="1"/>
    <col min="1540" max="1540" width="8.7109375" style="5" customWidth="1"/>
    <col min="1541" max="1541" width="11.42578125" style="5" customWidth="1"/>
    <col min="1542" max="1542" width="13.85546875" style="5" customWidth="1"/>
    <col min="1543" max="1543" width="11.28515625" style="5" customWidth="1"/>
    <col min="1544" max="1544" width="10" style="5" customWidth="1"/>
    <col min="1545" max="1545" width="12.5703125" style="5" customWidth="1"/>
    <col min="1546" max="1546" width="16.28515625" style="5" customWidth="1"/>
    <col min="1547" max="1791" width="12.42578125" style="5"/>
    <col min="1792" max="1792" width="35.42578125" style="5" customWidth="1"/>
    <col min="1793" max="1793" width="10.42578125" style="5" customWidth="1"/>
    <col min="1794" max="1794" width="13.42578125" style="5" customWidth="1"/>
    <col min="1795" max="1795" width="7.28515625" style="5" customWidth="1"/>
    <col min="1796" max="1796" width="8.7109375" style="5" customWidth="1"/>
    <col min="1797" max="1797" width="11.42578125" style="5" customWidth="1"/>
    <col min="1798" max="1798" width="13.85546875" style="5" customWidth="1"/>
    <col min="1799" max="1799" width="11.28515625" style="5" customWidth="1"/>
    <col min="1800" max="1800" width="10" style="5" customWidth="1"/>
    <col min="1801" max="1801" width="12.5703125" style="5" customWidth="1"/>
    <col min="1802" max="1802" width="16.28515625" style="5" customWidth="1"/>
    <col min="1803" max="2047" width="12.42578125" style="5"/>
    <col min="2048" max="2048" width="35.42578125" style="5" customWidth="1"/>
    <col min="2049" max="2049" width="10.42578125" style="5" customWidth="1"/>
    <col min="2050" max="2050" width="13.42578125" style="5" customWidth="1"/>
    <col min="2051" max="2051" width="7.28515625" style="5" customWidth="1"/>
    <col min="2052" max="2052" width="8.7109375" style="5" customWidth="1"/>
    <col min="2053" max="2053" width="11.42578125" style="5" customWidth="1"/>
    <col min="2054" max="2054" width="13.85546875" style="5" customWidth="1"/>
    <col min="2055" max="2055" width="11.28515625" style="5" customWidth="1"/>
    <col min="2056" max="2056" width="10" style="5" customWidth="1"/>
    <col min="2057" max="2057" width="12.5703125" style="5" customWidth="1"/>
    <col min="2058" max="2058" width="16.28515625" style="5" customWidth="1"/>
    <col min="2059" max="2303" width="12.42578125" style="5"/>
    <col min="2304" max="2304" width="35.42578125" style="5" customWidth="1"/>
    <col min="2305" max="2305" width="10.42578125" style="5" customWidth="1"/>
    <col min="2306" max="2306" width="13.42578125" style="5" customWidth="1"/>
    <col min="2307" max="2307" width="7.28515625" style="5" customWidth="1"/>
    <col min="2308" max="2308" width="8.7109375" style="5" customWidth="1"/>
    <col min="2309" max="2309" width="11.42578125" style="5" customWidth="1"/>
    <col min="2310" max="2310" width="13.85546875" style="5" customWidth="1"/>
    <col min="2311" max="2311" width="11.28515625" style="5" customWidth="1"/>
    <col min="2312" max="2312" width="10" style="5" customWidth="1"/>
    <col min="2313" max="2313" width="12.5703125" style="5" customWidth="1"/>
    <col min="2314" max="2314" width="16.28515625" style="5" customWidth="1"/>
    <col min="2315" max="2559" width="12.42578125" style="5"/>
    <col min="2560" max="2560" width="35.42578125" style="5" customWidth="1"/>
    <col min="2561" max="2561" width="10.42578125" style="5" customWidth="1"/>
    <col min="2562" max="2562" width="13.42578125" style="5" customWidth="1"/>
    <col min="2563" max="2563" width="7.28515625" style="5" customWidth="1"/>
    <col min="2564" max="2564" width="8.7109375" style="5" customWidth="1"/>
    <col min="2565" max="2565" width="11.42578125" style="5" customWidth="1"/>
    <col min="2566" max="2566" width="13.85546875" style="5" customWidth="1"/>
    <col min="2567" max="2567" width="11.28515625" style="5" customWidth="1"/>
    <col min="2568" max="2568" width="10" style="5" customWidth="1"/>
    <col min="2569" max="2569" width="12.5703125" style="5" customWidth="1"/>
    <col min="2570" max="2570" width="16.28515625" style="5" customWidth="1"/>
    <col min="2571" max="2815" width="12.42578125" style="5"/>
    <col min="2816" max="2816" width="35.42578125" style="5" customWidth="1"/>
    <col min="2817" max="2817" width="10.42578125" style="5" customWidth="1"/>
    <col min="2818" max="2818" width="13.42578125" style="5" customWidth="1"/>
    <col min="2819" max="2819" width="7.28515625" style="5" customWidth="1"/>
    <col min="2820" max="2820" width="8.7109375" style="5" customWidth="1"/>
    <col min="2821" max="2821" width="11.42578125" style="5" customWidth="1"/>
    <col min="2822" max="2822" width="13.85546875" style="5" customWidth="1"/>
    <col min="2823" max="2823" width="11.28515625" style="5" customWidth="1"/>
    <col min="2824" max="2824" width="10" style="5" customWidth="1"/>
    <col min="2825" max="2825" width="12.5703125" style="5" customWidth="1"/>
    <col min="2826" max="2826" width="16.28515625" style="5" customWidth="1"/>
    <col min="2827" max="3071" width="12.42578125" style="5"/>
    <col min="3072" max="3072" width="35.42578125" style="5" customWidth="1"/>
    <col min="3073" max="3073" width="10.42578125" style="5" customWidth="1"/>
    <col min="3074" max="3074" width="13.42578125" style="5" customWidth="1"/>
    <col min="3075" max="3075" width="7.28515625" style="5" customWidth="1"/>
    <col min="3076" max="3076" width="8.7109375" style="5" customWidth="1"/>
    <col min="3077" max="3077" width="11.42578125" style="5" customWidth="1"/>
    <col min="3078" max="3078" width="13.85546875" style="5" customWidth="1"/>
    <col min="3079" max="3079" width="11.28515625" style="5" customWidth="1"/>
    <col min="3080" max="3080" width="10" style="5" customWidth="1"/>
    <col min="3081" max="3081" width="12.5703125" style="5" customWidth="1"/>
    <col min="3082" max="3082" width="16.28515625" style="5" customWidth="1"/>
    <col min="3083" max="3327" width="12.42578125" style="5"/>
    <col min="3328" max="3328" width="35.42578125" style="5" customWidth="1"/>
    <col min="3329" max="3329" width="10.42578125" style="5" customWidth="1"/>
    <col min="3330" max="3330" width="13.42578125" style="5" customWidth="1"/>
    <col min="3331" max="3331" width="7.28515625" style="5" customWidth="1"/>
    <col min="3332" max="3332" width="8.7109375" style="5" customWidth="1"/>
    <col min="3333" max="3333" width="11.42578125" style="5" customWidth="1"/>
    <col min="3334" max="3334" width="13.85546875" style="5" customWidth="1"/>
    <col min="3335" max="3335" width="11.28515625" style="5" customWidth="1"/>
    <col min="3336" max="3336" width="10" style="5" customWidth="1"/>
    <col min="3337" max="3337" width="12.5703125" style="5" customWidth="1"/>
    <col min="3338" max="3338" width="16.28515625" style="5" customWidth="1"/>
    <col min="3339" max="3583" width="12.42578125" style="5"/>
    <col min="3584" max="3584" width="35.42578125" style="5" customWidth="1"/>
    <col min="3585" max="3585" width="10.42578125" style="5" customWidth="1"/>
    <col min="3586" max="3586" width="13.42578125" style="5" customWidth="1"/>
    <col min="3587" max="3587" width="7.28515625" style="5" customWidth="1"/>
    <col min="3588" max="3588" width="8.7109375" style="5" customWidth="1"/>
    <col min="3589" max="3589" width="11.42578125" style="5" customWidth="1"/>
    <col min="3590" max="3590" width="13.85546875" style="5" customWidth="1"/>
    <col min="3591" max="3591" width="11.28515625" style="5" customWidth="1"/>
    <col min="3592" max="3592" width="10" style="5" customWidth="1"/>
    <col min="3593" max="3593" width="12.5703125" style="5" customWidth="1"/>
    <col min="3594" max="3594" width="16.28515625" style="5" customWidth="1"/>
    <col min="3595" max="3839" width="12.42578125" style="5"/>
    <col min="3840" max="3840" width="35.42578125" style="5" customWidth="1"/>
    <col min="3841" max="3841" width="10.42578125" style="5" customWidth="1"/>
    <col min="3842" max="3842" width="13.42578125" style="5" customWidth="1"/>
    <col min="3843" max="3843" width="7.28515625" style="5" customWidth="1"/>
    <col min="3844" max="3844" width="8.7109375" style="5" customWidth="1"/>
    <col min="3845" max="3845" width="11.42578125" style="5" customWidth="1"/>
    <col min="3846" max="3846" width="13.85546875" style="5" customWidth="1"/>
    <col min="3847" max="3847" width="11.28515625" style="5" customWidth="1"/>
    <col min="3848" max="3848" width="10" style="5" customWidth="1"/>
    <col min="3849" max="3849" width="12.5703125" style="5" customWidth="1"/>
    <col min="3850" max="3850" width="16.28515625" style="5" customWidth="1"/>
    <col min="3851" max="4095" width="12.42578125" style="5"/>
    <col min="4096" max="4096" width="35.42578125" style="5" customWidth="1"/>
    <col min="4097" max="4097" width="10.42578125" style="5" customWidth="1"/>
    <col min="4098" max="4098" width="13.42578125" style="5" customWidth="1"/>
    <col min="4099" max="4099" width="7.28515625" style="5" customWidth="1"/>
    <col min="4100" max="4100" width="8.7109375" style="5" customWidth="1"/>
    <col min="4101" max="4101" width="11.42578125" style="5" customWidth="1"/>
    <col min="4102" max="4102" width="13.85546875" style="5" customWidth="1"/>
    <col min="4103" max="4103" width="11.28515625" style="5" customWidth="1"/>
    <col min="4104" max="4104" width="10" style="5" customWidth="1"/>
    <col min="4105" max="4105" width="12.5703125" style="5" customWidth="1"/>
    <col min="4106" max="4106" width="16.28515625" style="5" customWidth="1"/>
    <col min="4107" max="4351" width="12.42578125" style="5"/>
    <col min="4352" max="4352" width="35.42578125" style="5" customWidth="1"/>
    <col min="4353" max="4353" width="10.42578125" style="5" customWidth="1"/>
    <col min="4354" max="4354" width="13.42578125" style="5" customWidth="1"/>
    <col min="4355" max="4355" width="7.28515625" style="5" customWidth="1"/>
    <col min="4356" max="4356" width="8.7109375" style="5" customWidth="1"/>
    <col min="4357" max="4357" width="11.42578125" style="5" customWidth="1"/>
    <col min="4358" max="4358" width="13.85546875" style="5" customWidth="1"/>
    <col min="4359" max="4359" width="11.28515625" style="5" customWidth="1"/>
    <col min="4360" max="4360" width="10" style="5" customWidth="1"/>
    <col min="4361" max="4361" width="12.5703125" style="5" customWidth="1"/>
    <col min="4362" max="4362" width="16.28515625" style="5" customWidth="1"/>
    <col min="4363" max="4607" width="12.42578125" style="5"/>
    <col min="4608" max="4608" width="35.42578125" style="5" customWidth="1"/>
    <col min="4609" max="4609" width="10.42578125" style="5" customWidth="1"/>
    <col min="4610" max="4610" width="13.42578125" style="5" customWidth="1"/>
    <col min="4611" max="4611" width="7.28515625" style="5" customWidth="1"/>
    <col min="4612" max="4612" width="8.7109375" style="5" customWidth="1"/>
    <col min="4613" max="4613" width="11.42578125" style="5" customWidth="1"/>
    <col min="4614" max="4614" width="13.85546875" style="5" customWidth="1"/>
    <col min="4615" max="4615" width="11.28515625" style="5" customWidth="1"/>
    <col min="4616" max="4616" width="10" style="5" customWidth="1"/>
    <col min="4617" max="4617" width="12.5703125" style="5" customWidth="1"/>
    <col min="4618" max="4618" width="16.28515625" style="5" customWidth="1"/>
    <col min="4619" max="4863" width="12.42578125" style="5"/>
    <col min="4864" max="4864" width="35.42578125" style="5" customWidth="1"/>
    <col min="4865" max="4865" width="10.42578125" style="5" customWidth="1"/>
    <col min="4866" max="4866" width="13.42578125" style="5" customWidth="1"/>
    <col min="4867" max="4867" width="7.28515625" style="5" customWidth="1"/>
    <col min="4868" max="4868" width="8.7109375" style="5" customWidth="1"/>
    <col min="4869" max="4869" width="11.42578125" style="5" customWidth="1"/>
    <col min="4870" max="4870" width="13.85546875" style="5" customWidth="1"/>
    <col min="4871" max="4871" width="11.28515625" style="5" customWidth="1"/>
    <col min="4872" max="4872" width="10" style="5" customWidth="1"/>
    <col min="4873" max="4873" width="12.5703125" style="5" customWidth="1"/>
    <col min="4874" max="4874" width="16.28515625" style="5" customWidth="1"/>
    <col min="4875" max="5119" width="12.42578125" style="5"/>
    <col min="5120" max="5120" width="35.42578125" style="5" customWidth="1"/>
    <col min="5121" max="5121" width="10.42578125" style="5" customWidth="1"/>
    <col min="5122" max="5122" width="13.42578125" style="5" customWidth="1"/>
    <col min="5123" max="5123" width="7.28515625" style="5" customWidth="1"/>
    <col min="5124" max="5124" width="8.7109375" style="5" customWidth="1"/>
    <col min="5125" max="5125" width="11.42578125" style="5" customWidth="1"/>
    <col min="5126" max="5126" width="13.85546875" style="5" customWidth="1"/>
    <col min="5127" max="5127" width="11.28515625" style="5" customWidth="1"/>
    <col min="5128" max="5128" width="10" style="5" customWidth="1"/>
    <col min="5129" max="5129" width="12.5703125" style="5" customWidth="1"/>
    <col min="5130" max="5130" width="16.28515625" style="5" customWidth="1"/>
    <col min="5131" max="5375" width="12.42578125" style="5"/>
    <col min="5376" max="5376" width="35.42578125" style="5" customWidth="1"/>
    <col min="5377" max="5377" width="10.42578125" style="5" customWidth="1"/>
    <col min="5378" max="5378" width="13.42578125" style="5" customWidth="1"/>
    <col min="5379" max="5379" width="7.28515625" style="5" customWidth="1"/>
    <col min="5380" max="5380" width="8.7109375" style="5" customWidth="1"/>
    <col min="5381" max="5381" width="11.42578125" style="5" customWidth="1"/>
    <col min="5382" max="5382" width="13.85546875" style="5" customWidth="1"/>
    <col min="5383" max="5383" width="11.28515625" style="5" customWidth="1"/>
    <col min="5384" max="5384" width="10" style="5" customWidth="1"/>
    <col min="5385" max="5385" width="12.5703125" style="5" customWidth="1"/>
    <col min="5386" max="5386" width="16.28515625" style="5" customWidth="1"/>
    <col min="5387" max="5631" width="12.42578125" style="5"/>
    <col min="5632" max="5632" width="35.42578125" style="5" customWidth="1"/>
    <col min="5633" max="5633" width="10.42578125" style="5" customWidth="1"/>
    <col min="5634" max="5634" width="13.42578125" style="5" customWidth="1"/>
    <col min="5635" max="5635" width="7.28515625" style="5" customWidth="1"/>
    <col min="5636" max="5636" width="8.7109375" style="5" customWidth="1"/>
    <col min="5637" max="5637" width="11.42578125" style="5" customWidth="1"/>
    <col min="5638" max="5638" width="13.85546875" style="5" customWidth="1"/>
    <col min="5639" max="5639" width="11.28515625" style="5" customWidth="1"/>
    <col min="5640" max="5640" width="10" style="5" customWidth="1"/>
    <col min="5641" max="5641" width="12.5703125" style="5" customWidth="1"/>
    <col min="5642" max="5642" width="16.28515625" style="5" customWidth="1"/>
    <col min="5643" max="5887" width="12.42578125" style="5"/>
    <col min="5888" max="5888" width="35.42578125" style="5" customWidth="1"/>
    <col min="5889" max="5889" width="10.42578125" style="5" customWidth="1"/>
    <col min="5890" max="5890" width="13.42578125" style="5" customWidth="1"/>
    <col min="5891" max="5891" width="7.28515625" style="5" customWidth="1"/>
    <col min="5892" max="5892" width="8.7109375" style="5" customWidth="1"/>
    <col min="5893" max="5893" width="11.42578125" style="5" customWidth="1"/>
    <col min="5894" max="5894" width="13.85546875" style="5" customWidth="1"/>
    <col min="5895" max="5895" width="11.28515625" style="5" customWidth="1"/>
    <col min="5896" max="5896" width="10" style="5" customWidth="1"/>
    <col min="5897" max="5897" width="12.5703125" style="5" customWidth="1"/>
    <col min="5898" max="5898" width="16.28515625" style="5" customWidth="1"/>
    <col min="5899" max="6143" width="12.42578125" style="5"/>
    <col min="6144" max="6144" width="35.42578125" style="5" customWidth="1"/>
    <col min="6145" max="6145" width="10.42578125" style="5" customWidth="1"/>
    <col min="6146" max="6146" width="13.42578125" style="5" customWidth="1"/>
    <col min="6147" max="6147" width="7.28515625" style="5" customWidth="1"/>
    <col min="6148" max="6148" width="8.7109375" style="5" customWidth="1"/>
    <col min="6149" max="6149" width="11.42578125" style="5" customWidth="1"/>
    <col min="6150" max="6150" width="13.85546875" style="5" customWidth="1"/>
    <col min="6151" max="6151" width="11.28515625" style="5" customWidth="1"/>
    <col min="6152" max="6152" width="10" style="5" customWidth="1"/>
    <col min="6153" max="6153" width="12.5703125" style="5" customWidth="1"/>
    <col min="6154" max="6154" width="16.28515625" style="5" customWidth="1"/>
    <col min="6155" max="6399" width="12.42578125" style="5"/>
    <col min="6400" max="6400" width="35.42578125" style="5" customWidth="1"/>
    <col min="6401" max="6401" width="10.42578125" style="5" customWidth="1"/>
    <col min="6402" max="6402" width="13.42578125" style="5" customWidth="1"/>
    <col min="6403" max="6403" width="7.28515625" style="5" customWidth="1"/>
    <col min="6404" max="6404" width="8.7109375" style="5" customWidth="1"/>
    <col min="6405" max="6405" width="11.42578125" style="5" customWidth="1"/>
    <col min="6406" max="6406" width="13.85546875" style="5" customWidth="1"/>
    <col min="6407" max="6407" width="11.28515625" style="5" customWidth="1"/>
    <col min="6408" max="6408" width="10" style="5" customWidth="1"/>
    <col min="6409" max="6409" width="12.5703125" style="5" customWidth="1"/>
    <col min="6410" max="6410" width="16.28515625" style="5" customWidth="1"/>
    <col min="6411" max="6655" width="12.42578125" style="5"/>
    <col min="6656" max="6656" width="35.42578125" style="5" customWidth="1"/>
    <col min="6657" max="6657" width="10.42578125" style="5" customWidth="1"/>
    <col min="6658" max="6658" width="13.42578125" style="5" customWidth="1"/>
    <col min="6659" max="6659" width="7.28515625" style="5" customWidth="1"/>
    <col min="6660" max="6660" width="8.7109375" style="5" customWidth="1"/>
    <col min="6661" max="6661" width="11.42578125" style="5" customWidth="1"/>
    <col min="6662" max="6662" width="13.85546875" style="5" customWidth="1"/>
    <col min="6663" max="6663" width="11.28515625" style="5" customWidth="1"/>
    <col min="6664" max="6664" width="10" style="5" customWidth="1"/>
    <col min="6665" max="6665" width="12.5703125" style="5" customWidth="1"/>
    <col min="6666" max="6666" width="16.28515625" style="5" customWidth="1"/>
    <col min="6667" max="6911" width="12.42578125" style="5"/>
    <col min="6912" max="6912" width="35.42578125" style="5" customWidth="1"/>
    <col min="6913" max="6913" width="10.42578125" style="5" customWidth="1"/>
    <col min="6914" max="6914" width="13.42578125" style="5" customWidth="1"/>
    <col min="6915" max="6915" width="7.28515625" style="5" customWidth="1"/>
    <col min="6916" max="6916" width="8.7109375" style="5" customWidth="1"/>
    <col min="6917" max="6917" width="11.42578125" style="5" customWidth="1"/>
    <col min="6918" max="6918" width="13.85546875" style="5" customWidth="1"/>
    <col min="6919" max="6919" width="11.28515625" style="5" customWidth="1"/>
    <col min="6920" max="6920" width="10" style="5" customWidth="1"/>
    <col min="6921" max="6921" width="12.5703125" style="5" customWidth="1"/>
    <col min="6922" max="6922" width="16.28515625" style="5" customWidth="1"/>
    <col min="6923" max="7167" width="12.42578125" style="5"/>
    <col min="7168" max="7168" width="35.42578125" style="5" customWidth="1"/>
    <col min="7169" max="7169" width="10.42578125" style="5" customWidth="1"/>
    <col min="7170" max="7170" width="13.42578125" style="5" customWidth="1"/>
    <col min="7171" max="7171" width="7.28515625" style="5" customWidth="1"/>
    <col min="7172" max="7172" width="8.7109375" style="5" customWidth="1"/>
    <col min="7173" max="7173" width="11.42578125" style="5" customWidth="1"/>
    <col min="7174" max="7174" width="13.85546875" style="5" customWidth="1"/>
    <col min="7175" max="7175" width="11.28515625" style="5" customWidth="1"/>
    <col min="7176" max="7176" width="10" style="5" customWidth="1"/>
    <col min="7177" max="7177" width="12.5703125" style="5" customWidth="1"/>
    <col min="7178" max="7178" width="16.28515625" style="5" customWidth="1"/>
    <col min="7179" max="7423" width="12.42578125" style="5"/>
    <col min="7424" max="7424" width="35.42578125" style="5" customWidth="1"/>
    <col min="7425" max="7425" width="10.42578125" style="5" customWidth="1"/>
    <col min="7426" max="7426" width="13.42578125" style="5" customWidth="1"/>
    <col min="7427" max="7427" width="7.28515625" style="5" customWidth="1"/>
    <col min="7428" max="7428" width="8.7109375" style="5" customWidth="1"/>
    <col min="7429" max="7429" width="11.42578125" style="5" customWidth="1"/>
    <col min="7430" max="7430" width="13.85546875" style="5" customWidth="1"/>
    <col min="7431" max="7431" width="11.28515625" style="5" customWidth="1"/>
    <col min="7432" max="7432" width="10" style="5" customWidth="1"/>
    <col min="7433" max="7433" width="12.5703125" style="5" customWidth="1"/>
    <col min="7434" max="7434" width="16.28515625" style="5" customWidth="1"/>
    <col min="7435" max="7679" width="12.42578125" style="5"/>
    <col min="7680" max="7680" width="35.42578125" style="5" customWidth="1"/>
    <col min="7681" max="7681" width="10.42578125" style="5" customWidth="1"/>
    <col min="7682" max="7682" width="13.42578125" style="5" customWidth="1"/>
    <col min="7683" max="7683" width="7.28515625" style="5" customWidth="1"/>
    <col min="7684" max="7684" width="8.7109375" style="5" customWidth="1"/>
    <col min="7685" max="7685" width="11.42578125" style="5" customWidth="1"/>
    <col min="7686" max="7686" width="13.85546875" style="5" customWidth="1"/>
    <col min="7687" max="7687" width="11.28515625" style="5" customWidth="1"/>
    <col min="7688" max="7688" width="10" style="5" customWidth="1"/>
    <col min="7689" max="7689" width="12.5703125" style="5" customWidth="1"/>
    <col min="7690" max="7690" width="16.28515625" style="5" customWidth="1"/>
    <col min="7691" max="7935" width="12.42578125" style="5"/>
    <col min="7936" max="7936" width="35.42578125" style="5" customWidth="1"/>
    <col min="7937" max="7937" width="10.42578125" style="5" customWidth="1"/>
    <col min="7938" max="7938" width="13.42578125" style="5" customWidth="1"/>
    <col min="7939" max="7939" width="7.28515625" style="5" customWidth="1"/>
    <col min="7940" max="7940" width="8.7109375" style="5" customWidth="1"/>
    <col min="7941" max="7941" width="11.42578125" style="5" customWidth="1"/>
    <col min="7942" max="7942" width="13.85546875" style="5" customWidth="1"/>
    <col min="7943" max="7943" width="11.28515625" style="5" customWidth="1"/>
    <col min="7944" max="7944" width="10" style="5" customWidth="1"/>
    <col min="7945" max="7945" width="12.5703125" style="5" customWidth="1"/>
    <col min="7946" max="7946" width="16.28515625" style="5" customWidth="1"/>
    <col min="7947" max="8191" width="12.42578125" style="5"/>
    <col min="8192" max="8192" width="35.42578125" style="5" customWidth="1"/>
    <col min="8193" max="8193" width="10.42578125" style="5" customWidth="1"/>
    <col min="8194" max="8194" width="13.42578125" style="5" customWidth="1"/>
    <col min="8195" max="8195" width="7.28515625" style="5" customWidth="1"/>
    <col min="8196" max="8196" width="8.7109375" style="5" customWidth="1"/>
    <col min="8197" max="8197" width="11.42578125" style="5" customWidth="1"/>
    <col min="8198" max="8198" width="13.85546875" style="5" customWidth="1"/>
    <col min="8199" max="8199" width="11.28515625" style="5" customWidth="1"/>
    <col min="8200" max="8200" width="10" style="5" customWidth="1"/>
    <col min="8201" max="8201" width="12.5703125" style="5" customWidth="1"/>
    <col min="8202" max="8202" width="16.28515625" style="5" customWidth="1"/>
    <col min="8203" max="8447" width="12.42578125" style="5"/>
    <col min="8448" max="8448" width="35.42578125" style="5" customWidth="1"/>
    <col min="8449" max="8449" width="10.42578125" style="5" customWidth="1"/>
    <col min="8450" max="8450" width="13.42578125" style="5" customWidth="1"/>
    <col min="8451" max="8451" width="7.28515625" style="5" customWidth="1"/>
    <col min="8452" max="8452" width="8.7109375" style="5" customWidth="1"/>
    <col min="8453" max="8453" width="11.42578125" style="5" customWidth="1"/>
    <col min="8454" max="8454" width="13.85546875" style="5" customWidth="1"/>
    <col min="8455" max="8455" width="11.28515625" style="5" customWidth="1"/>
    <col min="8456" max="8456" width="10" style="5" customWidth="1"/>
    <col min="8457" max="8457" width="12.5703125" style="5" customWidth="1"/>
    <col min="8458" max="8458" width="16.28515625" style="5" customWidth="1"/>
    <col min="8459" max="8703" width="12.42578125" style="5"/>
    <col min="8704" max="8704" width="35.42578125" style="5" customWidth="1"/>
    <col min="8705" max="8705" width="10.42578125" style="5" customWidth="1"/>
    <col min="8706" max="8706" width="13.42578125" style="5" customWidth="1"/>
    <col min="8707" max="8707" width="7.28515625" style="5" customWidth="1"/>
    <col min="8708" max="8708" width="8.7109375" style="5" customWidth="1"/>
    <col min="8709" max="8709" width="11.42578125" style="5" customWidth="1"/>
    <col min="8710" max="8710" width="13.85546875" style="5" customWidth="1"/>
    <col min="8711" max="8711" width="11.28515625" style="5" customWidth="1"/>
    <col min="8712" max="8712" width="10" style="5" customWidth="1"/>
    <col min="8713" max="8713" width="12.5703125" style="5" customWidth="1"/>
    <col min="8714" max="8714" width="16.28515625" style="5" customWidth="1"/>
    <col min="8715" max="8959" width="12.42578125" style="5"/>
    <col min="8960" max="8960" width="35.42578125" style="5" customWidth="1"/>
    <col min="8961" max="8961" width="10.42578125" style="5" customWidth="1"/>
    <col min="8962" max="8962" width="13.42578125" style="5" customWidth="1"/>
    <col min="8963" max="8963" width="7.28515625" style="5" customWidth="1"/>
    <col min="8964" max="8964" width="8.7109375" style="5" customWidth="1"/>
    <col min="8965" max="8965" width="11.42578125" style="5" customWidth="1"/>
    <col min="8966" max="8966" width="13.85546875" style="5" customWidth="1"/>
    <col min="8967" max="8967" width="11.28515625" style="5" customWidth="1"/>
    <col min="8968" max="8968" width="10" style="5" customWidth="1"/>
    <col min="8969" max="8969" width="12.5703125" style="5" customWidth="1"/>
    <col min="8970" max="8970" width="16.28515625" style="5" customWidth="1"/>
    <col min="8971" max="9215" width="12.42578125" style="5"/>
    <col min="9216" max="9216" width="35.42578125" style="5" customWidth="1"/>
    <col min="9217" max="9217" width="10.42578125" style="5" customWidth="1"/>
    <col min="9218" max="9218" width="13.42578125" style="5" customWidth="1"/>
    <col min="9219" max="9219" width="7.28515625" style="5" customWidth="1"/>
    <col min="9220" max="9220" width="8.7109375" style="5" customWidth="1"/>
    <col min="9221" max="9221" width="11.42578125" style="5" customWidth="1"/>
    <col min="9222" max="9222" width="13.85546875" style="5" customWidth="1"/>
    <col min="9223" max="9223" width="11.28515625" style="5" customWidth="1"/>
    <col min="9224" max="9224" width="10" style="5" customWidth="1"/>
    <col min="9225" max="9225" width="12.5703125" style="5" customWidth="1"/>
    <col min="9226" max="9226" width="16.28515625" style="5" customWidth="1"/>
    <col min="9227" max="9471" width="12.42578125" style="5"/>
    <col min="9472" max="9472" width="35.42578125" style="5" customWidth="1"/>
    <col min="9473" max="9473" width="10.42578125" style="5" customWidth="1"/>
    <col min="9474" max="9474" width="13.42578125" style="5" customWidth="1"/>
    <col min="9475" max="9475" width="7.28515625" style="5" customWidth="1"/>
    <col min="9476" max="9476" width="8.7109375" style="5" customWidth="1"/>
    <col min="9477" max="9477" width="11.42578125" style="5" customWidth="1"/>
    <col min="9478" max="9478" width="13.85546875" style="5" customWidth="1"/>
    <col min="9479" max="9479" width="11.28515625" style="5" customWidth="1"/>
    <col min="9480" max="9480" width="10" style="5" customWidth="1"/>
    <col min="9481" max="9481" width="12.5703125" style="5" customWidth="1"/>
    <col min="9482" max="9482" width="16.28515625" style="5" customWidth="1"/>
    <col min="9483" max="9727" width="12.42578125" style="5"/>
    <col min="9728" max="9728" width="35.42578125" style="5" customWidth="1"/>
    <col min="9729" max="9729" width="10.42578125" style="5" customWidth="1"/>
    <col min="9730" max="9730" width="13.42578125" style="5" customWidth="1"/>
    <col min="9731" max="9731" width="7.28515625" style="5" customWidth="1"/>
    <col min="9732" max="9732" width="8.7109375" style="5" customWidth="1"/>
    <col min="9733" max="9733" width="11.42578125" style="5" customWidth="1"/>
    <col min="9734" max="9734" width="13.85546875" style="5" customWidth="1"/>
    <col min="9735" max="9735" width="11.28515625" style="5" customWidth="1"/>
    <col min="9736" max="9736" width="10" style="5" customWidth="1"/>
    <col min="9737" max="9737" width="12.5703125" style="5" customWidth="1"/>
    <col min="9738" max="9738" width="16.28515625" style="5" customWidth="1"/>
    <col min="9739" max="9983" width="12.42578125" style="5"/>
    <col min="9984" max="9984" width="35.42578125" style="5" customWidth="1"/>
    <col min="9985" max="9985" width="10.42578125" style="5" customWidth="1"/>
    <col min="9986" max="9986" width="13.42578125" style="5" customWidth="1"/>
    <col min="9987" max="9987" width="7.28515625" style="5" customWidth="1"/>
    <col min="9988" max="9988" width="8.7109375" style="5" customWidth="1"/>
    <col min="9989" max="9989" width="11.42578125" style="5" customWidth="1"/>
    <col min="9990" max="9990" width="13.85546875" style="5" customWidth="1"/>
    <col min="9991" max="9991" width="11.28515625" style="5" customWidth="1"/>
    <col min="9992" max="9992" width="10" style="5" customWidth="1"/>
    <col min="9993" max="9993" width="12.5703125" style="5" customWidth="1"/>
    <col min="9994" max="9994" width="16.28515625" style="5" customWidth="1"/>
    <col min="9995" max="10239" width="12.42578125" style="5"/>
    <col min="10240" max="10240" width="35.42578125" style="5" customWidth="1"/>
    <col min="10241" max="10241" width="10.42578125" style="5" customWidth="1"/>
    <col min="10242" max="10242" width="13.42578125" style="5" customWidth="1"/>
    <col min="10243" max="10243" width="7.28515625" style="5" customWidth="1"/>
    <col min="10244" max="10244" width="8.7109375" style="5" customWidth="1"/>
    <col min="10245" max="10245" width="11.42578125" style="5" customWidth="1"/>
    <col min="10246" max="10246" width="13.85546875" style="5" customWidth="1"/>
    <col min="10247" max="10247" width="11.28515625" style="5" customWidth="1"/>
    <col min="10248" max="10248" width="10" style="5" customWidth="1"/>
    <col min="10249" max="10249" width="12.5703125" style="5" customWidth="1"/>
    <col min="10250" max="10250" width="16.28515625" style="5" customWidth="1"/>
    <col min="10251" max="10495" width="12.42578125" style="5"/>
    <col min="10496" max="10496" width="35.42578125" style="5" customWidth="1"/>
    <col min="10497" max="10497" width="10.42578125" style="5" customWidth="1"/>
    <col min="10498" max="10498" width="13.42578125" style="5" customWidth="1"/>
    <col min="10499" max="10499" width="7.28515625" style="5" customWidth="1"/>
    <col min="10500" max="10500" width="8.7109375" style="5" customWidth="1"/>
    <col min="10501" max="10501" width="11.42578125" style="5" customWidth="1"/>
    <col min="10502" max="10502" width="13.85546875" style="5" customWidth="1"/>
    <col min="10503" max="10503" width="11.28515625" style="5" customWidth="1"/>
    <col min="10504" max="10504" width="10" style="5" customWidth="1"/>
    <col min="10505" max="10505" width="12.5703125" style="5" customWidth="1"/>
    <col min="10506" max="10506" width="16.28515625" style="5" customWidth="1"/>
    <col min="10507" max="10751" width="12.42578125" style="5"/>
    <col min="10752" max="10752" width="35.42578125" style="5" customWidth="1"/>
    <col min="10753" max="10753" width="10.42578125" style="5" customWidth="1"/>
    <col min="10754" max="10754" width="13.42578125" style="5" customWidth="1"/>
    <col min="10755" max="10755" width="7.28515625" style="5" customWidth="1"/>
    <col min="10756" max="10756" width="8.7109375" style="5" customWidth="1"/>
    <col min="10757" max="10757" width="11.42578125" style="5" customWidth="1"/>
    <col min="10758" max="10758" width="13.85546875" style="5" customWidth="1"/>
    <col min="10759" max="10759" width="11.28515625" style="5" customWidth="1"/>
    <col min="10760" max="10760" width="10" style="5" customWidth="1"/>
    <col min="10761" max="10761" width="12.5703125" style="5" customWidth="1"/>
    <col min="10762" max="10762" width="16.28515625" style="5" customWidth="1"/>
    <col min="10763" max="11007" width="12.42578125" style="5"/>
    <col min="11008" max="11008" width="35.42578125" style="5" customWidth="1"/>
    <col min="11009" max="11009" width="10.42578125" style="5" customWidth="1"/>
    <col min="11010" max="11010" width="13.42578125" style="5" customWidth="1"/>
    <col min="11011" max="11011" width="7.28515625" style="5" customWidth="1"/>
    <col min="11012" max="11012" width="8.7109375" style="5" customWidth="1"/>
    <col min="11013" max="11013" width="11.42578125" style="5" customWidth="1"/>
    <col min="11014" max="11014" width="13.85546875" style="5" customWidth="1"/>
    <col min="11015" max="11015" width="11.28515625" style="5" customWidth="1"/>
    <col min="11016" max="11016" width="10" style="5" customWidth="1"/>
    <col min="11017" max="11017" width="12.5703125" style="5" customWidth="1"/>
    <col min="11018" max="11018" width="16.28515625" style="5" customWidth="1"/>
    <col min="11019" max="11263" width="12.42578125" style="5"/>
    <col min="11264" max="11264" width="35.42578125" style="5" customWidth="1"/>
    <col min="11265" max="11265" width="10.42578125" style="5" customWidth="1"/>
    <col min="11266" max="11266" width="13.42578125" style="5" customWidth="1"/>
    <col min="11267" max="11267" width="7.28515625" style="5" customWidth="1"/>
    <col min="11268" max="11268" width="8.7109375" style="5" customWidth="1"/>
    <col min="11269" max="11269" width="11.42578125" style="5" customWidth="1"/>
    <col min="11270" max="11270" width="13.85546875" style="5" customWidth="1"/>
    <col min="11271" max="11271" width="11.28515625" style="5" customWidth="1"/>
    <col min="11272" max="11272" width="10" style="5" customWidth="1"/>
    <col min="11273" max="11273" width="12.5703125" style="5" customWidth="1"/>
    <col min="11274" max="11274" width="16.28515625" style="5" customWidth="1"/>
    <col min="11275" max="11519" width="12.42578125" style="5"/>
    <col min="11520" max="11520" width="35.42578125" style="5" customWidth="1"/>
    <col min="11521" max="11521" width="10.42578125" style="5" customWidth="1"/>
    <col min="11522" max="11522" width="13.42578125" style="5" customWidth="1"/>
    <col min="11523" max="11523" width="7.28515625" style="5" customWidth="1"/>
    <col min="11524" max="11524" width="8.7109375" style="5" customWidth="1"/>
    <col min="11525" max="11525" width="11.42578125" style="5" customWidth="1"/>
    <col min="11526" max="11526" width="13.85546875" style="5" customWidth="1"/>
    <col min="11527" max="11527" width="11.28515625" style="5" customWidth="1"/>
    <col min="11528" max="11528" width="10" style="5" customWidth="1"/>
    <col min="11529" max="11529" width="12.5703125" style="5" customWidth="1"/>
    <col min="11530" max="11530" width="16.28515625" style="5" customWidth="1"/>
    <col min="11531" max="11775" width="12.42578125" style="5"/>
    <col min="11776" max="11776" width="35.42578125" style="5" customWidth="1"/>
    <col min="11777" max="11777" width="10.42578125" style="5" customWidth="1"/>
    <col min="11778" max="11778" width="13.42578125" style="5" customWidth="1"/>
    <col min="11779" max="11779" width="7.28515625" style="5" customWidth="1"/>
    <col min="11780" max="11780" width="8.7109375" style="5" customWidth="1"/>
    <col min="11781" max="11781" width="11.42578125" style="5" customWidth="1"/>
    <col min="11782" max="11782" width="13.85546875" style="5" customWidth="1"/>
    <col min="11783" max="11783" width="11.28515625" style="5" customWidth="1"/>
    <col min="11784" max="11784" width="10" style="5" customWidth="1"/>
    <col min="11785" max="11785" width="12.5703125" style="5" customWidth="1"/>
    <col min="11786" max="11786" width="16.28515625" style="5" customWidth="1"/>
    <col min="11787" max="12031" width="12.42578125" style="5"/>
    <col min="12032" max="12032" width="35.42578125" style="5" customWidth="1"/>
    <col min="12033" max="12033" width="10.42578125" style="5" customWidth="1"/>
    <col min="12034" max="12034" width="13.42578125" style="5" customWidth="1"/>
    <col min="12035" max="12035" width="7.28515625" style="5" customWidth="1"/>
    <col min="12036" max="12036" width="8.7109375" style="5" customWidth="1"/>
    <col min="12037" max="12037" width="11.42578125" style="5" customWidth="1"/>
    <col min="12038" max="12038" width="13.85546875" style="5" customWidth="1"/>
    <col min="12039" max="12039" width="11.28515625" style="5" customWidth="1"/>
    <col min="12040" max="12040" width="10" style="5" customWidth="1"/>
    <col min="12041" max="12041" width="12.5703125" style="5" customWidth="1"/>
    <col min="12042" max="12042" width="16.28515625" style="5" customWidth="1"/>
    <col min="12043" max="12287" width="12.42578125" style="5"/>
    <col min="12288" max="12288" width="35.42578125" style="5" customWidth="1"/>
    <col min="12289" max="12289" width="10.42578125" style="5" customWidth="1"/>
    <col min="12290" max="12290" width="13.42578125" style="5" customWidth="1"/>
    <col min="12291" max="12291" width="7.28515625" style="5" customWidth="1"/>
    <col min="12292" max="12292" width="8.7109375" style="5" customWidth="1"/>
    <col min="12293" max="12293" width="11.42578125" style="5" customWidth="1"/>
    <col min="12294" max="12294" width="13.85546875" style="5" customWidth="1"/>
    <col min="12295" max="12295" width="11.28515625" style="5" customWidth="1"/>
    <col min="12296" max="12296" width="10" style="5" customWidth="1"/>
    <col min="12297" max="12297" width="12.5703125" style="5" customWidth="1"/>
    <col min="12298" max="12298" width="16.28515625" style="5" customWidth="1"/>
    <col min="12299" max="12543" width="12.42578125" style="5"/>
    <col min="12544" max="12544" width="35.42578125" style="5" customWidth="1"/>
    <col min="12545" max="12545" width="10.42578125" style="5" customWidth="1"/>
    <col min="12546" max="12546" width="13.42578125" style="5" customWidth="1"/>
    <col min="12547" max="12547" width="7.28515625" style="5" customWidth="1"/>
    <col min="12548" max="12548" width="8.7109375" style="5" customWidth="1"/>
    <col min="12549" max="12549" width="11.42578125" style="5" customWidth="1"/>
    <col min="12550" max="12550" width="13.85546875" style="5" customWidth="1"/>
    <col min="12551" max="12551" width="11.28515625" style="5" customWidth="1"/>
    <col min="12552" max="12552" width="10" style="5" customWidth="1"/>
    <col min="12553" max="12553" width="12.5703125" style="5" customWidth="1"/>
    <col min="12554" max="12554" width="16.28515625" style="5" customWidth="1"/>
    <col min="12555" max="12799" width="12.42578125" style="5"/>
    <col min="12800" max="12800" width="35.42578125" style="5" customWidth="1"/>
    <col min="12801" max="12801" width="10.42578125" style="5" customWidth="1"/>
    <col min="12802" max="12802" width="13.42578125" style="5" customWidth="1"/>
    <col min="12803" max="12803" width="7.28515625" style="5" customWidth="1"/>
    <col min="12804" max="12804" width="8.7109375" style="5" customWidth="1"/>
    <col min="12805" max="12805" width="11.42578125" style="5" customWidth="1"/>
    <col min="12806" max="12806" width="13.85546875" style="5" customWidth="1"/>
    <col min="12807" max="12807" width="11.28515625" style="5" customWidth="1"/>
    <col min="12808" max="12808" width="10" style="5" customWidth="1"/>
    <col min="12809" max="12809" width="12.5703125" style="5" customWidth="1"/>
    <col min="12810" max="12810" width="16.28515625" style="5" customWidth="1"/>
    <col min="12811" max="13055" width="12.42578125" style="5"/>
    <col min="13056" max="13056" width="35.42578125" style="5" customWidth="1"/>
    <col min="13057" max="13057" width="10.42578125" style="5" customWidth="1"/>
    <col min="13058" max="13058" width="13.42578125" style="5" customWidth="1"/>
    <col min="13059" max="13059" width="7.28515625" style="5" customWidth="1"/>
    <col min="13060" max="13060" width="8.7109375" style="5" customWidth="1"/>
    <col min="13061" max="13061" width="11.42578125" style="5" customWidth="1"/>
    <col min="13062" max="13062" width="13.85546875" style="5" customWidth="1"/>
    <col min="13063" max="13063" width="11.28515625" style="5" customWidth="1"/>
    <col min="13064" max="13064" width="10" style="5" customWidth="1"/>
    <col min="13065" max="13065" width="12.5703125" style="5" customWidth="1"/>
    <col min="13066" max="13066" width="16.28515625" style="5" customWidth="1"/>
    <col min="13067" max="13311" width="12.42578125" style="5"/>
    <col min="13312" max="13312" width="35.42578125" style="5" customWidth="1"/>
    <col min="13313" max="13313" width="10.42578125" style="5" customWidth="1"/>
    <col min="13314" max="13314" width="13.42578125" style="5" customWidth="1"/>
    <col min="13315" max="13315" width="7.28515625" style="5" customWidth="1"/>
    <col min="13316" max="13316" width="8.7109375" style="5" customWidth="1"/>
    <col min="13317" max="13317" width="11.42578125" style="5" customWidth="1"/>
    <col min="13318" max="13318" width="13.85546875" style="5" customWidth="1"/>
    <col min="13319" max="13319" width="11.28515625" style="5" customWidth="1"/>
    <col min="13320" max="13320" width="10" style="5" customWidth="1"/>
    <col min="13321" max="13321" width="12.5703125" style="5" customWidth="1"/>
    <col min="13322" max="13322" width="16.28515625" style="5" customWidth="1"/>
    <col min="13323" max="13567" width="12.42578125" style="5"/>
    <col min="13568" max="13568" width="35.42578125" style="5" customWidth="1"/>
    <col min="13569" max="13569" width="10.42578125" style="5" customWidth="1"/>
    <col min="13570" max="13570" width="13.42578125" style="5" customWidth="1"/>
    <col min="13571" max="13571" width="7.28515625" style="5" customWidth="1"/>
    <col min="13572" max="13572" width="8.7109375" style="5" customWidth="1"/>
    <col min="13573" max="13573" width="11.42578125" style="5" customWidth="1"/>
    <col min="13574" max="13574" width="13.85546875" style="5" customWidth="1"/>
    <col min="13575" max="13575" width="11.28515625" style="5" customWidth="1"/>
    <col min="13576" max="13576" width="10" style="5" customWidth="1"/>
    <col min="13577" max="13577" width="12.5703125" style="5" customWidth="1"/>
    <col min="13578" max="13578" width="16.28515625" style="5" customWidth="1"/>
    <col min="13579" max="13823" width="12.42578125" style="5"/>
    <col min="13824" max="13824" width="35.42578125" style="5" customWidth="1"/>
    <col min="13825" max="13825" width="10.42578125" style="5" customWidth="1"/>
    <col min="13826" max="13826" width="13.42578125" style="5" customWidth="1"/>
    <col min="13827" max="13827" width="7.28515625" style="5" customWidth="1"/>
    <col min="13828" max="13828" width="8.7109375" style="5" customWidth="1"/>
    <col min="13829" max="13829" width="11.42578125" style="5" customWidth="1"/>
    <col min="13830" max="13830" width="13.85546875" style="5" customWidth="1"/>
    <col min="13831" max="13831" width="11.28515625" style="5" customWidth="1"/>
    <col min="13832" max="13832" width="10" style="5" customWidth="1"/>
    <col min="13833" max="13833" width="12.5703125" style="5" customWidth="1"/>
    <col min="13834" max="13834" width="16.28515625" style="5" customWidth="1"/>
    <col min="13835" max="14079" width="12.42578125" style="5"/>
    <col min="14080" max="14080" width="35.42578125" style="5" customWidth="1"/>
    <col min="14081" max="14081" width="10.42578125" style="5" customWidth="1"/>
    <col min="14082" max="14082" width="13.42578125" style="5" customWidth="1"/>
    <col min="14083" max="14083" width="7.28515625" style="5" customWidth="1"/>
    <col min="14084" max="14084" width="8.7109375" style="5" customWidth="1"/>
    <col min="14085" max="14085" width="11.42578125" style="5" customWidth="1"/>
    <col min="14086" max="14086" width="13.85546875" style="5" customWidth="1"/>
    <col min="14087" max="14087" width="11.28515625" style="5" customWidth="1"/>
    <col min="14088" max="14088" width="10" style="5" customWidth="1"/>
    <col min="14089" max="14089" width="12.5703125" style="5" customWidth="1"/>
    <col min="14090" max="14090" width="16.28515625" style="5" customWidth="1"/>
    <col min="14091" max="14335" width="12.42578125" style="5"/>
    <col min="14336" max="14336" width="35.42578125" style="5" customWidth="1"/>
    <col min="14337" max="14337" width="10.42578125" style="5" customWidth="1"/>
    <col min="14338" max="14338" width="13.42578125" style="5" customWidth="1"/>
    <col min="14339" max="14339" width="7.28515625" style="5" customWidth="1"/>
    <col min="14340" max="14340" width="8.7109375" style="5" customWidth="1"/>
    <col min="14341" max="14341" width="11.42578125" style="5" customWidth="1"/>
    <col min="14342" max="14342" width="13.85546875" style="5" customWidth="1"/>
    <col min="14343" max="14343" width="11.28515625" style="5" customWidth="1"/>
    <col min="14344" max="14344" width="10" style="5" customWidth="1"/>
    <col min="14345" max="14345" width="12.5703125" style="5" customWidth="1"/>
    <col min="14346" max="14346" width="16.28515625" style="5" customWidth="1"/>
    <col min="14347" max="14591" width="12.42578125" style="5"/>
    <col min="14592" max="14592" width="35.42578125" style="5" customWidth="1"/>
    <col min="14593" max="14593" width="10.42578125" style="5" customWidth="1"/>
    <col min="14594" max="14594" width="13.42578125" style="5" customWidth="1"/>
    <col min="14595" max="14595" width="7.28515625" style="5" customWidth="1"/>
    <col min="14596" max="14596" width="8.7109375" style="5" customWidth="1"/>
    <col min="14597" max="14597" width="11.42578125" style="5" customWidth="1"/>
    <col min="14598" max="14598" width="13.85546875" style="5" customWidth="1"/>
    <col min="14599" max="14599" width="11.28515625" style="5" customWidth="1"/>
    <col min="14600" max="14600" width="10" style="5" customWidth="1"/>
    <col min="14601" max="14601" width="12.5703125" style="5" customWidth="1"/>
    <col min="14602" max="14602" width="16.28515625" style="5" customWidth="1"/>
    <col min="14603" max="14847" width="12.42578125" style="5"/>
    <col min="14848" max="14848" width="35.42578125" style="5" customWidth="1"/>
    <col min="14849" max="14849" width="10.42578125" style="5" customWidth="1"/>
    <col min="14850" max="14850" width="13.42578125" style="5" customWidth="1"/>
    <col min="14851" max="14851" width="7.28515625" style="5" customWidth="1"/>
    <col min="14852" max="14852" width="8.7109375" style="5" customWidth="1"/>
    <col min="14853" max="14853" width="11.42578125" style="5" customWidth="1"/>
    <col min="14854" max="14854" width="13.85546875" style="5" customWidth="1"/>
    <col min="14855" max="14855" width="11.28515625" style="5" customWidth="1"/>
    <col min="14856" max="14856" width="10" style="5" customWidth="1"/>
    <col min="14857" max="14857" width="12.5703125" style="5" customWidth="1"/>
    <col min="14858" max="14858" width="16.28515625" style="5" customWidth="1"/>
    <col min="14859" max="15103" width="12.42578125" style="5"/>
    <col min="15104" max="15104" width="35.42578125" style="5" customWidth="1"/>
    <col min="15105" max="15105" width="10.42578125" style="5" customWidth="1"/>
    <col min="15106" max="15106" width="13.42578125" style="5" customWidth="1"/>
    <col min="15107" max="15107" width="7.28515625" style="5" customWidth="1"/>
    <col min="15108" max="15108" width="8.7109375" style="5" customWidth="1"/>
    <col min="15109" max="15109" width="11.42578125" style="5" customWidth="1"/>
    <col min="15110" max="15110" width="13.85546875" style="5" customWidth="1"/>
    <col min="15111" max="15111" width="11.28515625" style="5" customWidth="1"/>
    <col min="15112" max="15112" width="10" style="5" customWidth="1"/>
    <col min="15113" max="15113" width="12.5703125" style="5" customWidth="1"/>
    <col min="15114" max="15114" width="16.28515625" style="5" customWidth="1"/>
    <col min="15115" max="15359" width="12.42578125" style="5"/>
    <col min="15360" max="15360" width="35.42578125" style="5" customWidth="1"/>
    <col min="15361" max="15361" width="10.42578125" style="5" customWidth="1"/>
    <col min="15362" max="15362" width="13.42578125" style="5" customWidth="1"/>
    <col min="15363" max="15363" width="7.28515625" style="5" customWidth="1"/>
    <col min="15364" max="15364" width="8.7109375" style="5" customWidth="1"/>
    <col min="15365" max="15365" width="11.42578125" style="5" customWidth="1"/>
    <col min="15366" max="15366" width="13.85546875" style="5" customWidth="1"/>
    <col min="15367" max="15367" width="11.28515625" style="5" customWidth="1"/>
    <col min="15368" max="15368" width="10" style="5" customWidth="1"/>
    <col min="15369" max="15369" width="12.5703125" style="5" customWidth="1"/>
    <col min="15370" max="15370" width="16.28515625" style="5" customWidth="1"/>
    <col min="15371" max="15615" width="12.42578125" style="5"/>
    <col min="15616" max="15616" width="35.42578125" style="5" customWidth="1"/>
    <col min="15617" max="15617" width="10.42578125" style="5" customWidth="1"/>
    <col min="15618" max="15618" width="13.42578125" style="5" customWidth="1"/>
    <col min="15619" max="15619" width="7.28515625" style="5" customWidth="1"/>
    <col min="15620" max="15620" width="8.7109375" style="5" customWidth="1"/>
    <col min="15621" max="15621" width="11.42578125" style="5" customWidth="1"/>
    <col min="15622" max="15622" width="13.85546875" style="5" customWidth="1"/>
    <col min="15623" max="15623" width="11.28515625" style="5" customWidth="1"/>
    <col min="15624" max="15624" width="10" style="5" customWidth="1"/>
    <col min="15625" max="15625" width="12.5703125" style="5" customWidth="1"/>
    <col min="15626" max="15626" width="16.28515625" style="5" customWidth="1"/>
    <col min="15627" max="15871" width="12.42578125" style="5"/>
    <col min="15872" max="15872" width="35.42578125" style="5" customWidth="1"/>
    <col min="15873" max="15873" width="10.42578125" style="5" customWidth="1"/>
    <col min="15874" max="15874" width="13.42578125" style="5" customWidth="1"/>
    <col min="15875" max="15875" width="7.28515625" style="5" customWidth="1"/>
    <col min="15876" max="15876" width="8.7109375" style="5" customWidth="1"/>
    <col min="15877" max="15877" width="11.42578125" style="5" customWidth="1"/>
    <col min="15878" max="15878" width="13.85546875" style="5" customWidth="1"/>
    <col min="15879" max="15879" width="11.28515625" style="5" customWidth="1"/>
    <col min="15880" max="15880" width="10" style="5" customWidth="1"/>
    <col min="15881" max="15881" width="12.5703125" style="5" customWidth="1"/>
    <col min="15882" max="15882" width="16.28515625" style="5" customWidth="1"/>
    <col min="15883" max="16127" width="12.42578125" style="5"/>
    <col min="16128" max="16128" width="35.42578125" style="5" customWidth="1"/>
    <col min="16129" max="16129" width="10.42578125" style="5" customWidth="1"/>
    <col min="16130" max="16130" width="13.42578125" style="5" customWidth="1"/>
    <col min="16131" max="16131" width="7.28515625" style="5" customWidth="1"/>
    <col min="16132" max="16132" width="8.7109375" style="5" customWidth="1"/>
    <col min="16133" max="16133" width="11.42578125" style="5" customWidth="1"/>
    <col min="16134" max="16134" width="13.85546875" style="5" customWidth="1"/>
    <col min="16135" max="16135" width="11.28515625" style="5" customWidth="1"/>
    <col min="16136" max="16136" width="10" style="5" customWidth="1"/>
    <col min="16137" max="16137" width="12.5703125" style="5" customWidth="1"/>
    <col min="16138" max="16138" width="16.28515625" style="5" customWidth="1"/>
    <col min="16139" max="16384" width="12.42578125" style="5"/>
  </cols>
  <sheetData>
    <row r="1" spans="1:25" ht="21" thickTop="1">
      <c r="A1" s="7" t="s">
        <v>26</v>
      </c>
      <c r="B1" s="8"/>
      <c r="C1" s="8"/>
      <c r="D1" s="9"/>
      <c r="E1" s="9"/>
      <c r="F1" s="9"/>
      <c r="G1" s="9"/>
      <c r="H1" s="9"/>
      <c r="I1" s="10"/>
      <c r="J1" s="11"/>
    </row>
    <row r="2" spans="1:25">
      <c r="A2" s="12" t="s">
        <v>27</v>
      </c>
      <c r="B2" s="13"/>
      <c r="C2" s="13"/>
      <c r="D2" s="14"/>
      <c r="E2" s="14"/>
      <c r="F2" s="14"/>
      <c r="G2" s="14"/>
      <c r="H2" s="14"/>
      <c r="I2" s="15"/>
    </row>
    <row r="3" spans="1:25">
      <c r="A3" s="16" t="s">
        <v>28</v>
      </c>
      <c r="B3" s="17"/>
      <c r="C3" s="17"/>
      <c r="D3" s="18"/>
      <c r="E3" s="18"/>
      <c r="F3" s="18"/>
      <c r="G3" s="18"/>
      <c r="H3" s="18"/>
      <c r="I3" s="19"/>
    </row>
    <row r="4" spans="1:25">
      <c r="A4" s="16"/>
      <c r="B4" s="17"/>
      <c r="C4" s="17"/>
      <c r="D4" s="18"/>
      <c r="E4" s="18"/>
      <c r="F4" s="18"/>
      <c r="G4" s="18"/>
      <c r="H4" s="18"/>
      <c r="I4" s="19"/>
    </row>
    <row r="5" spans="1:25" ht="15.75">
      <c r="A5" s="20"/>
      <c r="B5" s="21" t="s">
        <v>29</v>
      </c>
      <c r="C5" s="22"/>
      <c r="D5" s="23"/>
      <c r="E5" s="23"/>
      <c r="F5" s="23"/>
      <c r="G5" s="23"/>
      <c r="H5" s="24"/>
      <c r="I5" s="19"/>
    </row>
    <row r="6" spans="1:25" ht="15.75" thickBot="1">
      <c r="A6" s="20"/>
      <c r="B6" s="17"/>
      <c r="C6" s="17"/>
      <c r="D6" s="18"/>
      <c r="E6" s="18"/>
      <c r="F6" s="18"/>
      <c r="G6" s="18"/>
      <c r="H6" s="18"/>
      <c r="I6" s="19"/>
    </row>
    <row r="7" spans="1:25" ht="16.5" thickTop="1">
      <c r="A7" s="20"/>
      <c r="B7" s="25">
        <v>190000</v>
      </c>
      <c r="C7" s="26" t="s">
        <v>30</v>
      </c>
      <c r="D7" s="27"/>
      <c r="E7" s="27"/>
      <c r="F7" s="27"/>
      <c r="G7" s="27"/>
      <c r="H7" s="28"/>
      <c r="I7" s="19"/>
    </row>
    <row r="8" spans="1:25" ht="15.75">
      <c r="A8" s="20"/>
      <c r="B8" s="29">
        <v>3.6</v>
      </c>
      <c r="C8" s="30" t="s">
        <v>31</v>
      </c>
      <c r="D8" s="31"/>
      <c r="E8" s="31"/>
      <c r="F8" s="31"/>
      <c r="G8" s="31"/>
      <c r="H8" s="32"/>
      <c r="I8" s="33"/>
    </row>
    <row r="9" spans="1:25" ht="15.75">
      <c r="A9" s="20"/>
      <c r="B9" s="34">
        <v>35</v>
      </c>
      <c r="C9" s="30" t="s">
        <v>32</v>
      </c>
      <c r="D9" s="31"/>
      <c r="E9" s="31"/>
      <c r="F9" s="31"/>
      <c r="G9" s="31"/>
      <c r="H9" s="32"/>
      <c r="I9" s="19"/>
    </row>
    <row r="10" spans="1:25" ht="16.5" thickBot="1">
      <c r="A10" s="20"/>
      <c r="B10" s="35">
        <v>12</v>
      </c>
      <c r="C10" s="36" t="s">
        <v>33</v>
      </c>
      <c r="D10" s="37"/>
      <c r="E10" s="37"/>
      <c r="F10" s="37"/>
      <c r="G10" s="37"/>
      <c r="H10" s="38"/>
      <c r="I10" s="33"/>
      <c r="J10" s="39"/>
    </row>
    <row r="11" spans="1:25" s="40" customFormat="1" ht="16.5" thickTop="1">
      <c r="A11" s="41"/>
      <c r="B11" s="42"/>
      <c r="C11" s="43"/>
      <c r="D11" s="44"/>
      <c r="E11" s="44"/>
      <c r="F11" s="44"/>
      <c r="G11" s="44"/>
      <c r="H11" s="44"/>
      <c r="I11" s="45"/>
      <c r="J11" s="46"/>
    </row>
    <row r="12" spans="1:25">
      <c r="A12" s="20"/>
      <c r="B12" s="47"/>
      <c r="C12" s="48"/>
      <c r="D12" s="49"/>
      <c r="E12" s="49"/>
      <c r="F12" s="49"/>
      <c r="G12" s="49"/>
      <c r="H12" s="49"/>
      <c r="I12" s="19"/>
    </row>
    <row r="13" spans="1:25" ht="22.5">
      <c r="A13" s="50" t="s">
        <v>34</v>
      </c>
      <c r="B13" s="51" t="s">
        <v>35</v>
      </c>
      <c r="C13" s="51" t="s">
        <v>36</v>
      </c>
      <c r="D13" s="52" t="s">
        <v>37</v>
      </c>
      <c r="E13" s="52" t="s">
        <v>38</v>
      </c>
      <c r="F13" s="52" t="s">
        <v>39</v>
      </c>
      <c r="G13" s="52" t="s">
        <v>40</v>
      </c>
      <c r="H13" s="52" t="s">
        <v>41</v>
      </c>
      <c r="I13" s="53" t="s">
        <v>42</v>
      </c>
      <c r="K13" s="54"/>
      <c r="L13" s="54"/>
      <c r="M13" s="54"/>
      <c r="N13" s="54"/>
      <c r="O13" s="54"/>
      <c r="P13" s="54"/>
    </row>
    <row r="14" spans="1:25" ht="23.25" thickBot="1">
      <c r="A14" s="55" t="s">
        <v>43</v>
      </c>
      <c r="B14" s="56" t="s">
        <v>44</v>
      </c>
      <c r="C14" s="57" t="s">
        <v>45</v>
      </c>
      <c r="D14" s="58" t="s">
        <v>46</v>
      </c>
      <c r="E14" s="58" t="s">
        <v>47</v>
      </c>
      <c r="F14" s="58" t="s">
        <v>48</v>
      </c>
      <c r="G14" s="58" t="s">
        <v>49</v>
      </c>
      <c r="H14" s="58" t="s">
        <v>37</v>
      </c>
      <c r="I14" s="59" t="s">
        <v>50</v>
      </c>
      <c r="K14" s="54"/>
      <c r="L14" s="54"/>
      <c r="M14" s="54"/>
      <c r="N14" s="54"/>
      <c r="O14" s="54"/>
      <c r="P14" s="54"/>
      <c r="Q14" s="54"/>
      <c r="R14" s="54"/>
      <c r="S14" s="54"/>
      <c r="T14" s="54"/>
      <c r="U14" s="54"/>
      <c r="V14" s="54"/>
      <c r="W14" s="54"/>
      <c r="X14" s="54"/>
      <c r="Y14" s="54"/>
    </row>
    <row r="15" spans="1:25" ht="15.75" thickTop="1">
      <c r="A15" s="60">
        <f>B8</f>
        <v>3.6</v>
      </c>
      <c r="B15" s="61"/>
      <c r="C15" s="62">
        <v>0</v>
      </c>
      <c r="D15" s="63">
        <v>0</v>
      </c>
      <c r="E15" s="63">
        <f>B10*B9</f>
        <v>420</v>
      </c>
      <c r="F15" s="63">
        <f>B7</f>
        <v>190000</v>
      </c>
      <c r="G15" s="63">
        <f>PMT(A15/100/$B$10,E15,-F15)</f>
        <v>796.3002134323857</v>
      </c>
      <c r="H15" s="63">
        <f t="shared" ref="H15:H78" si="0">IF(ISERR(+F15*A15/$B$10/100)=1,0,F15*A15/$B$10/100)</f>
        <v>570</v>
      </c>
      <c r="I15" s="64">
        <f t="shared" ref="I15:I78" si="1">IF(ISERR(+G15-H15)=1,0,G15-H15)</f>
        <v>226.3002134323857</v>
      </c>
    </row>
    <row r="16" spans="1:25">
      <c r="A16" s="65">
        <f t="shared" ref="A16:A79" si="2">A15</f>
        <v>3.6</v>
      </c>
      <c r="B16" s="66"/>
      <c r="C16" s="67">
        <f>+C15</f>
        <v>0</v>
      </c>
      <c r="D16" s="68">
        <v>1</v>
      </c>
      <c r="E16" s="68">
        <f t="shared" ref="E16:E79" si="3">(-LOG(1-((F16-B16)*A16/100/$B$10/G15))/(LOG(1+(A16/$B$10/100)))*(C16&lt;&gt;0))+(E15-1)*(C16=0)</f>
        <v>419</v>
      </c>
      <c r="F16" s="68">
        <f t="shared" ref="F16:F79" si="4">(F15-I15-B15)*(E15&gt;1)</f>
        <v>189773.69978656762</v>
      </c>
      <c r="G16" s="68">
        <f t="shared" ref="G16:G79" si="5">PMT(A16/100/$B$10,E16,-F16)*(C16=0)+G15*(C16&lt;&gt;0)</f>
        <v>796.30021343238582</v>
      </c>
      <c r="H16" s="68">
        <f t="shared" si="0"/>
        <v>569.32109935970288</v>
      </c>
      <c r="I16" s="69">
        <f t="shared" si="1"/>
        <v>226.97911407268293</v>
      </c>
    </row>
    <row r="17" spans="1:9">
      <c r="A17" s="65">
        <f t="shared" si="2"/>
        <v>3.6</v>
      </c>
      <c r="B17" s="66"/>
      <c r="C17" s="67">
        <f t="shared" ref="C17:C80" si="6">+C16</f>
        <v>0</v>
      </c>
      <c r="D17" s="68">
        <v>2</v>
      </c>
      <c r="E17" s="68">
        <f t="shared" si="3"/>
        <v>418</v>
      </c>
      <c r="F17" s="68">
        <f t="shared" si="4"/>
        <v>189546.72067249494</v>
      </c>
      <c r="G17" s="68">
        <f t="shared" si="5"/>
        <v>796.30021343238559</v>
      </c>
      <c r="H17" s="68">
        <f t="shared" si="0"/>
        <v>568.64016201748484</v>
      </c>
      <c r="I17" s="69">
        <f t="shared" si="1"/>
        <v>227.66005141490075</v>
      </c>
    </row>
    <row r="18" spans="1:9">
      <c r="A18" s="65">
        <f t="shared" si="2"/>
        <v>3.6</v>
      </c>
      <c r="B18" s="66"/>
      <c r="C18" s="67">
        <f t="shared" si="6"/>
        <v>0</v>
      </c>
      <c r="D18" s="68">
        <v>3</v>
      </c>
      <c r="E18" s="68">
        <f t="shared" si="3"/>
        <v>417</v>
      </c>
      <c r="F18" s="68">
        <f t="shared" si="4"/>
        <v>189319.06062108005</v>
      </c>
      <c r="G18" s="68">
        <f t="shared" si="5"/>
        <v>796.30021343238582</v>
      </c>
      <c r="H18" s="68">
        <f t="shared" si="0"/>
        <v>567.95718186324018</v>
      </c>
      <c r="I18" s="69">
        <f t="shared" si="1"/>
        <v>228.34303156914564</v>
      </c>
    </row>
    <row r="19" spans="1:9">
      <c r="A19" s="65">
        <f t="shared" si="2"/>
        <v>3.6</v>
      </c>
      <c r="B19" s="66"/>
      <c r="C19" s="67">
        <f t="shared" si="6"/>
        <v>0</v>
      </c>
      <c r="D19" s="68">
        <v>4</v>
      </c>
      <c r="E19" s="68">
        <f t="shared" si="3"/>
        <v>416</v>
      </c>
      <c r="F19" s="68">
        <f t="shared" si="4"/>
        <v>189090.7175895109</v>
      </c>
      <c r="G19" s="68">
        <f t="shared" si="5"/>
        <v>796.30021343238559</v>
      </c>
      <c r="H19" s="68">
        <f t="shared" si="0"/>
        <v>567.27215276853269</v>
      </c>
      <c r="I19" s="69">
        <f t="shared" si="1"/>
        <v>229.0280606638529</v>
      </c>
    </row>
    <row r="20" spans="1:9">
      <c r="A20" s="65">
        <f t="shared" si="2"/>
        <v>3.6</v>
      </c>
      <c r="B20" s="66"/>
      <c r="C20" s="67">
        <f t="shared" si="6"/>
        <v>0</v>
      </c>
      <c r="D20" s="68">
        <v>5</v>
      </c>
      <c r="E20" s="68">
        <f t="shared" si="3"/>
        <v>415</v>
      </c>
      <c r="F20" s="68">
        <f t="shared" si="4"/>
        <v>188861.68952884706</v>
      </c>
      <c r="G20" s="68">
        <f t="shared" si="5"/>
        <v>796.30021343238548</v>
      </c>
      <c r="H20" s="68">
        <f t="shared" si="0"/>
        <v>566.58506858654118</v>
      </c>
      <c r="I20" s="69">
        <f t="shared" si="1"/>
        <v>229.71514484584429</v>
      </c>
    </row>
    <row r="21" spans="1:9">
      <c r="A21" s="65">
        <f t="shared" si="2"/>
        <v>3.6</v>
      </c>
      <c r="B21" s="66"/>
      <c r="C21" s="67">
        <v>0</v>
      </c>
      <c r="D21" s="68">
        <v>6</v>
      </c>
      <c r="E21" s="68">
        <f t="shared" si="3"/>
        <v>414</v>
      </c>
      <c r="F21" s="68">
        <f t="shared" si="4"/>
        <v>188631.97438400122</v>
      </c>
      <c r="G21" s="68">
        <f t="shared" si="5"/>
        <v>796.30021343238548</v>
      </c>
      <c r="H21" s="68">
        <f t="shared" si="0"/>
        <v>565.89592315200366</v>
      </c>
      <c r="I21" s="69">
        <f t="shared" si="1"/>
        <v>230.40429028038182</v>
      </c>
    </row>
    <row r="22" spans="1:9" ht="15.75">
      <c r="A22" s="65">
        <f t="shared" si="2"/>
        <v>3.6</v>
      </c>
      <c r="B22" s="70"/>
      <c r="C22" s="67">
        <f t="shared" si="6"/>
        <v>0</v>
      </c>
      <c r="D22" s="68">
        <v>7</v>
      </c>
      <c r="E22" s="68">
        <f t="shared" si="3"/>
        <v>413</v>
      </c>
      <c r="F22" s="68">
        <f t="shared" si="4"/>
        <v>188401.57009372083</v>
      </c>
      <c r="G22" s="68">
        <f t="shared" si="5"/>
        <v>796.30021343238548</v>
      </c>
      <c r="H22" s="68">
        <f t="shared" si="0"/>
        <v>565.20471028116253</v>
      </c>
      <c r="I22" s="69">
        <f t="shared" si="1"/>
        <v>231.09550315122294</v>
      </c>
    </row>
    <row r="23" spans="1:9">
      <c r="A23" s="65">
        <f t="shared" si="2"/>
        <v>3.6</v>
      </c>
      <c r="B23" s="66"/>
      <c r="C23" s="67">
        <f t="shared" si="6"/>
        <v>0</v>
      </c>
      <c r="D23" s="68">
        <v>8</v>
      </c>
      <c r="E23" s="68">
        <f t="shared" si="3"/>
        <v>412</v>
      </c>
      <c r="F23" s="68">
        <f t="shared" si="4"/>
        <v>188170.47459056962</v>
      </c>
      <c r="G23" s="68">
        <f t="shared" si="5"/>
        <v>796.30021343238548</v>
      </c>
      <c r="H23" s="68">
        <f t="shared" si="0"/>
        <v>564.51142377170891</v>
      </c>
      <c r="I23" s="69">
        <f t="shared" si="1"/>
        <v>231.78878966067657</v>
      </c>
    </row>
    <row r="24" spans="1:9">
      <c r="A24" s="65">
        <f t="shared" si="2"/>
        <v>3.6</v>
      </c>
      <c r="B24" s="66"/>
      <c r="C24" s="67">
        <f t="shared" si="6"/>
        <v>0</v>
      </c>
      <c r="D24" s="68">
        <v>9</v>
      </c>
      <c r="E24" s="68">
        <f t="shared" si="3"/>
        <v>411</v>
      </c>
      <c r="F24" s="68">
        <f t="shared" si="4"/>
        <v>187938.68580090895</v>
      </c>
      <c r="G24" s="68">
        <f t="shared" si="5"/>
        <v>796.30021343238536</v>
      </c>
      <c r="H24" s="68">
        <f t="shared" si="0"/>
        <v>563.81605740272676</v>
      </c>
      <c r="I24" s="69">
        <f t="shared" si="1"/>
        <v>232.48415602965861</v>
      </c>
    </row>
    <row r="25" spans="1:9">
      <c r="A25" s="65">
        <f t="shared" si="2"/>
        <v>3.6</v>
      </c>
      <c r="B25" s="66"/>
      <c r="C25" s="67">
        <f t="shared" si="6"/>
        <v>0</v>
      </c>
      <c r="D25" s="68">
        <v>10</v>
      </c>
      <c r="E25" s="68">
        <f t="shared" si="3"/>
        <v>410</v>
      </c>
      <c r="F25" s="68">
        <f t="shared" si="4"/>
        <v>187706.2016448793</v>
      </c>
      <c r="G25" s="68">
        <f t="shared" si="5"/>
        <v>796.30021343238559</v>
      </c>
      <c r="H25" s="68">
        <f t="shared" si="0"/>
        <v>563.11860493463791</v>
      </c>
      <c r="I25" s="69">
        <f t="shared" si="1"/>
        <v>233.18160849774767</v>
      </c>
    </row>
    <row r="26" spans="1:9">
      <c r="A26" s="65">
        <f t="shared" si="2"/>
        <v>3.6</v>
      </c>
      <c r="B26" s="66"/>
      <c r="C26" s="67">
        <f t="shared" si="6"/>
        <v>0</v>
      </c>
      <c r="D26" s="68">
        <v>11</v>
      </c>
      <c r="E26" s="68">
        <f t="shared" si="3"/>
        <v>409</v>
      </c>
      <c r="F26" s="68">
        <f t="shared" si="4"/>
        <v>187473.02003638155</v>
      </c>
      <c r="G26" s="68">
        <f t="shared" si="5"/>
        <v>796.30021343238548</v>
      </c>
      <c r="H26" s="68">
        <f t="shared" si="0"/>
        <v>562.41906010914465</v>
      </c>
      <c r="I26" s="69">
        <f t="shared" si="1"/>
        <v>233.88115332324082</v>
      </c>
    </row>
    <row r="27" spans="1:9">
      <c r="A27" s="65">
        <f t="shared" si="2"/>
        <v>3.6</v>
      </c>
      <c r="B27" s="66"/>
      <c r="C27" s="67">
        <f t="shared" si="6"/>
        <v>0</v>
      </c>
      <c r="D27" s="68">
        <v>12</v>
      </c>
      <c r="E27" s="68">
        <f t="shared" si="3"/>
        <v>408</v>
      </c>
      <c r="F27" s="68">
        <f t="shared" si="4"/>
        <v>187239.1388830583</v>
      </c>
      <c r="G27" s="68">
        <f t="shared" si="5"/>
        <v>796.30021343238536</v>
      </c>
      <c r="H27" s="68">
        <f t="shared" si="0"/>
        <v>561.71741664917488</v>
      </c>
      <c r="I27" s="69">
        <f t="shared" si="1"/>
        <v>234.58279678321048</v>
      </c>
    </row>
    <row r="28" spans="1:9">
      <c r="A28" s="65">
        <f t="shared" si="2"/>
        <v>3.6</v>
      </c>
      <c r="B28" s="66"/>
      <c r="C28" s="67">
        <f t="shared" si="6"/>
        <v>0</v>
      </c>
      <c r="D28" s="68">
        <v>13</v>
      </c>
      <c r="E28" s="68">
        <f t="shared" si="3"/>
        <v>407</v>
      </c>
      <c r="F28" s="68">
        <f t="shared" si="4"/>
        <v>187004.55608627509</v>
      </c>
      <c r="G28" s="68">
        <f t="shared" si="5"/>
        <v>796.30021343238536</v>
      </c>
      <c r="H28" s="68">
        <f t="shared" si="0"/>
        <v>561.01366825882531</v>
      </c>
      <c r="I28" s="69">
        <f t="shared" si="1"/>
        <v>235.28654517356006</v>
      </c>
    </row>
    <row r="29" spans="1:9">
      <c r="A29" s="65">
        <f t="shared" si="2"/>
        <v>3.6</v>
      </c>
      <c r="B29" s="66"/>
      <c r="C29" s="67">
        <f t="shared" si="6"/>
        <v>0</v>
      </c>
      <c r="D29" s="68">
        <v>14</v>
      </c>
      <c r="E29" s="68">
        <f t="shared" si="3"/>
        <v>406</v>
      </c>
      <c r="F29" s="68">
        <f t="shared" si="4"/>
        <v>186769.26954110153</v>
      </c>
      <c r="G29" s="68">
        <f t="shared" si="5"/>
        <v>796.30021343238525</v>
      </c>
      <c r="H29" s="68">
        <f t="shared" si="0"/>
        <v>560.3078086233046</v>
      </c>
      <c r="I29" s="69">
        <f t="shared" si="1"/>
        <v>235.99240480908065</v>
      </c>
    </row>
    <row r="30" spans="1:9">
      <c r="A30" s="65">
        <f t="shared" si="2"/>
        <v>3.6</v>
      </c>
      <c r="B30" s="66"/>
      <c r="C30" s="67">
        <f t="shared" si="6"/>
        <v>0</v>
      </c>
      <c r="D30" s="68">
        <v>15</v>
      </c>
      <c r="E30" s="68">
        <f t="shared" si="3"/>
        <v>405</v>
      </c>
      <c r="F30" s="68">
        <f t="shared" si="4"/>
        <v>186533.27713629245</v>
      </c>
      <c r="G30" s="68">
        <f t="shared" si="5"/>
        <v>796.30021343238514</v>
      </c>
      <c r="H30" s="68">
        <f t="shared" si="0"/>
        <v>559.59983140887744</v>
      </c>
      <c r="I30" s="69">
        <f t="shared" si="1"/>
        <v>236.7003820235077</v>
      </c>
    </row>
    <row r="31" spans="1:9">
      <c r="A31" s="65">
        <f t="shared" si="2"/>
        <v>3.6</v>
      </c>
      <c r="B31" s="66"/>
      <c r="C31" s="67">
        <f t="shared" si="6"/>
        <v>0</v>
      </c>
      <c r="D31" s="68">
        <v>16</v>
      </c>
      <c r="E31" s="68">
        <f t="shared" si="3"/>
        <v>404</v>
      </c>
      <c r="F31" s="68">
        <f t="shared" si="4"/>
        <v>186296.57675426896</v>
      </c>
      <c r="G31" s="68">
        <f t="shared" si="5"/>
        <v>796.30021343238525</v>
      </c>
      <c r="H31" s="68">
        <f t="shared" si="0"/>
        <v>558.88973026280689</v>
      </c>
      <c r="I31" s="69">
        <f t="shared" si="1"/>
        <v>237.41048316957836</v>
      </c>
    </row>
    <row r="32" spans="1:9" ht="15.75">
      <c r="A32" s="65">
        <f t="shared" si="2"/>
        <v>3.6</v>
      </c>
      <c r="B32" s="70"/>
      <c r="C32" s="67">
        <f t="shared" si="6"/>
        <v>0</v>
      </c>
      <c r="D32" s="68">
        <v>17</v>
      </c>
      <c r="E32" s="68">
        <f t="shared" si="3"/>
        <v>403</v>
      </c>
      <c r="F32" s="68">
        <f t="shared" si="4"/>
        <v>186059.16627109938</v>
      </c>
      <c r="G32" s="68">
        <f t="shared" si="5"/>
        <v>796.30021343238514</v>
      </c>
      <c r="H32" s="68">
        <f t="shared" si="0"/>
        <v>558.17749881329826</v>
      </c>
      <c r="I32" s="69">
        <f t="shared" si="1"/>
        <v>238.12271461908688</v>
      </c>
    </row>
    <row r="33" spans="1:9">
      <c r="A33" s="65">
        <f t="shared" si="2"/>
        <v>3.6</v>
      </c>
      <c r="B33" s="66"/>
      <c r="C33" s="67">
        <f t="shared" si="6"/>
        <v>0</v>
      </c>
      <c r="D33" s="68">
        <v>18</v>
      </c>
      <c r="E33" s="68">
        <f t="shared" si="3"/>
        <v>402</v>
      </c>
      <c r="F33" s="68">
        <f t="shared" si="4"/>
        <v>185821.04355648029</v>
      </c>
      <c r="G33" s="68">
        <f t="shared" si="5"/>
        <v>796.30021343238525</v>
      </c>
      <c r="H33" s="68">
        <f t="shared" si="0"/>
        <v>557.46313066944094</v>
      </c>
      <c r="I33" s="69">
        <f t="shared" si="1"/>
        <v>238.83708276294431</v>
      </c>
    </row>
    <row r="34" spans="1:9">
      <c r="A34" s="65">
        <f t="shared" si="2"/>
        <v>3.6</v>
      </c>
      <c r="B34" s="66"/>
      <c r="C34" s="67">
        <f t="shared" si="6"/>
        <v>0</v>
      </c>
      <c r="D34" s="68">
        <v>19</v>
      </c>
      <c r="E34" s="68">
        <f t="shared" si="3"/>
        <v>401</v>
      </c>
      <c r="F34" s="68">
        <f t="shared" si="4"/>
        <v>185582.20647371735</v>
      </c>
      <c r="G34" s="68">
        <f t="shared" si="5"/>
        <v>796.30021343238514</v>
      </c>
      <c r="H34" s="68">
        <f t="shared" si="0"/>
        <v>556.7466194211521</v>
      </c>
      <c r="I34" s="69">
        <f t="shared" si="1"/>
        <v>239.55359401123303</v>
      </c>
    </row>
    <row r="35" spans="1:9" ht="15.75">
      <c r="A35" s="65">
        <f t="shared" si="2"/>
        <v>3.6</v>
      </c>
      <c r="B35" s="70"/>
      <c r="C35" s="67">
        <f t="shared" si="6"/>
        <v>0</v>
      </c>
      <c r="D35" s="68">
        <v>20</v>
      </c>
      <c r="E35" s="68">
        <f t="shared" si="3"/>
        <v>400</v>
      </c>
      <c r="F35" s="68">
        <f t="shared" si="4"/>
        <v>185342.65287970612</v>
      </c>
      <c r="G35" s="68">
        <f t="shared" si="5"/>
        <v>796.30021343238514</v>
      </c>
      <c r="H35" s="68">
        <f t="shared" si="0"/>
        <v>556.02795863911842</v>
      </c>
      <c r="I35" s="69">
        <f t="shared" si="1"/>
        <v>240.27225479326671</v>
      </c>
    </row>
    <row r="36" spans="1:9">
      <c r="A36" s="65">
        <f t="shared" si="2"/>
        <v>3.6</v>
      </c>
      <c r="B36" s="66"/>
      <c r="C36" s="67">
        <f t="shared" si="6"/>
        <v>0</v>
      </c>
      <c r="D36" s="68">
        <v>21</v>
      </c>
      <c r="E36" s="68">
        <f t="shared" si="3"/>
        <v>399</v>
      </c>
      <c r="F36" s="68">
        <f t="shared" si="4"/>
        <v>185102.38062491285</v>
      </c>
      <c r="G36" s="68">
        <f t="shared" si="5"/>
        <v>796.30021343238502</v>
      </c>
      <c r="H36" s="68">
        <f t="shared" si="0"/>
        <v>555.30714187473848</v>
      </c>
      <c r="I36" s="69">
        <f t="shared" si="1"/>
        <v>240.99307155764654</v>
      </c>
    </row>
    <row r="37" spans="1:9">
      <c r="A37" s="65">
        <f t="shared" si="2"/>
        <v>3.6</v>
      </c>
      <c r="B37" s="66"/>
      <c r="C37" s="67">
        <f t="shared" si="6"/>
        <v>0</v>
      </c>
      <c r="D37" s="68">
        <v>22</v>
      </c>
      <c r="E37" s="68">
        <f t="shared" si="3"/>
        <v>398</v>
      </c>
      <c r="F37" s="68">
        <f t="shared" si="4"/>
        <v>184861.38755335522</v>
      </c>
      <c r="G37" s="68">
        <f t="shared" si="5"/>
        <v>796.30021343238502</v>
      </c>
      <c r="H37" s="68">
        <f t="shared" si="0"/>
        <v>554.58416266006566</v>
      </c>
      <c r="I37" s="69">
        <f t="shared" si="1"/>
        <v>241.71605077231936</v>
      </c>
    </row>
    <row r="38" spans="1:9">
      <c r="A38" s="65">
        <f t="shared" si="2"/>
        <v>3.6</v>
      </c>
      <c r="B38" s="66"/>
      <c r="C38" s="67">
        <f t="shared" si="6"/>
        <v>0</v>
      </c>
      <c r="D38" s="68">
        <v>23</v>
      </c>
      <c r="E38" s="68">
        <f t="shared" si="3"/>
        <v>397</v>
      </c>
      <c r="F38" s="68">
        <f t="shared" si="4"/>
        <v>184619.6715025829</v>
      </c>
      <c r="G38" s="68">
        <f t="shared" si="5"/>
        <v>796.30021343238491</v>
      </c>
      <c r="H38" s="68">
        <f t="shared" si="0"/>
        <v>553.85901450774873</v>
      </c>
      <c r="I38" s="69">
        <f t="shared" si="1"/>
        <v>242.44119892463618</v>
      </c>
    </row>
    <row r="39" spans="1:9">
      <c r="A39" s="65">
        <f t="shared" si="2"/>
        <v>3.6</v>
      </c>
      <c r="B39" s="66"/>
      <c r="C39" s="67">
        <f t="shared" si="6"/>
        <v>0</v>
      </c>
      <c r="D39" s="68">
        <v>24</v>
      </c>
      <c r="E39" s="68">
        <f t="shared" si="3"/>
        <v>396</v>
      </c>
      <c r="F39" s="68">
        <f t="shared" si="4"/>
        <v>184377.23030365826</v>
      </c>
      <c r="G39" s="68">
        <f t="shared" si="5"/>
        <v>796.30021343238491</v>
      </c>
      <c r="H39" s="68">
        <f t="shared" si="0"/>
        <v>553.13169091097484</v>
      </c>
      <c r="I39" s="69">
        <f t="shared" si="1"/>
        <v>243.16852252141007</v>
      </c>
    </row>
    <row r="40" spans="1:9">
      <c r="A40" s="65">
        <f t="shared" si="2"/>
        <v>3.6</v>
      </c>
      <c r="B40" s="66"/>
      <c r="C40" s="67">
        <f t="shared" si="6"/>
        <v>0</v>
      </c>
      <c r="D40" s="68">
        <v>25</v>
      </c>
      <c r="E40" s="68">
        <f t="shared" si="3"/>
        <v>395</v>
      </c>
      <c r="F40" s="68">
        <f t="shared" si="4"/>
        <v>184134.06178113684</v>
      </c>
      <c r="G40" s="68">
        <f t="shared" si="5"/>
        <v>796.30021343238479</v>
      </c>
      <c r="H40" s="68">
        <f t="shared" si="0"/>
        <v>552.40218534341057</v>
      </c>
      <c r="I40" s="69">
        <f t="shared" si="1"/>
        <v>243.89802808897423</v>
      </c>
    </row>
    <row r="41" spans="1:9">
      <c r="A41" s="65">
        <f t="shared" si="2"/>
        <v>3.6</v>
      </c>
      <c r="B41" s="66"/>
      <c r="C41" s="67">
        <f t="shared" si="6"/>
        <v>0</v>
      </c>
      <c r="D41" s="68">
        <v>26</v>
      </c>
      <c r="E41" s="68">
        <f t="shared" si="3"/>
        <v>394</v>
      </c>
      <c r="F41" s="68">
        <f t="shared" si="4"/>
        <v>183890.16375304788</v>
      </c>
      <c r="G41" s="68">
        <f t="shared" si="5"/>
        <v>796.30021343238491</v>
      </c>
      <c r="H41" s="68">
        <f t="shared" si="0"/>
        <v>551.67049125914366</v>
      </c>
      <c r="I41" s="69">
        <f t="shared" si="1"/>
        <v>244.62972217324125</v>
      </c>
    </row>
    <row r="42" spans="1:9">
      <c r="A42" s="65">
        <f t="shared" si="2"/>
        <v>3.6</v>
      </c>
      <c r="B42" s="66"/>
      <c r="C42" s="67">
        <f t="shared" si="6"/>
        <v>0</v>
      </c>
      <c r="D42" s="68">
        <v>27</v>
      </c>
      <c r="E42" s="68">
        <f t="shared" si="3"/>
        <v>393</v>
      </c>
      <c r="F42" s="68">
        <f t="shared" si="4"/>
        <v>183645.53403087464</v>
      </c>
      <c r="G42" s="68">
        <f t="shared" si="5"/>
        <v>796.30021343238479</v>
      </c>
      <c r="H42" s="68">
        <f t="shared" si="0"/>
        <v>550.93660209262396</v>
      </c>
      <c r="I42" s="69">
        <f t="shared" si="1"/>
        <v>245.36361133976084</v>
      </c>
    </row>
    <row r="43" spans="1:9">
      <c r="A43" s="65">
        <f t="shared" si="2"/>
        <v>3.6</v>
      </c>
      <c r="B43" s="66"/>
      <c r="C43" s="67">
        <f t="shared" si="6"/>
        <v>0</v>
      </c>
      <c r="D43" s="68">
        <v>28</v>
      </c>
      <c r="E43" s="68">
        <f t="shared" si="3"/>
        <v>392</v>
      </c>
      <c r="F43" s="68">
        <f t="shared" si="4"/>
        <v>183400.17041953487</v>
      </c>
      <c r="G43" s="68">
        <f t="shared" si="5"/>
        <v>796.30021343238479</v>
      </c>
      <c r="H43" s="68">
        <f t="shared" si="0"/>
        <v>550.20051125860459</v>
      </c>
      <c r="I43" s="69">
        <f t="shared" si="1"/>
        <v>246.0997021737802</v>
      </c>
    </row>
    <row r="44" spans="1:9">
      <c r="A44" s="65">
        <f t="shared" si="2"/>
        <v>3.6</v>
      </c>
      <c r="B44" s="66"/>
      <c r="C44" s="67">
        <f t="shared" si="6"/>
        <v>0</v>
      </c>
      <c r="D44" s="68">
        <v>29</v>
      </c>
      <c r="E44" s="68">
        <f t="shared" si="3"/>
        <v>391</v>
      </c>
      <c r="F44" s="68">
        <f t="shared" si="4"/>
        <v>183154.07071736109</v>
      </c>
      <c r="G44" s="68">
        <f t="shared" si="5"/>
        <v>796.30021343238468</v>
      </c>
      <c r="H44" s="68">
        <f t="shared" si="0"/>
        <v>549.46221215208323</v>
      </c>
      <c r="I44" s="69">
        <f t="shared" si="1"/>
        <v>246.83800128030146</v>
      </c>
    </row>
    <row r="45" spans="1:9" ht="15.75">
      <c r="A45" s="65">
        <f t="shared" si="2"/>
        <v>3.6</v>
      </c>
      <c r="B45" s="70"/>
      <c r="C45" s="67">
        <f t="shared" si="6"/>
        <v>0</v>
      </c>
      <c r="D45" s="68">
        <v>30</v>
      </c>
      <c r="E45" s="68">
        <f t="shared" si="3"/>
        <v>390</v>
      </c>
      <c r="F45" s="68">
        <f t="shared" si="4"/>
        <v>182907.23271608079</v>
      </c>
      <c r="G45" s="68">
        <f t="shared" si="5"/>
        <v>796.30021343238468</v>
      </c>
      <c r="H45" s="68">
        <f t="shared" si="0"/>
        <v>548.72169814824247</v>
      </c>
      <c r="I45" s="69">
        <f t="shared" si="1"/>
        <v>247.57851528414221</v>
      </c>
    </row>
    <row r="46" spans="1:9" ht="15.75">
      <c r="A46" s="65">
        <f t="shared" si="2"/>
        <v>3.6</v>
      </c>
      <c r="B46" s="70"/>
      <c r="C46" s="67">
        <f t="shared" si="6"/>
        <v>0</v>
      </c>
      <c r="D46" s="68">
        <v>31</v>
      </c>
      <c r="E46" s="68">
        <f t="shared" si="3"/>
        <v>389</v>
      </c>
      <c r="F46" s="68">
        <f t="shared" si="4"/>
        <v>182659.65420079665</v>
      </c>
      <c r="G46" s="68">
        <f t="shared" si="5"/>
        <v>796.30021343238468</v>
      </c>
      <c r="H46" s="68">
        <f t="shared" si="0"/>
        <v>547.97896260238997</v>
      </c>
      <c r="I46" s="69">
        <f t="shared" si="1"/>
        <v>248.32125082999471</v>
      </c>
    </row>
    <row r="47" spans="1:9" ht="15.75">
      <c r="A47" s="65">
        <f t="shared" si="2"/>
        <v>3.6</v>
      </c>
      <c r="B47" s="70"/>
      <c r="C47" s="67">
        <f t="shared" si="6"/>
        <v>0</v>
      </c>
      <c r="D47" s="68">
        <v>32</v>
      </c>
      <c r="E47" s="68">
        <f t="shared" si="3"/>
        <v>388</v>
      </c>
      <c r="F47" s="68">
        <f t="shared" si="4"/>
        <v>182411.33294996666</v>
      </c>
      <c r="G47" s="68">
        <f t="shared" si="5"/>
        <v>796.30021343238457</v>
      </c>
      <c r="H47" s="68">
        <f t="shared" si="0"/>
        <v>547.23399884989999</v>
      </c>
      <c r="I47" s="69">
        <f t="shared" si="1"/>
        <v>249.06621458248458</v>
      </c>
    </row>
    <row r="48" spans="1:9">
      <c r="A48" s="65">
        <f t="shared" si="2"/>
        <v>3.6</v>
      </c>
      <c r="B48" s="66"/>
      <c r="C48" s="67">
        <f t="shared" si="6"/>
        <v>0</v>
      </c>
      <c r="D48" s="68">
        <v>33</v>
      </c>
      <c r="E48" s="68">
        <f t="shared" si="3"/>
        <v>387</v>
      </c>
      <c r="F48" s="68">
        <f t="shared" si="4"/>
        <v>182162.26673538418</v>
      </c>
      <c r="G48" s="68">
        <f t="shared" si="5"/>
        <v>796.30021343238457</v>
      </c>
      <c r="H48" s="68">
        <f t="shared" si="0"/>
        <v>546.48680020615257</v>
      </c>
      <c r="I48" s="69">
        <f t="shared" si="1"/>
        <v>249.813413226232</v>
      </c>
    </row>
    <row r="49" spans="1:9">
      <c r="A49" s="65">
        <f t="shared" si="2"/>
        <v>3.6</v>
      </c>
      <c r="B49" s="66"/>
      <c r="C49" s="67">
        <f t="shared" si="6"/>
        <v>0</v>
      </c>
      <c r="D49" s="68">
        <v>34</v>
      </c>
      <c r="E49" s="68">
        <f t="shared" si="3"/>
        <v>386</v>
      </c>
      <c r="F49" s="68">
        <f t="shared" si="4"/>
        <v>181912.45332215796</v>
      </c>
      <c r="G49" s="68">
        <f t="shared" si="5"/>
        <v>796.30021343238445</v>
      </c>
      <c r="H49" s="68">
        <f t="shared" si="0"/>
        <v>545.73735996647383</v>
      </c>
      <c r="I49" s="69">
        <f t="shared" si="1"/>
        <v>250.56285346591062</v>
      </c>
    </row>
    <row r="50" spans="1:9">
      <c r="A50" s="65">
        <f t="shared" si="2"/>
        <v>3.6</v>
      </c>
      <c r="B50" s="66"/>
      <c r="C50" s="67">
        <f t="shared" si="6"/>
        <v>0</v>
      </c>
      <c r="D50" s="68">
        <v>35</v>
      </c>
      <c r="E50" s="68">
        <f t="shared" si="3"/>
        <v>385</v>
      </c>
      <c r="F50" s="68">
        <f t="shared" si="4"/>
        <v>181661.89046869206</v>
      </c>
      <c r="G50" s="68">
        <f t="shared" si="5"/>
        <v>796.30021343238457</v>
      </c>
      <c r="H50" s="68">
        <f t="shared" si="0"/>
        <v>544.98567140607622</v>
      </c>
      <c r="I50" s="69">
        <f t="shared" si="1"/>
        <v>251.31454202630835</v>
      </c>
    </row>
    <row r="51" spans="1:9">
      <c r="A51" s="65">
        <f t="shared" si="2"/>
        <v>3.6</v>
      </c>
      <c r="B51" s="66"/>
      <c r="C51" s="67">
        <f t="shared" si="6"/>
        <v>0</v>
      </c>
      <c r="D51" s="68">
        <v>36</v>
      </c>
      <c r="E51" s="68">
        <f t="shared" si="3"/>
        <v>384</v>
      </c>
      <c r="F51" s="68">
        <f t="shared" si="4"/>
        <v>181410.57592666574</v>
      </c>
      <c r="G51" s="68">
        <f t="shared" si="5"/>
        <v>796.30021343238445</v>
      </c>
      <c r="H51" s="68">
        <f t="shared" si="0"/>
        <v>544.23172777999719</v>
      </c>
      <c r="I51" s="69">
        <f t="shared" si="1"/>
        <v>252.06848565238727</v>
      </c>
    </row>
    <row r="52" spans="1:9">
      <c r="A52" s="65">
        <f t="shared" si="2"/>
        <v>3.6</v>
      </c>
      <c r="B52" s="66"/>
      <c r="C52" s="67">
        <f t="shared" si="6"/>
        <v>0</v>
      </c>
      <c r="D52" s="68">
        <v>37</v>
      </c>
      <c r="E52" s="68">
        <f t="shared" si="3"/>
        <v>383</v>
      </c>
      <c r="F52" s="68">
        <f t="shared" si="4"/>
        <v>181158.50744101335</v>
      </c>
      <c r="G52" s="68">
        <f t="shared" si="5"/>
        <v>796.30021343238445</v>
      </c>
      <c r="H52" s="68">
        <f t="shared" si="0"/>
        <v>543.47552232304008</v>
      </c>
      <c r="I52" s="69">
        <f t="shared" si="1"/>
        <v>252.82469110934437</v>
      </c>
    </row>
    <row r="53" spans="1:9">
      <c r="A53" s="65">
        <f t="shared" si="2"/>
        <v>3.6</v>
      </c>
      <c r="B53" s="66"/>
      <c r="C53" s="67">
        <f t="shared" si="6"/>
        <v>0</v>
      </c>
      <c r="D53" s="68">
        <v>38</v>
      </c>
      <c r="E53" s="68">
        <f t="shared" si="3"/>
        <v>382</v>
      </c>
      <c r="F53" s="68">
        <f t="shared" si="4"/>
        <v>180905.68274990402</v>
      </c>
      <c r="G53" s="68">
        <f t="shared" si="5"/>
        <v>796.30021343238434</v>
      </c>
      <c r="H53" s="68">
        <f t="shared" si="0"/>
        <v>542.71704824971209</v>
      </c>
      <c r="I53" s="69">
        <f t="shared" si="1"/>
        <v>253.58316518267225</v>
      </c>
    </row>
    <row r="54" spans="1:9">
      <c r="A54" s="65">
        <f t="shared" si="2"/>
        <v>3.6</v>
      </c>
      <c r="B54" s="66"/>
      <c r="C54" s="67">
        <f t="shared" si="6"/>
        <v>0</v>
      </c>
      <c r="D54" s="68">
        <v>39</v>
      </c>
      <c r="E54" s="68">
        <f t="shared" si="3"/>
        <v>381</v>
      </c>
      <c r="F54" s="68">
        <f t="shared" si="4"/>
        <v>180652.09958472135</v>
      </c>
      <c r="G54" s="68">
        <f t="shared" si="5"/>
        <v>796.30021343238423</v>
      </c>
      <c r="H54" s="68">
        <f t="shared" si="0"/>
        <v>541.95629875416398</v>
      </c>
      <c r="I54" s="69">
        <f t="shared" si="1"/>
        <v>254.34391467822024</v>
      </c>
    </row>
    <row r="55" spans="1:9" ht="15.75">
      <c r="A55" s="65">
        <f t="shared" si="2"/>
        <v>3.6</v>
      </c>
      <c r="B55" s="70"/>
      <c r="C55" s="67">
        <f t="shared" si="6"/>
        <v>0</v>
      </c>
      <c r="D55" s="68">
        <v>40</v>
      </c>
      <c r="E55" s="68">
        <f t="shared" si="3"/>
        <v>380</v>
      </c>
      <c r="F55" s="68">
        <f t="shared" si="4"/>
        <v>180397.75567004312</v>
      </c>
      <c r="G55" s="68">
        <f t="shared" si="5"/>
        <v>796.30021343238411</v>
      </c>
      <c r="H55" s="68">
        <f t="shared" si="0"/>
        <v>541.19326701012938</v>
      </c>
      <c r="I55" s="69">
        <f t="shared" si="1"/>
        <v>255.10694642225474</v>
      </c>
    </row>
    <row r="56" spans="1:9" ht="15.75">
      <c r="A56" s="65">
        <f t="shared" si="2"/>
        <v>3.6</v>
      </c>
      <c r="B56" s="70"/>
      <c r="C56" s="67">
        <f t="shared" si="6"/>
        <v>0</v>
      </c>
      <c r="D56" s="68">
        <v>41</v>
      </c>
      <c r="E56" s="68">
        <f t="shared" si="3"/>
        <v>379</v>
      </c>
      <c r="F56" s="68">
        <f t="shared" si="4"/>
        <v>180142.64872362086</v>
      </c>
      <c r="G56" s="68">
        <f t="shared" si="5"/>
        <v>796.30021343238423</v>
      </c>
      <c r="H56" s="68">
        <f t="shared" si="0"/>
        <v>540.42794617086258</v>
      </c>
      <c r="I56" s="69">
        <f t="shared" si="1"/>
        <v>255.87226726152164</v>
      </c>
    </row>
    <row r="57" spans="1:9">
      <c r="A57" s="65">
        <f t="shared" si="2"/>
        <v>3.6</v>
      </c>
      <c r="B57" s="66"/>
      <c r="C57" s="67">
        <f t="shared" si="6"/>
        <v>0</v>
      </c>
      <c r="D57" s="68">
        <v>42</v>
      </c>
      <c r="E57" s="68">
        <f t="shared" si="3"/>
        <v>378</v>
      </c>
      <c r="F57" s="68">
        <f t="shared" si="4"/>
        <v>179886.77645635934</v>
      </c>
      <c r="G57" s="68">
        <f t="shared" si="5"/>
        <v>796.30021343238411</v>
      </c>
      <c r="H57" s="68">
        <f t="shared" si="0"/>
        <v>539.660329369078</v>
      </c>
      <c r="I57" s="69">
        <f t="shared" si="1"/>
        <v>256.63988406330611</v>
      </c>
    </row>
    <row r="58" spans="1:9">
      <c r="A58" s="65">
        <f t="shared" si="2"/>
        <v>3.6</v>
      </c>
      <c r="B58" s="66"/>
      <c r="C58" s="67">
        <f t="shared" si="6"/>
        <v>0</v>
      </c>
      <c r="D58" s="68">
        <v>43</v>
      </c>
      <c r="E58" s="68">
        <f t="shared" si="3"/>
        <v>377</v>
      </c>
      <c r="F58" s="68">
        <f t="shared" si="4"/>
        <v>179630.13657229603</v>
      </c>
      <c r="G58" s="68">
        <f t="shared" si="5"/>
        <v>796.300213432384</v>
      </c>
      <c r="H58" s="68">
        <f t="shared" si="0"/>
        <v>538.89040971688814</v>
      </c>
      <c r="I58" s="69">
        <f t="shared" si="1"/>
        <v>257.40980371549585</v>
      </c>
    </row>
    <row r="59" spans="1:9">
      <c r="A59" s="65">
        <f t="shared" si="2"/>
        <v>3.6</v>
      </c>
      <c r="B59" s="66"/>
      <c r="C59" s="67">
        <f t="shared" si="6"/>
        <v>0</v>
      </c>
      <c r="D59" s="68">
        <v>44</v>
      </c>
      <c r="E59" s="68">
        <f t="shared" si="3"/>
        <v>376</v>
      </c>
      <c r="F59" s="68">
        <f t="shared" si="4"/>
        <v>179372.72676858053</v>
      </c>
      <c r="G59" s="68">
        <f t="shared" si="5"/>
        <v>796.300213432384</v>
      </c>
      <c r="H59" s="68">
        <f t="shared" si="0"/>
        <v>538.11818030574159</v>
      </c>
      <c r="I59" s="69">
        <f t="shared" si="1"/>
        <v>258.18203312664241</v>
      </c>
    </row>
    <row r="60" spans="1:9">
      <c r="A60" s="65">
        <f t="shared" si="2"/>
        <v>3.6</v>
      </c>
      <c r="B60" s="66"/>
      <c r="C60" s="67">
        <f t="shared" si="6"/>
        <v>0</v>
      </c>
      <c r="D60" s="68">
        <v>45</v>
      </c>
      <c r="E60" s="68">
        <f t="shared" si="3"/>
        <v>375</v>
      </c>
      <c r="F60" s="68">
        <f t="shared" si="4"/>
        <v>179114.54473545388</v>
      </c>
      <c r="G60" s="68">
        <f t="shared" si="5"/>
        <v>796.30021343238388</v>
      </c>
      <c r="H60" s="68">
        <f t="shared" si="0"/>
        <v>537.34363420636157</v>
      </c>
      <c r="I60" s="69">
        <f t="shared" si="1"/>
        <v>258.95657922602231</v>
      </c>
    </row>
    <row r="61" spans="1:9">
      <c r="A61" s="65">
        <f t="shared" si="2"/>
        <v>3.6</v>
      </c>
      <c r="B61" s="66"/>
      <c r="C61" s="67">
        <f t="shared" si="6"/>
        <v>0</v>
      </c>
      <c r="D61" s="68">
        <v>46</v>
      </c>
      <c r="E61" s="68">
        <f t="shared" si="3"/>
        <v>374</v>
      </c>
      <c r="F61" s="68">
        <f t="shared" si="4"/>
        <v>178855.58815622787</v>
      </c>
      <c r="G61" s="68">
        <f t="shared" si="5"/>
        <v>796.30021343238377</v>
      </c>
      <c r="H61" s="68">
        <f t="shared" si="0"/>
        <v>536.56676446868357</v>
      </c>
      <c r="I61" s="69">
        <f t="shared" si="1"/>
        <v>259.7334489637002</v>
      </c>
    </row>
    <row r="62" spans="1:9">
      <c r="A62" s="65">
        <f t="shared" si="2"/>
        <v>3.6</v>
      </c>
      <c r="B62" s="66"/>
      <c r="C62" s="67">
        <f t="shared" si="6"/>
        <v>0</v>
      </c>
      <c r="D62" s="68">
        <v>47</v>
      </c>
      <c r="E62" s="68">
        <f t="shared" si="3"/>
        <v>373</v>
      </c>
      <c r="F62" s="68">
        <f t="shared" si="4"/>
        <v>178595.85470726417</v>
      </c>
      <c r="G62" s="68">
        <f t="shared" si="5"/>
        <v>796.30021343238377</v>
      </c>
      <c r="H62" s="68">
        <f t="shared" si="0"/>
        <v>535.78756412179246</v>
      </c>
      <c r="I62" s="69">
        <f t="shared" si="1"/>
        <v>260.51264931059131</v>
      </c>
    </row>
    <row r="63" spans="1:9">
      <c r="A63" s="65">
        <f t="shared" si="2"/>
        <v>3.6</v>
      </c>
      <c r="B63" s="66"/>
      <c r="C63" s="67">
        <f t="shared" si="6"/>
        <v>0</v>
      </c>
      <c r="D63" s="68">
        <v>48</v>
      </c>
      <c r="E63" s="68">
        <f t="shared" si="3"/>
        <v>372</v>
      </c>
      <c r="F63" s="68">
        <f t="shared" si="4"/>
        <v>178335.34205795359</v>
      </c>
      <c r="G63" s="68">
        <f t="shared" si="5"/>
        <v>796.30021343238377</v>
      </c>
      <c r="H63" s="68">
        <f t="shared" si="0"/>
        <v>535.00602617386085</v>
      </c>
      <c r="I63" s="69">
        <f t="shared" si="1"/>
        <v>261.29418725852292</v>
      </c>
    </row>
    <row r="64" spans="1:9">
      <c r="A64" s="65">
        <f t="shared" si="2"/>
        <v>3.6</v>
      </c>
      <c r="B64" s="66"/>
      <c r="C64" s="67">
        <f t="shared" si="6"/>
        <v>0</v>
      </c>
      <c r="D64" s="68">
        <v>49</v>
      </c>
      <c r="E64" s="68">
        <f t="shared" si="3"/>
        <v>371</v>
      </c>
      <c r="F64" s="68">
        <f t="shared" si="4"/>
        <v>178074.04787069507</v>
      </c>
      <c r="G64" s="68">
        <f t="shared" si="5"/>
        <v>796.30021343238366</v>
      </c>
      <c r="H64" s="68">
        <f t="shared" si="0"/>
        <v>534.22214361208523</v>
      </c>
      <c r="I64" s="69">
        <f t="shared" si="1"/>
        <v>262.07806982029842</v>
      </c>
    </row>
    <row r="65" spans="1:9">
      <c r="A65" s="65">
        <f t="shared" si="2"/>
        <v>3.6</v>
      </c>
      <c r="B65" s="66"/>
      <c r="C65" s="67">
        <f t="shared" si="6"/>
        <v>0</v>
      </c>
      <c r="D65" s="68">
        <v>50</v>
      </c>
      <c r="E65" s="68">
        <f t="shared" si="3"/>
        <v>370</v>
      </c>
      <c r="F65" s="68">
        <f t="shared" si="4"/>
        <v>177811.96980087477</v>
      </c>
      <c r="G65" s="68">
        <f t="shared" si="5"/>
        <v>796.30021343238377</v>
      </c>
      <c r="H65" s="68">
        <f t="shared" si="0"/>
        <v>533.43590940262436</v>
      </c>
      <c r="I65" s="69">
        <f t="shared" si="1"/>
        <v>262.86430402975941</v>
      </c>
    </row>
    <row r="66" spans="1:9">
      <c r="A66" s="65">
        <f t="shared" si="2"/>
        <v>3.6</v>
      </c>
      <c r="B66" s="66"/>
      <c r="C66" s="67">
        <f t="shared" si="6"/>
        <v>0</v>
      </c>
      <c r="D66" s="68">
        <v>51</v>
      </c>
      <c r="E66" s="68">
        <f t="shared" si="3"/>
        <v>369</v>
      </c>
      <c r="F66" s="68">
        <f t="shared" si="4"/>
        <v>177549.105496845</v>
      </c>
      <c r="G66" s="68">
        <f t="shared" si="5"/>
        <v>796.30021343238366</v>
      </c>
      <c r="H66" s="68">
        <f t="shared" si="0"/>
        <v>532.6473164905351</v>
      </c>
      <c r="I66" s="69">
        <f t="shared" si="1"/>
        <v>263.65289694184855</v>
      </c>
    </row>
    <row r="67" spans="1:9">
      <c r="A67" s="65">
        <f t="shared" si="2"/>
        <v>3.6</v>
      </c>
      <c r="B67" s="66"/>
      <c r="C67" s="67">
        <f t="shared" si="6"/>
        <v>0</v>
      </c>
      <c r="D67" s="68">
        <v>52</v>
      </c>
      <c r="E67" s="68">
        <f t="shared" si="3"/>
        <v>368</v>
      </c>
      <c r="F67" s="68">
        <f t="shared" si="4"/>
        <v>177285.45259990316</v>
      </c>
      <c r="G67" s="68">
        <f t="shared" si="5"/>
        <v>796.30021343238366</v>
      </c>
      <c r="H67" s="68">
        <f t="shared" si="0"/>
        <v>531.85635779970949</v>
      </c>
      <c r="I67" s="69">
        <f t="shared" si="1"/>
        <v>264.44385563267417</v>
      </c>
    </row>
    <row r="68" spans="1:9">
      <c r="A68" s="65">
        <f t="shared" si="2"/>
        <v>3.6</v>
      </c>
      <c r="B68" s="66"/>
      <c r="C68" s="67">
        <f t="shared" si="6"/>
        <v>0</v>
      </c>
      <c r="D68" s="68">
        <v>53</v>
      </c>
      <c r="E68" s="68">
        <f t="shared" si="3"/>
        <v>367</v>
      </c>
      <c r="F68" s="68">
        <f t="shared" si="4"/>
        <v>177021.00874427048</v>
      </c>
      <c r="G68" s="68">
        <f t="shared" si="5"/>
        <v>796.30021343238366</v>
      </c>
      <c r="H68" s="68">
        <f t="shared" si="0"/>
        <v>531.06302623281147</v>
      </c>
      <c r="I68" s="69">
        <f t="shared" si="1"/>
        <v>265.23718719957219</v>
      </c>
    </row>
    <row r="69" spans="1:9">
      <c r="A69" s="65">
        <f t="shared" si="2"/>
        <v>3.6</v>
      </c>
      <c r="B69" s="66"/>
      <c r="C69" s="67">
        <f t="shared" si="6"/>
        <v>0</v>
      </c>
      <c r="D69" s="68">
        <v>54</v>
      </c>
      <c r="E69" s="68">
        <f t="shared" si="3"/>
        <v>366</v>
      </c>
      <c r="F69" s="68">
        <f t="shared" si="4"/>
        <v>176755.7715570709</v>
      </c>
      <c r="G69" s="68">
        <f t="shared" si="5"/>
        <v>796.30021343238354</v>
      </c>
      <c r="H69" s="68">
        <f t="shared" si="0"/>
        <v>530.26731467121272</v>
      </c>
      <c r="I69" s="69">
        <f t="shared" si="1"/>
        <v>266.03289876117083</v>
      </c>
    </row>
    <row r="70" spans="1:9">
      <c r="A70" s="65">
        <f t="shared" si="2"/>
        <v>3.6</v>
      </c>
      <c r="B70" s="66"/>
      <c r="C70" s="67">
        <f t="shared" si="6"/>
        <v>0</v>
      </c>
      <c r="D70" s="68">
        <v>55</v>
      </c>
      <c r="E70" s="68">
        <f t="shared" si="3"/>
        <v>365</v>
      </c>
      <c r="F70" s="68">
        <f t="shared" si="4"/>
        <v>176489.73865830974</v>
      </c>
      <c r="G70" s="68">
        <f t="shared" si="5"/>
        <v>796.30021343238343</v>
      </c>
      <c r="H70" s="68">
        <f t="shared" si="0"/>
        <v>529.46921597492917</v>
      </c>
      <c r="I70" s="69">
        <f t="shared" si="1"/>
        <v>266.83099745745426</v>
      </c>
    </row>
    <row r="71" spans="1:9">
      <c r="A71" s="65">
        <f t="shared" si="2"/>
        <v>3.6</v>
      </c>
      <c r="B71" s="66"/>
      <c r="C71" s="67">
        <f t="shared" si="6"/>
        <v>0</v>
      </c>
      <c r="D71" s="68">
        <v>56</v>
      </c>
      <c r="E71" s="68">
        <f t="shared" si="3"/>
        <v>364</v>
      </c>
      <c r="F71" s="68">
        <f t="shared" si="4"/>
        <v>176222.90766085227</v>
      </c>
      <c r="G71" s="68">
        <f t="shared" si="5"/>
        <v>796.30021343238332</v>
      </c>
      <c r="H71" s="68">
        <f t="shared" si="0"/>
        <v>528.6687229825568</v>
      </c>
      <c r="I71" s="69">
        <f t="shared" si="1"/>
        <v>267.63149044982652</v>
      </c>
    </row>
    <row r="72" spans="1:9">
      <c r="A72" s="65">
        <f t="shared" si="2"/>
        <v>3.6</v>
      </c>
      <c r="B72" s="66"/>
      <c r="C72" s="67">
        <f t="shared" si="6"/>
        <v>0</v>
      </c>
      <c r="D72" s="68">
        <v>57</v>
      </c>
      <c r="E72" s="68">
        <f t="shared" si="3"/>
        <v>363</v>
      </c>
      <c r="F72" s="68">
        <f t="shared" si="4"/>
        <v>175955.27617040245</v>
      </c>
      <c r="G72" s="68">
        <f t="shared" si="5"/>
        <v>796.3002134323832</v>
      </c>
      <c r="H72" s="68">
        <f t="shared" si="0"/>
        <v>527.86582851120738</v>
      </c>
      <c r="I72" s="69">
        <f t="shared" si="1"/>
        <v>268.43438492117582</v>
      </c>
    </row>
    <row r="73" spans="1:9">
      <c r="A73" s="65">
        <f t="shared" si="2"/>
        <v>3.6</v>
      </c>
      <c r="B73" s="66"/>
      <c r="C73" s="67">
        <f t="shared" si="6"/>
        <v>0</v>
      </c>
      <c r="D73" s="68">
        <v>58</v>
      </c>
      <c r="E73" s="68">
        <f t="shared" si="3"/>
        <v>362</v>
      </c>
      <c r="F73" s="68">
        <f t="shared" si="4"/>
        <v>175686.84178548126</v>
      </c>
      <c r="G73" s="68">
        <f t="shared" si="5"/>
        <v>796.3002134323832</v>
      </c>
      <c r="H73" s="68">
        <f t="shared" si="0"/>
        <v>527.0605253564438</v>
      </c>
      <c r="I73" s="69">
        <f t="shared" si="1"/>
        <v>269.2396880759394</v>
      </c>
    </row>
    <row r="74" spans="1:9">
      <c r="A74" s="65">
        <f t="shared" si="2"/>
        <v>3.6</v>
      </c>
      <c r="B74" s="66"/>
      <c r="C74" s="67">
        <f t="shared" si="6"/>
        <v>0</v>
      </c>
      <c r="D74" s="68">
        <v>59</v>
      </c>
      <c r="E74" s="68">
        <f t="shared" si="3"/>
        <v>361</v>
      </c>
      <c r="F74" s="68">
        <f t="shared" si="4"/>
        <v>175417.60209740532</v>
      </c>
      <c r="G74" s="68">
        <f t="shared" si="5"/>
        <v>796.3002134323832</v>
      </c>
      <c r="H74" s="68">
        <f t="shared" si="0"/>
        <v>526.25280629221606</v>
      </c>
      <c r="I74" s="69">
        <f t="shared" si="1"/>
        <v>270.04740714016714</v>
      </c>
    </row>
    <row r="75" spans="1:9">
      <c r="A75" s="65">
        <f t="shared" si="2"/>
        <v>3.6</v>
      </c>
      <c r="B75" s="66"/>
      <c r="C75" s="67">
        <f t="shared" si="6"/>
        <v>0</v>
      </c>
      <c r="D75" s="68">
        <v>60</v>
      </c>
      <c r="E75" s="68">
        <f t="shared" si="3"/>
        <v>360</v>
      </c>
      <c r="F75" s="68">
        <f t="shared" si="4"/>
        <v>175147.55469026515</v>
      </c>
      <c r="G75" s="68">
        <f t="shared" si="5"/>
        <v>796.30021343238309</v>
      </c>
      <c r="H75" s="68">
        <f t="shared" si="0"/>
        <v>525.44266407079556</v>
      </c>
      <c r="I75" s="69">
        <f t="shared" si="1"/>
        <v>270.85754936158753</v>
      </c>
    </row>
    <row r="76" spans="1:9">
      <c r="A76" s="65">
        <f t="shared" si="2"/>
        <v>3.6</v>
      </c>
      <c r="B76" s="66"/>
      <c r="C76" s="67">
        <f t="shared" si="6"/>
        <v>0</v>
      </c>
      <c r="D76" s="68">
        <v>61</v>
      </c>
      <c r="E76" s="68">
        <f t="shared" si="3"/>
        <v>359</v>
      </c>
      <c r="F76" s="68">
        <f t="shared" si="4"/>
        <v>174876.69714090356</v>
      </c>
      <c r="G76" s="68">
        <f t="shared" si="5"/>
        <v>796.30021343238298</v>
      </c>
      <c r="H76" s="68">
        <f t="shared" si="0"/>
        <v>524.63009142271073</v>
      </c>
      <c r="I76" s="69">
        <f t="shared" si="1"/>
        <v>271.67012200967224</v>
      </c>
    </row>
    <row r="77" spans="1:9">
      <c r="A77" s="65">
        <f t="shared" si="2"/>
        <v>3.6</v>
      </c>
      <c r="B77" s="66"/>
      <c r="C77" s="67">
        <f t="shared" si="6"/>
        <v>0</v>
      </c>
      <c r="D77" s="68">
        <v>62</v>
      </c>
      <c r="E77" s="68">
        <f t="shared" si="3"/>
        <v>358</v>
      </c>
      <c r="F77" s="68">
        <f t="shared" si="4"/>
        <v>174605.02701889389</v>
      </c>
      <c r="G77" s="68">
        <f t="shared" si="5"/>
        <v>796.30021343238298</v>
      </c>
      <c r="H77" s="68">
        <f t="shared" si="0"/>
        <v>523.81508105668172</v>
      </c>
      <c r="I77" s="69">
        <f t="shared" si="1"/>
        <v>272.48513237570126</v>
      </c>
    </row>
    <row r="78" spans="1:9">
      <c r="A78" s="65">
        <f t="shared" si="2"/>
        <v>3.6</v>
      </c>
      <c r="B78" s="66"/>
      <c r="C78" s="67">
        <f t="shared" si="6"/>
        <v>0</v>
      </c>
      <c r="D78" s="68">
        <v>63</v>
      </c>
      <c r="E78" s="68">
        <f t="shared" si="3"/>
        <v>357</v>
      </c>
      <c r="F78" s="68">
        <f t="shared" si="4"/>
        <v>174332.54188651819</v>
      </c>
      <c r="G78" s="68">
        <f t="shared" si="5"/>
        <v>796.30021343238286</v>
      </c>
      <c r="H78" s="68">
        <f t="shared" si="0"/>
        <v>522.99762565955461</v>
      </c>
      <c r="I78" s="69">
        <f t="shared" si="1"/>
        <v>273.30258777282825</v>
      </c>
    </row>
    <row r="79" spans="1:9">
      <c r="A79" s="65">
        <f t="shared" si="2"/>
        <v>3.6</v>
      </c>
      <c r="B79" s="66"/>
      <c r="C79" s="67">
        <f t="shared" si="6"/>
        <v>0</v>
      </c>
      <c r="D79" s="68">
        <v>64</v>
      </c>
      <c r="E79" s="68">
        <f t="shared" si="3"/>
        <v>356</v>
      </c>
      <c r="F79" s="68">
        <f t="shared" si="4"/>
        <v>174059.23929874535</v>
      </c>
      <c r="G79" s="68">
        <f t="shared" si="5"/>
        <v>796.30021343238286</v>
      </c>
      <c r="H79" s="68">
        <f t="shared" ref="H79:H142" si="7">IF(ISERR(+F79*A79/$B$10/100)=1,0,F79*A79/$B$10/100)</f>
        <v>522.17771789623612</v>
      </c>
      <c r="I79" s="69">
        <f t="shared" ref="I79:I142" si="8">IF(ISERR(+G79-H79)=1,0,G79-H79)</f>
        <v>274.12249553614674</v>
      </c>
    </row>
    <row r="80" spans="1:9">
      <c r="A80" s="65">
        <f t="shared" ref="A80:A143" si="9">A79</f>
        <v>3.6</v>
      </c>
      <c r="B80" s="66"/>
      <c r="C80" s="67">
        <f t="shared" si="6"/>
        <v>0</v>
      </c>
      <c r="D80" s="68">
        <v>65</v>
      </c>
      <c r="E80" s="68">
        <f t="shared" ref="E80:E143" si="10">(-LOG(1-((F80-B80)*A80/100/$B$10/G79))/(LOG(1+(A80/$B$10/100)))*(C80&lt;&gt;0))+(E79-1)*(C80=0)</f>
        <v>355</v>
      </c>
      <c r="F80" s="68">
        <f t="shared" ref="F80:F143" si="11">(F79-I79-B79)*(E79&gt;1)</f>
        <v>173785.11680320921</v>
      </c>
      <c r="G80" s="68">
        <f t="shared" ref="G80:G143" si="12">PMT(A80/100/$B$10,E80,-F80)*(C80=0)+G79*(C80&lt;&gt;0)</f>
        <v>796.30021343238275</v>
      </c>
      <c r="H80" s="68">
        <f t="shared" si="7"/>
        <v>521.35535040962759</v>
      </c>
      <c r="I80" s="69">
        <f t="shared" si="8"/>
        <v>274.94486302275516</v>
      </c>
    </row>
    <row r="81" spans="1:9">
      <c r="A81" s="65">
        <f t="shared" si="9"/>
        <v>3.6</v>
      </c>
      <c r="B81" s="66"/>
      <c r="C81" s="67">
        <f t="shared" ref="C81:C144" si="13">+C80</f>
        <v>0</v>
      </c>
      <c r="D81" s="68">
        <v>66</v>
      </c>
      <c r="E81" s="68">
        <f t="shared" si="10"/>
        <v>354</v>
      </c>
      <c r="F81" s="68">
        <f t="shared" si="11"/>
        <v>173510.17194018647</v>
      </c>
      <c r="G81" s="68">
        <f t="shared" si="12"/>
        <v>796.30021343238286</v>
      </c>
      <c r="H81" s="68">
        <f t="shared" si="7"/>
        <v>520.53051582055946</v>
      </c>
      <c r="I81" s="69">
        <f t="shared" si="8"/>
        <v>275.7696976118234</v>
      </c>
    </row>
    <row r="82" spans="1:9">
      <c r="A82" s="65">
        <f t="shared" si="9"/>
        <v>3.6</v>
      </c>
      <c r="B82" s="66"/>
      <c r="C82" s="67">
        <f t="shared" si="13"/>
        <v>0</v>
      </c>
      <c r="D82" s="68">
        <v>67</v>
      </c>
      <c r="E82" s="68">
        <f t="shared" si="10"/>
        <v>353</v>
      </c>
      <c r="F82" s="68">
        <f t="shared" si="11"/>
        <v>173234.40224257464</v>
      </c>
      <c r="G82" s="68">
        <f t="shared" si="12"/>
        <v>796.30021343238275</v>
      </c>
      <c r="H82" s="68">
        <f t="shared" si="7"/>
        <v>519.70320672772391</v>
      </c>
      <c r="I82" s="69">
        <f t="shared" si="8"/>
        <v>276.59700670465884</v>
      </c>
    </row>
    <row r="83" spans="1:9">
      <c r="A83" s="65">
        <f t="shared" si="9"/>
        <v>3.6</v>
      </c>
      <c r="B83" s="66"/>
      <c r="C83" s="67">
        <f t="shared" si="13"/>
        <v>0</v>
      </c>
      <c r="D83" s="68">
        <v>68</v>
      </c>
      <c r="E83" s="68">
        <f t="shared" si="10"/>
        <v>352</v>
      </c>
      <c r="F83" s="68">
        <f t="shared" si="11"/>
        <v>172957.80523586998</v>
      </c>
      <c r="G83" s="68">
        <f t="shared" si="12"/>
        <v>796.30021343238275</v>
      </c>
      <c r="H83" s="68">
        <f t="shared" si="7"/>
        <v>518.87341570760998</v>
      </c>
      <c r="I83" s="69">
        <f t="shared" si="8"/>
        <v>277.42679772477277</v>
      </c>
    </row>
    <row r="84" spans="1:9">
      <c r="A84" s="65">
        <f t="shared" si="9"/>
        <v>3.6</v>
      </c>
      <c r="B84" s="66"/>
      <c r="C84" s="67">
        <f t="shared" si="13"/>
        <v>0</v>
      </c>
      <c r="D84" s="68">
        <v>69</v>
      </c>
      <c r="E84" s="68">
        <f t="shared" si="10"/>
        <v>351</v>
      </c>
      <c r="F84" s="68">
        <f t="shared" si="11"/>
        <v>172680.37843814521</v>
      </c>
      <c r="G84" s="68">
        <f t="shared" si="12"/>
        <v>796.30021343238275</v>
      </c>
      <c r="H84" s="68">
        <f t="shared" si="7"/>
        <v>518.04113531443556</v>
      </c>
      <c r="I84" s="69">
        <f t="shared" si="8"/>
        <v>278.25907811794718</v>
      </c>
    </row>
    <row r="85" spans="1:9">
      <c r="A85" s="65">
        <f t="shared" si="9"/>
        <v>3.6</v>
      </c>
      <c r="B85" s="66"/>
      <c r="C85" s="67">
        <f t="shared" si="13"/>
        <v>0</v>
      </c>
      <c r="D85" s="68">
        <v>70</v>
      </c>
      <c r="E85" s="68">
        <f t="shared" si="10"/>
        <v>350</v>
      </c>
      <c r="F85" s="68">
        <f t="shared" si="11"/>
        <v>172402.11936002725</v>
      </c>
      <c r="G85" s="68">
        <f t="shared" si="12"/>
        <v>796.30021343238252</v>
      </c>
      <c r="H85" s="68">
        <f t="shared" si="7"/>
        <v>517.20635808008183</v>
      </c>
      <c r="I85" s="69">
        <f t="shared" si="8"/>
        <v>279.09385535230069</v>
      </c>
    </row>
    <row r="86" spans="1:9">
      <c r="A86" s="65">
        <f t="shared" si="9"/>
        <v>3.6</v>
      </c>
      <c r="B86" s="66"/>
      <c r="C86" s="67">
        <f t="shared" si="13"/>
        <v>0</v>
      </c>
      <c r="D86" s="68">
        <v>71</v>
      </c>
      <c r="E86" s="68">
        <f t="shared" si="10"/>
        <v>349</v>
      </c>
      <c r="F86" s="68">
        <f t="shared" si="11"/>
        <v>172123.02550467497</v>
      </c>
      <c r="G86" s="68">
        <f t="shared" si="12"/>
        <v>796.30021343238252</v>
      </c>
      <c r="H86" s="68">
        <f t="shared" si="7"/>
        <v>516.36907651402498</v>
      </c>
      <c r="I86" s="69">
        <f t="shared" si="8"/>
        <v>279.93113691835754</v>
      </c>
    </row>
    <row r="87" spans="1:9">
      <c r="A87" s="65">
        <f t="shared" si="9"/>
        <v>3.6</v>
      </c>
      <c r="B87" s="66"/>
      <c r="C87" s="67">
        <f t="shared" si="13"/>
        <v>0</v>
      </c>
      <c r="D87" s="68">
        <v>72</v>
      </c>
      <c r="E87" s="68">
        <f t="shared" si="10"/>
        <v>348</v>
      </c>
      <c r="F87" s="68">
        <f t="shared" si="11"/>
        <v>171843.0943677566</v>
      </c>
      <c r="G87" s="68">
        <f t="shared" si="12"/>
        <v>796.30021343238241</v>
      </c>
      <c r="H87" s="68">
        <f t="shared" si="7"/>
        <v>515.52928310326979</v>
      </c>
      <c r="I87" s="69">
        <f t="shared" si="8"/>
        <v>280.77093032911262</v>
      </c>
    </row>
    <row r="88" spans="1:9">
      <c r="A88" s="65">
        <f t="shared" si="9"/>
        <v>3.6</v>
      </c>
      <c r="B88" s="66"/>
      <c r="C88" s="67">
        <f t="shared" si="13"/>
        <v>0</v>
      </c>
      <c r="D88" s="68">
        <v>73</v>
      </c>
      <c r="E88" s="68">
        <f t="shared" si="10"/>
        <v>347</v>
      </c>
      <c r="F88" s="68">
        <f t="shared" si="11"/>
        <v>171562.32343742749</v>
      </c>
      <c r="G88" s="68">
        <f t="shared" si="12"/>
        <v>796.30021343238241</v>
      </c>
      <c r="H88" s="68">
        <f t="shared" si="7"/>
        <v>514.68697031228248</v>
      </c>
      <c r="I88" s="69">
        <f t="shared" si="8"/>
        <v>281.61324312009992</v>
      </c>
    </row>
    <row r="89" spans="1:9">
      <c r="A89" s="65">
        <f t="shared" si="9"/>
        <v>3.6</v>
      </c>
      <c r="B89" s="66"/>
      <c r="C89" s="67">
        <f t="shared" si="13"/>
        <v>0</v>
      </c>
      <c r="D89" s="68">
        <v>74</v>
      </c>
      <c r="E89" s="68">
        <f t="shared" si="10"/>
        <v>346</v>
      </c>
      <c r="F89" s="68">
        <f t="shared" si="11"/>
        <v>171280.71019430738</v>
      </c>
      <c r="G89" s="68">
        <f t="shared" si="12"/>
        <v>796.30021343238241</v>
      </c>
      <c r="H89" s="68">
        <f t="shared" si="7"/>
        <v>513.84213058292221</v>
      </c>
      <c r="I89" s="69">
        <f t="shared" si="8"/>
        <v>282.4580828494602</v>
      </c>
    </row>
    <row r="90" spans="1:9">
      <c r="A90" s="65">
        <f t="shared" si="9"/>
        <v>3.6</v>
      </c>
      <c r="B90" s="66"/>
      <c r="C90" s="67">
        <f t="shared" si="13"/>
        <v>0</v>
      </c>
      <c r="D90" s="68">
        <v>75</v>
      </c>
      <c r="E90" s="68">
        <f t="shared" si="10"/>
        <v>345</v>
      </c>
      <c r="F90" s="68">
        <f t="shared" si="11"/>
        <v>170998.25211145793</v>
      </c>
      <c r="G90" s="68">
        <f t="shared" si="12"/>
        <v>796.30021343238229</v>
      </c>
      <c r="H90" s="68">
        <f t="shared" si="7"/>
        <v>512.99475633437373</v>
      </c>
      <c r="I90" s="69">
        <f t="shared" si="8"/>
        <v>283.30545709800856</v>
      </c>
    </row>
    <row r="91" spans="1:9">
      <c r="A91" s="65">
        <f t="shared" si="9"/>
        <v>3.6</v>
      </c>
      <c r="B91" s="66"/>
      <c r="C91" s="67">
        <f t="shared" si="13"/>
        <v>0</v>
      </c>
      <c r="D91" s="68">
        <v>76</v>
      </c>
      <c r="E91" s="68">
        <f t="shared" si="10"/>
        <v>344</v>
      </c>
      <c r="F91" s="68">
        <f t="shared" si="11"/>
        <v>170714.94665435993</v>
      </c>
      <c r="G91" s="68">
        <f t="shared" si="12"/>
        <v>796.30021343238229</v>
      </c>
      <c r="H91" s="68">
        <f t="shared" si="7"/>
        <v>512.14483996307979</v>
      </c>
      <c r="I91" s="69">
        <f t="shared" si="8"/>
        <v>284.1553734693025</v>
      </c>
    </row>
    <row r="92" spans="1:9">
      <c r="A92" s="65">
        <f t="shared" si="9"/>
        <v>3.6</v>
      </c>
      <c r="B92" s="66"/>
      <c r="C92" s="67">
        <f t="shared" si="13"/>
        <v>0</v>
      </c>
      <c r="D92" s="68">
        <v>77</v>
      </c>
      <c r="E92" s="68">
        <f t="shared" si="10"/>
        <v>343</v>
      </c>
      <c r="F92" s="68">
        <f t="shared" si="11"/>
        <v>170430.79128089061</v>
      </c>
      <c r="G92" s="68">
        <f t="shared" si="12"/>
        <v>796.30021343238218</v>
      </c>
      <c r="H92" s="68">
        <f t="shared" si="7"/>
        <v>511.29237384267179</v>
      </c>
      <c r="I92" s="69">
        <f t="shared" si="8"/>
        <v>285.00783958971039</v>
      </c>
    </row>
    <row r="93" spans="1:9">
      <c r="A93" s="65">
        <f t="shared" si="9"/>
        <v>3.6</v>
      </c>
      <c r="B93" s="66"/>
      <c r="C93" s="67">
        <f t="shared" si="13"/>
        <v>0</v>
      </c>
      <c r="D93" s="68">
        <v>78</v>
      </c>
      <c r="E93" s="68">
        <f t="shared" si="10"/>
        <v>342</v>
      </c>
      <c r="F93" s="68">
        <f t="shared" si="11"/>
        <v>170145.78344130091</v>
      </c>
      <c r="G93" s="68">
        <f t="shared" si="12"/>
        <v>796.30021343238207</v>
      </c>
      <c r="H93" s="68">
        <f t="shared" si="7"/>
        <v>510.43735032390282</v>
      </c>
      <c r="I93" s="69">
        <f t="shared" si="8"/>
        <v>285.86286310847925</v>
      </c>
    </row>
    <row r="94" spans="1:9">
      <c r="A94" s="65">
        <f t="shared" si="9"/>
        <v>3.6</v>
      </c>
      <c r="B94" s="66"/>
      <c r="C94" s="67">
        <f t="shared" si="13"/>
        <v>0</v>
      </c>
      <c r="D94" s="68">
        <v>79</v>
      </c>
      <c r="E94" s="68">
        <f t="shared" si="10"/>
        <v>341</v>
      </c>
      <c r="F94" s="68">
        <f t="shared" si="11"/>
        <v>169859.92057819242</v>
      </c>
      <c r="G94" s="68">
        <f t="shared" si="12"/>
        <v>796.30021343238207</v>
      </c>
      <c r="H94" s="68">
        <f t="shared" si="7"/>
        <v>509.57976173457723</v>
      </c>
      <c r="I94" s="69">
        <f t="shared" si="8"/>
        <v>286.72045169780483</v>
      </c>
    </row>
    <row r="95" spans="1:9">
      <c r="A95" s="65">
        <f t="shared" si="9"/>
        <v>3.6</v>
      </c>
      <c r="B95" s="66"/>
      <c r="C95" s="67">
        <f t="shared" si="13"/>
        <v>0</v>
      </c>
      <c r="D95" s="68">
        <v>80</v>
      </c>
      <c r="E95" s="68">
        <f t="shared" si="10"/>
        <v>340</v>
      </c>
      <c r="F95" s="68">
        <f t="shared" si="11"/>
        <v>169573.20012649463</v>
      </c>
      <c r="G95" s="68">
        <f t="shared" si="12"/>
        <v>796.30021343238195</v>
      </c>
      <c r="H95" s="68">
        <f t="shared" si="7"/>
        <v>508.71960037948389</v>
      </c>
      <c r="I95" s="69">
        <f t="shared" si="8"/>
        <v>287.58061305289806</v>
      </c>
    </row>
    <row r="96" spans="1:9">
      <c r="A96" s="65">
        <f t="shared" si="9"/>
        <v>3.6</v>
      </c>
      <c r="B96" s="66"/>
      <c r="C96" s="67">
        <f t="shared" si="13"/>
        <v>0</v>
      </c>
      <c r="D96" s="68">
        <v>81</v>
      </c>
      <c r="E96" s="68">
        <f t="shared" si="10"/>
        <v>339</v>
      </c>
      <c r="F96" s="68">
        <f t="shared" si="11"/>
        <v>169285.61951344172</v>
      </c>
      <c r="G96" s="68">
        <f t="shared" si="12"/>
        <v>796.30021343238184</v>
      </c>
      <c r="H96" s="68">
        <f t="shared" si="7"/>
        <v>507.85685854032522</v>
      </c>
      <c r="I96" s="69">
        <f t="shared" si="8"/>
        <v>288.44335489205662</v>
      </c>
    </row>
    <row r="97" spans="1:9">
      <c r="A97" s="65">
        <f t="shared" si="9"/>
        <v>3.6</v>
      </c>
      <c r="B97" s="66"/>
      <c r="C97" s="67">
        <f t="shared" si="13"/>
        <v>0</v>
      </c>
      <c r="D97" s="68">
        <v>82</v>
      </c>
      <c r="E97" s="68">
        <f t="shared" si="10"/>
        <v>338</v>
      </c>
      <c r="F97" s="68">
        <f t="shared" si="11"/>
        <v>168997.17615854967</v>
      </c>
      <c r="G97" s="68">
        <f t="shared" si="12"/>
        <v>796.30021343238184</v>
      </c>
      <c r="H97" s="68">
        <f t="shared" si="7"/>
        <v>506.99152847564903</v>
      </c>
      <c r="I97" s="69">
        <f t="shared" si="8"/>
        <v>289.3086849567328</v>
      </c>
    </row>
    <row r="98" spans="1:9">
      <c r="A98" s="65">
        <f t="shared" si="9"/>
        <v>3.6</v>
      </c>
      <c r="B98" s="66"/>
      <c r="C98" s="67">
        <f t="shared" si="13"/>
        <v>0</v>
      </c>
      <c r="D98" s="68">
        <v>83</v>
      </c>
      <c r="E98" s="68">
        <f t="shared" si="10"/>
        <v>337</v>
      </c>
      <c r="F98" s="68">
        <f t="shared" si="11"/>
        <v>168707.86747359295</v>
      </c>
      <c r="G98" s="68">
        <f t="shared" si="12"/>
        <v>796.30021343238184</v>
      </c>
      <c r="H98" s="68">
        <f t="shared" si="7"/>
        <v>506.12360242077887</v>
      </c>
      <c r="I98" s="69">
        <f t="shared" si="8"/>
        <v>290.17661101160297</v>
      </c>
    </row>
    <row r="99" spans="1:9">
      <c r="A99" s="65">
        <f t="shared" si="9"/>
        <v>3.6</v>
      </c>
      <c r="B99" s="66"/>
      <c r="C99" s="67">
        <f t="shared" si="13"/>
        <v>0</v>
      </c>
      <c r="D99" s="68">
        <v>84</v>
      </c>
      <c r="E99" s="68">
        <f t="shared" si="10"/>
        <v>336</v>
      </c>
      <c r="F99" s="68">
        <f t="shared" si="11"/>
        <v>168417.69086258134</v>
      </c>
      <c r="G99" s="68">
        <f t="shared" si="12"/>
        <v>796.30021343238172</v>
      </c>
      <c r="H99" s="68">
        <f t="shared" si="7"/>
        <v>505.25307258774404</v>
      </c>
      <c r="I99" s="69">
        <f t="shared" si="8"/>
        <v>291.04714084463768</v>
      </c>
    </row>
    <row r="100" spans="1:9">
      <c r="A100" s="65">
        <f t="shared" si="9"/>
        <v>3.6</v>
      </c>
      <c r="B100" s="66"/>
      <c r="C100" s="67">
        <f t="shared" si="13"/>
        <v>0</v>
      </c>
      <c r="D100" s="68">
        <v>85</v>
      </c>
      <c r="E100" s="68">
        <f t="shared" si="10"/>
        <v>335</v>
      </c>
      <c r="F100" s="68">
        <f t="shared" si="11"/>
        <v>168126.64372173671</v>
      </c>
      <c r="G100" s="68">
        <f t="shared" si="12"/>
        <v>796.30021343238172</v>
      </c>
      <c r="H100" s="68">
        <f t="shared" si="7"/>
        <v>504.37993116521017</v>
      </c>
      <c r="I100" s="69">
        <f t="shared" si="8"/>
        <v>291.92028226717156</v>
      </c>
    </row>
    <row r="101" spans="1:9">
      <c r="A101" s="65">
        <f t="shared" si="9"/>
        <v>3.6</v>
      </c>
      <c r="B101" s="66"/>
      <c r="C101" s="67">
        <f t="shared" si="13"/>
        <v>0</v>
      </c>
      <c r="D101" s="68">
        <v>86</v>
      </c>
      <c r="E101" s="68">
        <f t="shared" si="10"/>
        <v>334</v>
      </c>
      <c r="F101" s="68">
        <f t="shared" si="11"/>
        <v>167834.72343946953</v>
      </c>
      <c r="G101" s="68">
        <f t="shared" si="12"/>
        <v>796.30021343238172</v>
      </c>
      <c r="H101" s="68">
        <f t="shared" si="7"/>
        <v>503.50417031840857</v>
      </c>
      <c r="I101" s="69">
        <f t="shared" si="8"/>
        <v>292.79604311397316</v>
      </c>
    </row>
    <row r="102" spans="1:9">
      <c r="A102" s="65">
        <f t="shared" si="9"/>
        <v>3.6</v>
      </c>
      <c r="B102" s="66"/>
      <c r="C102" s="67">
        <f t="shared" si="13"/>
        <v>0</v>
      </c>
      <c r="D102" s="68">
        <v>87</v>
      </c>
      <c r="E102" s="68">
        <f t="shared" si="10"/>
        <v>333</v>
      </c>
      <c r="F102" s="68">
        <f t="shared" si="11"/>
        <v>167541.92739635555</v>
      </c>
      <c r="G102" s="68">
        <f t="shared" si="12"/>
        <v>796.3002134323815</v>
      </c>
      <c r="H102" s="68">
        <f t="shared" si="7"/>
        <v>502.62578218906657</v>
      </c>
      <c r="I102" s="69">
        <f t="shared" si="8"/>
        <v>293.67443124331493</v>
      </c>
    </row>
    <row r="103" spans="1:9">
      <c r="A103" s="65">
        <f t="shared" si="9"/>
        <v>3.6</v>
      </c>
      <c r="B103" s="66"/>
      <c r="C103" s="67">
        <f t="shared" si="13"/>
        <v>0</v>
      </c>
      <c r="D103" s="68">
        <v>88</v>
      </c>
      <c r="E103" s="68">
        <f t="shared" si="10"/>
        <v>332</v>
      </c>
      <c r="F103" s="68">
        <f t="shared" si="11"/>
        <v>167248.25296511222</v>
      </c>
      <c r="G103" s="68">
        <f t="shared" si="12"/>
        <v>796.30021343238127</v>
      </c>
      <c r="H103" s="68">
        <f t="shared" si="7"/>
        <v>501.7447588953367</v>
      </c>
      <c r="I103" s="69">
        <f t="shared" si="8"/>
        <v>294.55545453704457</v>
      </c>
    </row>
    <row r="104" spans="1:9">
      <c r="A104" s="65">
        <f t="shared" si="9"/>
        <v>3.6</v>
      </c>
      <c r="B104" s="66"/>
      <c r="C104" s="67">
        <f t="shared" si="13"/>
        <v>0</v>
      </c>
      <c r="D104" s="68">
        <v>89</v>
      </c>
      <c r="E104" s="68">
        <f t="shared" si="10"/>
        <v>331</v>
      </c>
      <c r="F104" s="68">
        <f t="shared" si="11"/>
        <v>166953.69751057518</v>
      </c>
      <c r="G104" s="68">
        <f t="shared" si="12"/>
        <v>796.30021343238138</v>
      </c>
      <c r="H104" s="68">
        <f t="shared" si="7"/>
        <v>500.8610925317256</v>
      </c>
      <c r="I104" s="69">
        <f t="shared" si="8"/>
        <v>295.43912090065578</v>
      </c>
    </row>
    <row r="105" spans="1:9">
      <c r="A105" s="65">
        <f t="shared" si="9"/>
        <v>3.6</v>
      </c>
      <c r="B105" s="66"/>
      <c r="C105" s="67">
        <f t="shared" si="13"/>
        <v>0</v>
      </c>
      <c r="D105" s="68">
        <v>90</v>
      </c>
      <c r="E105" s="68">
        <f t="shared" si="10"/>
        <v>330</v>
      </c>
      <c r="F105" s="68">
        <f t="shared" si="11"/>
        <v>166658.25838967453</v>
      </c>
      <c r="G105" s="68">
        <f t="shared" si="12"/>
        <v>796.3002134323815</v>
      </c>
      <c r="H105" s="68">
        <f t="shared" si="7"/>
        <v>499.97477516902359</v>
      </c>
      <c r="I105" s="69">
        <f t="shared" si="8"/>
        <v>296.32543826335791</v>
      </c>
    </row>
    <row r="106" spans="1:9">
      <c r="A106" s="65">
        <f t="shared" si="9"/>
        <v>3.6</v>
      </c>
      <c r="B106" s="66"/>
      <c r="C106" s="67">
        <f t="shared" si="13"/>
        <v>0</v>
      </c>
      <c r="D106" s="68">
        <v>91</v>
      </c>
      <c r="E106" s="68">
        <f t="shared" si="10"/>
        <v>329</v>
      </c>
      <c r="F106" s="68">
        <f t="shared" si="11"/>
        <v>166361.93295141117</v>
      </c>
      <c r="G106" s="68">
        <f t="shared" si="12"/>
        <v>796.30021343238138</v>
      </c>
      <c r="H106" s="68">
        <f t="shared" si="7"/>
        <v>499.08579885423359</v>
      </c>
      <c r="I106" s="69">
        <f t="shared" si="8"/>
        <v>297.2144145781478</v>
      </c>
    </row>
    <row r="107" spans="1:9">
      <c r="A107" s="65">
        <f t="shared" si="9"/>
        <v>3.6</v>
      </c>
      <c r="B107" s="66"/>
      <c r="C107" s="67">
        <f t="shared" si="13"/>
        <v>0</v>
      </c>
      <c r="D107" s="68">
        <v>92</v>
      </c>
      <c r="E107" s="68">
        <f t="shared" si="10"/>
        <v>328</v>
      </c>
      <c r="F107" s="68">
        <f t="shared" si="11"/>
        <v>166064.71853683304</v>
      </c>
      <c r="G107" s="68">
        <f t="shared" si="12"/>
        <v>796.30021343238127</v>
      </c>
      <c r="H107" s="68">
        <f t="shared" si="7"/>
        <v>498.19415561049914</v>
      </c>
      <c r="I107" s="69">
        <f t="shared" si="8"/>
        <v>298.10605782188213</v>
      </c>
    </row>
    <row r="108" spans="1:9">
      <c r="A108" s="65">
        <f t="shared" si="9"/>
        <v>3.6</v>
      </c>
      <c r="B108" s="66"/>
      <c r="C108" s="67">
        <f t="shared" si="13"/>
        <v>0</v>
      </c>
      <c r="D108" s="68">
        <v>93</v>
      </c>
      <c r="E108" s="68">
        <f t="shared" si="10"/>
        <v>327</v>
      </c>
      <c r="F108" s="68">
        <f t="shared" si="11"/>
        <v>165766.61247901115</v>
      </c>
      <c r="G108" s="68">
        <f t="shared" si="12"/>
        <v>796.30021343238116</v>
      </c>
      <c r="H108" s="68">
        <f t="shared" si="7"/>
        <v>497.29983743703343</v>
      </c>
      <c r="I108" s="69">
        <f t="shared" si="8"/>
        <v>299.00037599534772</v>
      </c>
    </row>
    <row r="109" spans="1:9">
      <c r="A109" s="65">
        <f t="shared" si="9"/>
        <v>3.6</v>
      </c>
      <c r="B109" s="66"/>
      <c r="C109" s="67">
        <f t="shared" si="13"/>
        <v>0</v>
      </c>
      <c r="D109" s="68">
        <v>94</v>
      </c>
      <c r="E109" s="68">
        <f t="shared" si="10"/>
        <v>326</v>
      </c>
      <c r="F109" s="68">
        <f t="shared" si="11"/>
        <v>165467.6121030158</v>
      </c>
      <c r="G109" s="68">
        <f t="shared" si="12"/>
        <v>796.30021343238104</v>
      </c>
      <c r="H109" s="68">
        <f t="shared" si="7"/>
        <v>496.40283630904742</v>
      </c>
      <c r="I109" s="69">
        <f t="shared" si="8"/>
        <v>299.89737712333363</v>
      </c>
    </row>
    <row r="110" spans="1:9">
      <c r="A110" s="65">
        <f t="shared" si="9"/>
        <v>3.6</v>
      </c>
      <c r="B110" s="66"/>
      <c r="C110" s="67">
        <f t="shared" si="13"/>
        <v>0</v>
      </c>
      <c r="D110" s="68">
        <v>95</v>
      </c>
      <c r="E110" s="68">
        <f t="shared" si="10"/>
        <v>325</v>
      </c>
      <c r="F110" s="68">
        <f t="shared" si="11"/>
        <v>165167.71472589247</v>
      </c>
      <c r="G110" s="68">
        <f t="shared" si="12"/>
        <v>796.30021343238104</v>
      </c>
      <c r="H110" s="68">
        <f t="shared" si="7"/>
        <v>495.50314417767748</v>
      </c>
      <c r="I110" s="69">
        <f t="shared" si="8"/>
        <v>300.79706925470356</v>
      </c>
    </row>
    <row r="111" spans="1:9">
      <c r="A111" s="65">
        <f t="shared" si="9"/>
        <v>3.6</v>
      </c>
      <c r="B111" s="66"/>
      <c r="C111" s="67">
        <f t="shared" si="13"/>
        <v>0</v>
      </c>
      <c r="D111" s="68">
        <v>96</v>
      </c>
      <c r="E111" s="68">
        <f t="shared" si="10"/>
        <v>324</v>
      </c>
      <c r="F111" s="68">
        <f t="shared" si="11"/>
        <v>164866.91765663776</v>
      </c>
      <c r="G111" s="68">
        <f t="shared" si="12"/>
        <v>796.30021343238093</v>
      </c>
      <c r="H111" s="68">
        <f t="shared" si="7"/>
        <v>494.60075296991329</v>
      </c>
      <c r="I111" s="69">
        <f t="shared" si="8"/>
        <v>301.69946046246764</v>
      </c>
    </row>
    <row r="112" spans="1:9">
      <c r="A112" s="65">
        <f t="shared" si="9"/>
        <v>3.6</v>
      </c>
      <c r="B112" s="66"/>
      <c r="C112" s="67">
        <f t="shared" si="13"/>
        <v>0</v>
      </c>
      <c r="D112" s="68">
        <v>97</v>
      </c>
      <c r="E112" s="68">
        <f t="shared" si="10"/>
        <v>323</v>
      </c>
      <c r="F112" s="68">
        <f t="shared" si="11"/>
        <v>164565.21819617529</v>
      </c>
      <c r="G112" s="68">
        <f t="shared" si="12"/>
        <v>796.30021343238104</v>
      </c>
      <c r="H112" s="68">
        <f t="shared" si="7"/>
        <v>493.69565458852594</v>
      </c>
      <c r="I112" s="69">
        <f t="shared" si="8"/>
        <v>302.6045588438551</v>
      </c>
    </row>
    <row r="113" spans="1:9">
      <c r="A113" s="65">
        <f t="shared" si="9"/>
        <v>3.6</v>
      </c>
      <c r="B113" s="66"/>
      <c r="C113" s="67">
        <f t="shared" si="13"/>
        <v>0</v>
      </c>
      <c r="D113" s="68">
        <v>98</v>
      </c>
      <c r="E113" s="68">
        <f t="shared" si="10"/>
        <v>322</v>
      </c>
      <c r="F113" s="68">
        <f t="shared" si="11"/>
        <v>164262.61363733144</v>
      </c>
      <c r="G113" s="68">
        <f t="shared" si="12"/>
        <v>796.30021343238093</v>
      </c>
      <c r="H113" s="68">
        <f t="shared" si="7"/>
        <v>492.78784091199429</v>
      </c>
      <c r="I113" s="69">
        <f t="shared" si="8"/>
        <v>303.51237252038663</v>
      </c>
    </row>
    <row r="114" spans="1:9">
      <c r="A114" s="65">
        <f t="shared" si="9"/>
        <v>3.6</v>
      </c>
      <c r="B114" s="66"/>
      <c r="C114" s="67">
        <f t="shared" si="13"/>
        <v>0</v>
      </c>
      <c r="D114" s="68">
        <v>99</v>
      </c>
      <c r="E114" s="68">
        <f t="shared" si="10"/>
        <v>321</v>
      </c>
      <c r="F114" s="68">
        <f t="shared" si="11"/>
        <v>163959.10126481106</v>
      </c>
      <c r="G114" s="68">
        <f t="shared" si="12"/>
        <v>796.3002134323807</v>
      </c>
      <c r="H114" s="68">
        <f t="shared" si="7"/>
        <v>491.87730379443326</v>
      </c>
      <c r="I114" s="69">
        <f t="shared" si="8"/>
        <v>304.42290963794744</v>
      </c>
    </row>
    <row r="115" spans="1:9">
      <c r="A115" s="65">
        <f t="shared" si="9"/>
        <v>3.6</v>
      </c>
      <c r="B115" s="66"/>
      <c r="C115" s="67">
        <f t="shared" si="13"/>
        <v>0</v>
      </c>
      <c r="D115" s="68">
        <v>100</v>
      </c>
      <c r="E115" s="68">
        <f t="shared" si="10"/>
        <v>320</v>
      </c>
      <c r="F115" s="68">
        <f t="shared" si="11"/>
        <v>163654.67835517312</v>
      </c>
      <c r="G115" s="68">
        <f t="shared" si="12"/>
        <v>796.30021343238081</v>
      </c>
      <c r="H115" s="68">
        <f t="shared" si="7"/>
        <v>490.96403506551934</v>
      </c>
      <c r="I115" s="69">
        <f t="shared" si="8"/>
        <v>305.33617836686147</v>
      </c>
    </row>
    <row r="116" spans="1:9">
      <c r="A116" s="65">
        <f t="shared" si="9"/>
        <v>3.6</v>
      </c>
      <c r="B116" s="66"/>
      <c r="C116" s="67">
        <f t="shared" si="13"/>
        <v>0</v>
      </c>
      <c r="D116" s="68">
        <v>101</v>
      </c>
      <c r="E116" s="68">
        <f t="shared" si="10"/>
        <v>319</v>
      </c>
      <c r="F116" s="68">
        <f t="shared" si="11"/>
        <v>163349.34217680627</v>
      </c>
      <c r="G116" s="68">
        <f t="shared" si="12"/>
        <v>796.3002134323807</v>
      </c>
      <c r="H116" s="68">
        <f t="shared" si="7"/>
        <v>490.04802653041878</v>
      </c>
      <c r="I116" s="69">
        <f t="shared" si="8"/>
        <v>306.25218690196192</v>
      </c>
    </row>
    <row r="117" spans="1:9">
      <c r="A117" s="65">
        <f t="shared" si="9"/>
        <v>3.6</v>
      </c>
      <c r="B117" s="66"/>
      <c r="C117" s="67">
        <f t="shared" si="13"/>
        <v>0</v>
      </c>
      <c r="D117" s="68">
        <v>102</v>
      </c>
      <c r="E117" s="68">
        <f t="shared" si="10"/>
        <v>318</v>
      </c>
      <c r="F117" s="68">
        <f t="shared" si="11"/>
        <v>163043.08998990431</v>
      </c>
      <c r="G117" s="68">
        <f t="shared" si="12"/>
        <v>796.3002134323807</v>
      </c>
      <c r="H117" s="68">
        <f t="shared" si="7"/>
        <v>489.12926996971299</v>
      </c>
      <c r="I117" s="69">
        <f t="shared" si="8"/>
        <v>307.17094346266771</v>
      </c>
    </row>
    <row r="118" spans="1:9">
      <c r="A118" s="65">
        <f t="shared" si="9"/>
        <v>3.6</v>
      </c>
      <c r="B118" s="66"/>
      <c r="C118" s="67">
        <f t="shared" si="13"/>
        <v>0</v>
      </c>
      <c r="D118" s="68">
        <v>103</v>
      </c>
      <c r="E118" s="68">
        <f t="shared" si="10"/>
        <v>317</v>
      </c>
      <c r="F118" s="68">
        <f t="shared" si="11"/>
        <v>162735.91904644165</v>
      </c>
      <c r="G118" s="68">
        <f t="shared" si="12"/>
        <v>796.30021343238059</v>
      </c>
      <c r="H118" s="68">
        <f t="shared" si="7"/>
        <v>488.20775713932494</v>
      </c>
      <c r="I118" s="69">
        <f t="shared" si="8"/>
        <v>308.09245629305565</v>
      </c>
    </row>
    <row r="119" spans="1:9">
      <c r="A119" s="65">
        <f t="shared" si="9"/>
        <v>3.6</v>
      </c>
      <c r="B119" s="66"/>
      <c r="C119" s="67">
        <f t="shared" si="13"/>
        <v>0</v>
      </c>
      <c r="D119" s="68">
        <v>104</v>
      </c>
      <c r="E119" s="68">
        <f t="shared" si="10"/>
        <v>316</v>
      </c>
      <c r="F119" s="68">
        <f t="shared" si="11"/>
        <v>162427.82659014859</v>
      </c>
      <c r="G119" s="68">
        <f t="shared" si="12"/>
        <v>796.30021343238036</v>
      </c>
      <c r="H119" s="68">
        <f t="shared" si="7"/>
        <v>487.28347977044575</v>
      </c>
      <c r="I119" s="69">
        <f t="shared" si="8"/>
        <v>309.01673366193461</v>
      </c>
    </row>
    <row r="120" spans="1:9">
      <c r="A120" s="65">
        <f t="shared" si="9"/>
        <v>3.6</v>
      </c>
      <c r="B120" s="66"/>
      <c r="C120" s="67">
        <f t="shared" si="13"/>
        <v>0</v>
      </c>
      <c r="D120" s="68">
        <v>105</v>
      </c>
      <c r="E120" s="68">
        <f t="shared" si="10"/>
        <v>315</v>
      </c>
      <c r="F120" s="68">
        <f t="shared" si="11"/>
        <v>162118.80985648665</v>
      </c>
      <c r="G120" s="68">
        <f t="shared" si="12"/>
        <v>796.30021343238047</v>
      </c>
      <c r="H120" s="68">
        <f t="shared" si="7"/>
        <v>486.35642956945992</v>
      </c>
      <c r="I120" s="69">
        <f t="shared" si="8"/>
        <v>309.94378386292055</v>
      </c>
    </row>
    <row r="121" spans="1:9">
      <c r="A121" s="65">
        <f t="shared" si="9"/>
        <v>3.6</v>
      </c>
      <c r="B121" s="66"/>
      <c r="C121" s="67">
        <f t="shared" si="13"/>
        <v>0</v>
      </c>
      <c r="D121" s="68">
        <v>106</v>
      </c>
      <c r="E121" s="68">
        <f t="shared" si="10"/>
        <v>314</v>
      </c>
      <c r="F121" s="68">
        <f t="shared" si="11"/>
        <v>161808.86607262373</v>
      </c>
      <c r="G121" s="68">
        <f t="shared" si="12"/>
        <v>796.30021343238036</v>
      </c>
      <c r="H121" s="68">
        <f t="shared" si="7"/>
        <v>485.42659821787123</v>
      </c>
      <c r="I121" s="69">
        <f t="shared" si="8"/>
        <v>310.87361521450913</v>
      </c>
    </row>
    <row r="122" spans="1:9">
      <c r="A122" s="65">
        <f t="shared" si="9"/>
        <v>3.6</v>
      </c>
      <c r="B122" s="66"/>
      <c r="C122" s="67">
        <f t="shared" si="13"/>
        <v>0</v>
      </c>
      <c r="D122" s="68">
        <v>107</v>
      </c>
      <c r="E122" s="68">
        <f t="shared" si="10"/>
        <v>313</v>
      </c>
      <c r="F122" s="68">
        <f t="shared" si="11"/>
        <v>161497.99245740921</v>
      </c>
      <c r="G122" s="68">
        <f t="shared" si="12"/>
        <v>796.30021343238036</v>
      </c>
      <c r="H122" s="68">
        <f t="shared" si="7"/>
        <v>484.49397737222762</v>
      </c>
      <c r="I122" s="69">
        <f t="shared" si="8"/>
        <v>311.80623606015274</v>
      </c>
    </row>
    <row r="123" spans="1:9">
      <c r="A123" s="65">
        <f t="shared" si="9"/>
        <v>3.6</v>
      </c>
      <c r="B123" s="66"/>
      <c r="C123" s="67">
        <f t="shared" si="13"/>
        <v>0</v>
      </c>
      <c r="D123" s="68">
        <v>108</v>
      </c>
      <c r="E123" s="68">
        <f t="shared" si="10"/>
        <v>312</v>
      </c>
      <c r="F123" s="68">
        <f t="shared" si="11"/>
        <v>161186.18622134905</v>
      </c>
      <c r="G123" s="68">
        <f t="shared" si="12"/>
        <v>796.30021343238036</v>
      </c>
      <c r="H123" s="68">
        <f t="shared" si="7"/>
        <v>483.55855866404715</v>
      </c>
      <c r="I123" s="69">
        <f t="shared" si="8"/>
        <v>312.74165476833321</v>
      </c>
    </row>
    <row r="124" spans="1:9">
      <c r="A124" s="65">
        <f t="shared" si="9"/>
        <v>3.6</v>
      </c>
      <c r="B124" s="66"/>
      <c r="C124" s="67">
        <f t="shared" si="13"/>
        <v>0</v>
      </c>
      <c r="D124" s="68">
        <v>109</v>
      </c>
      <c r="E124" s="68">
        <f t="shared" si="10"/>
        <v>311</v>
      </c>
      <c r="F124" s="68">
        <f t="shared" si="11"/>
        <v>160873.44456658073</v>
      </c>
      <c r="G124" s="68">
        <f t="shared" si="12"/>
        <v>796.30021343238013</v>
      </c>
      <c r="H124" s="68">
        <f t="shared" si="7"/>
        <v>482.62033369974228</v>
      </c>
      <c r="I124" s="69">
        <f t="shared" si="8"/>
        <v>313.67987973263786</v>
      </c>
    </row>
    <row r="125" spans="1:9">
      <c r="A125" s="65">
        <f t="shared" si="9"/>
        <v>3.6</v>
      </c>
      <c r="B125" s="66"/>
      <c r="C125" s="67">
        <f t="shared" si="13"/>
        <v>0</v>
      </c>
      <c r="D125" s="68">
        <v>110</v>
      </c>
      <c r="E125" s="68">
        <f t="shared" si="10"/>
        <v>310</v>
      </c>
      <c r="F125" s="68">
        <f t="shared" si="11"/>
        <v>160559.7646868481</v>
      </c>
      <c r="G125" s="68">
        <f t="shared" si="12"/>
        <v>796.30021343238013</v>
      </c>
      <c r="H125" s="68">
        <f t="shared" si="7"/>
        <v>481.67929406054435</v>
      </c>
      <c r="I125" s="69">
        <f t="shared" si="8"/>
        <v>314.62091937183578</v>
      </c>
    </row>
    <row r="126" spans="1:9">
      <c r="A126" s="65">
        <f t="shared" si="9"/>
        <v>3.6</v>
      </c>
      <c r="B126" s="66"/>
      <c r="C126" s="67">
        <f t="shared" si="13"/>
        <v>0</v>
      </c>
      <c r="D126" s="68">
        <v>111</v>
      </c>
      <c r="E126" s="68">
        <f t="shared" si="10"/>
        <v>309</v>
      </c>
      <c r="F126" s="68">
        <f t="shared" si="11"/>
        <v>160245.14376747626</v>
      </c>
      <c r="G126" s="68">
        <f t="shared" si="12"/>
        <v>796.30021343237991</v>
      </c>
      <c r="H126" s="68">
        <f t="shared" si="7"/>
        <v>480.73543130242876</v>
      </c>
      <c r="I126" s="69">
        <f t="shared" si="8"/>
        <v>315.56478212995114</v>
      </c>
    </row>
    <row r="127" spans="1:9">
      <c r="A127" s="65">
        <f t="shared" si="9"/>
        <v>3.6</v>
      </c>
      <c r="B127" s="66"/>
      <c r="C127" s="67">
        <f t="shared" si="13"/>
        <v>0</v>
      </c>
      <c r="D127" s="68">
        <v>112</v>
      </c>
      <c r="E127" s="68">
        <f t="shared" si="10"/>
        <v>308</v>
      </c>
      <c r="F127" s="68">
        <f t="shared" si="11"/>
        <v>159929.57898534631</v>
      </c>
      <c r="G127" s="68">
        <f t="shared" si="12"/>
        <v>796.30021343237991</v>
      </c>
      <c r="H127" s="68">
        <f t="shared" si="7"/>
        <v>479.78873695603892</v>
      </c>
      <c r="I127" s="69">
        <f t="shared" si="8"/>
        <v>316.51147647634099</v>
      </c>
    </row>
    <row r="128" spans="1:9">
      <c r="A128" s="65">
        <f t="shared" si="9"/>
        <v>3.6</v>
      </c>
      <c r="B128" s="66"/>
      <c r="C128" s="67">
        <f t="shared" si="13"/>
        <v>0</v>
      </c>
      <c r="D128" s="68">
        <v>113</v>
      </c>
      <c r="E128" s="68">
        <f t="shared" si="10"/>
        <v>307</v>
      </c>
      <c r="F128" s="68">
        <f t="shared" si="11"/>
        <v>159613.06750886998</v>
      </c>
      <c r="G128" s="68">
        <f t="shared" si="12"/>
        <v>796.30021343237991</v>
      </c>
      <c r="H128" s="68">
        <f t="shared" si="7"/>
        <v>478.83920252660994</v>
      </c>
      <c r="I128" s="69">
        <f t="shared" si="8"/>
        <v>317.46101090576997</v>
      </c>
    </row>
    <row r="129" spans="1:9">
      <c r="A129" s="65">
        <f t="shared" si="9"/>
        <v>3.6</v>
      </c>
      <c r="B129" s="66"/>
      <c r="C129" s="67">
        <f t="shared" si="13"/>
        <v>0</v>
      </c>
      <c r="D129" s="68">
        <v>114</v>
      </c>
      <c r="E129" s="68">
        <f t="shared" si="10"/>
        <v>306</v>
      </c>
      <c r="F129" s="68">
        <f t="shared" si="11"/>
        <v>159295.60649796421</v>
      </c>
      <c r="G129" s="68">
        <f t="shared" si="12"/>
        <v>796.30021343237991</v>
      </c>
      <c r="H129" s="68">
        <f t="shared" si="7"/>
        <v>477.88681949389263</v>
      </c>
      <c r="I129" s="69">
        <f t="shared" si="8"/>
        <v>318.41339393848727</v>
      </c>
    </row>
    <row r="130" spans="1:9">
      <c r="A130" s="65">
        <f t="shared" si="9"/>
        <v>3.6</v>
      </c>
      <c r="B130" s="66"/>
      <c r="C130" s="67">
        <f t="shared" si="13"/>
        <v>0</v>
      </c>
      <c r="D130" s="68">
        <v>115</v>
      </c>
      <c r="E130" s="68">
        <f t="shared" si="10"/>
        <v>305</v>
      </c>
      <c r="F130" s="68">
        <f t="shared" si="11"/>
        <v>158977.19310402573</v>
      </c>
      <c r="G130" s="68">
        <f t="shared" si="12"/>
        <v>796.30021343237991</v>
      </c>
      <c r="H130" s="68">
        <f t="shared" si="7"/>
        <v>476.93157931207713</v>
      </c>
      <c r="I130" s="69">
        <f t="shared" si="8"/>
        <v>319.36863412030277</v>
      </c>
    </row>
    <row r="131" spans="1:9">
      <c r="A131" s="65">
        <f t="shared" si="9"/>
        <v>3.6</v>
      </c>
      <c r="B131" s="66"/>
      <c r="C131" s="67">
        <f t="shared" si="13"/>
        <v>0</v>
      </c>
      <c r="D131" s="68">
        <v>116</v>
      </c>
      <c r="E131" s="68">
        <f t="shared" si="10"/>
        <v>304</v>
      </c>
      <c r="F131" s="68">
        <f t="shared" si="11"/>
        <v>158657.82446990543</v>
      </c>
      <c r="G131" s="68">
        <f t="shared" si="12"/>
        <v>796.30021343237991</v>
      </c>
      <c r="H131" s="68">
        <f t="shared" si="7"/>
        <v>475.97347340971629</v>
      </c>
      <c r="I131" s="69">
        <f t="shared" si="8"/>
        <v>320.32674002266361</v>
      </c>
    </row>
    <row r="132" spans="1:9">
      <c r="A132" s="65">
        <f t="shared" si="9"/>
        <v>3.6</v>
      </c>
      <c r="B132" s="66"/>
      <c r="C132" s="67">
        <f t="shared" si="13"/>
        <v>0</v>
      </c>
      <c r="D132" s="68">
        <v>117</v>
      </c>
      <c r="E132" s="68">
        <f t="shared" si="10"/>
        <v>303</v>
      </c>
      <c r="F132" s="68">
        <f t="shared" si="11"/>
        <v>158337.49772988277</v>
      </c>
      <c r="G132" s="68">
        <f t="shared" si="12"/>
        <v>796.30021343237979</v>
      </c>
      <c r="H132" s="68">
        <f t="shared" si="7"/>
        <v>475.01249318964835</v>
      </c>
      <c r="I132" s="69">
        <f t="shared" si="8"/>
        <v>321.28772024273144</v>
      </c>
    </row>
    <row r="133" spans="1:9">
      <c r="A133" s="65">
        <f t="shared" si="9"/>
        <v>3.6</v>
      </c>
      <c r="B133" s="66"/>
      <c r="C133" s="67">
        <f t="shared" si="13"/>
        <v>0</v>
      </c>
      <c r="D133" s="68">
        <v>118</v>
      </c>
      <c r="E133" s="68">
        <f t="shared" si="10"/>
        <v>302</v>
      </c>
      <c r="F133" s="68">
        <f t="shared" si="11"/>
        <v>158016.21000964005</v>
      </c>
      <c r="G133" s="68">
        <f t="shared" si="12"/>
        <v>796.30021343237979</v>
      </c>
      <c r="H133" s="68">
        <f t="shared" si="7"/>
        <v>474.04863002892023</v>
      </c>
      <c r="I133" s="69">
        <f t="shared" si="8"/>
        <v>322.25158340345956</v>
      </c>
    </row>
    <row r="134" spans="1:9">
      <c r="A134" s="65">
        <f t="shared" si="9"/>
        <v>3.6</v>
      </c>
      <c r="B134" s="66"/>
      <c r="C134" s="67">
        <f t="shared" si="13"/>
        <v>0</v>
      </c>
      <c r="D134" s="68">
        <v>119</v>
      </c>
      <c r="E134" s="68">
        <f t="shared" si="10"/>
        <v>301</v>
      </c>
      <c r="F134" s="68">
        <f t="shared" si="11"/>
        <v>157693.95842623658</v>
      </c>
      <c r="G134" s="68">
        <f t="shared" si="12"/>
        <v>796.30021343237956</v>
      </c>
      <c r="H134" s="68">
        <f t="shared" si="7"/>
        <v>473.08187527870973</v>
      </c>
      <c r="I134" s="69">
        <f t="shared" si="8"/>
        <v>323.21833815366983</v>
      </c>
    </row>
    <row r="135" spans="1:9">
      <c r="A135" s="65">
        <f t="shared" si="9"/>
        <v>3.6</v>
      </c>
      <c r="B135" s="66"/>
      <c r="C135" s="67">
        <f t="shared" si="13"/>
        <v>0</v>
      </c>
      <c r="D135" s="68">
        <v>120</v>
      </c>
      <c r="E135" s="68">
        <f t="shared" si="10"/>
        <v>300</v>
      </c>
      <c r="F135" s="68">
        <f t="shared" si="11"/>
        <v>157370.74008808291</v>
      </c>
      <c r="G135" s="68">
        <f t="shared" si="12"/>
        <v>796.30021343237956</v>
      </c>
      <c r="H135" s="68">
        <f t="shared" si="7"/>
        <v>472.11222026424866</v>
      </c>
      <c r="I135" s="69">
        <f t="shared" si="8"/>
        <v>324.1879931681309</v>
      </c>
    </row>
    <row r="136" spans="1:9">
      <c r="A136" s="65">
        <f t="shared" si="9"/>
        <v>3.6</v>
      </c>
      <c r="B136" s="66"/>
      <c r="C136" s="67">
        <f t="shared" si="13"/>
        <v>0</v>
      </c>
      <c r="D136" s="68">
        <v>121</v>
      </c>
      <c r="E136" s="68">
        <f t="shared" si="10"/>
        <v>299</v>
      </c>
      <c r="F136" s="68">
        <f t="shared" si="11"/>
        <v>157046.55209491478</v>
      </c>
      <c r="G136" s="68">
        <f t="shared" si="12"/>
        <v>796.30021343237945</v>
      </c>
      <c r="H136" s="68">
        <f t="shared" si="7"/>
        <v>471.13965628474432</v>
      </c>
      <c r="I136" s="69">
        <f t="shared" si="8"/>
        <v>325.16055714763513</v>
      </c>
    </row>
    <row r="137" spans="1:9">
      <c r="A137" s="65">
        <f t="shared" si="9"/>
        <v>3.6</v>
      </c>
      <c r="B137" s="66"/>
      <c r="C137" s="67">
        <f t="shared" si="13"/>
        <v>0</v>
      </c>
      <c r="D137" s="68">
        <v>122</v>
      </c>
      <c r="E137" s="68">
        <f t="shared" si="10"/>
        <v>298</v>
      </c>
      <c r="F137" s="68">
        <f t="shared" si="11"/>
        <v>156721.39153776714</v>
      </c>
      <c r="G137" s="68">
        <f t="shared" si="12"/>
        <v>796.30021343237945</v>
      </c>
      <c r="H137" s="68">
        <f t="shared" si="7"/>
        <v>470.16417461330138</v>
      </c>
      <c r="I137" s="69">
        <f t="shared" si="8"/>
        <v>326.13603881907807</v>
      </c>
    </row>
    <row r="138" spans="1:9">
      <c r="A138" s="65">
        <f t="shared" si="9"/>
        <v>3.6</v>
      </c>
      <c r="B138" s="66"/>
      <c r="C138" s="67">
        <f t="shared" si="13"/>
        <v>0</v>
      </c>
      <c r="D138" s="68">
        <v>123</v>
      </c>
      <c r="E138" s="68">
        <f t="shared" si="10"/>
        <v>297</v>
      </c>
      <c r="F138" s="68">
        <f t="shared" si="11"/>
        <v>156395.25549894807</v>
      </c>
      <c r="G138" s="68">
        <f t="shared" si="12"/>
        <v>796.30021343237934</v>
      </c>
      <c r="H138" s="68">
        <f t="shared" si="7"/>
        <v>469.18576649684422</v>
      </c>
      <c r="I138" s="69">
        <f t="shared" si="8"/>
        <v>327.11444693553511</v>
      </c>
    </row>
    <row r="139" spans="1:9">
      <c r="A139" s="65">
        <f t="shared" si="9"/>
        <v>3.6</v>
      </c>
      <c r="B139" s="66"/>
      <c r="C139" s="67">
        <f t="shared" si="13"/>
        <v>0</v>
      </c>
      <c r="D139" s="68">
        <v>124</v>
      </c>
      <c r="E139" s="68">
        <f t="shared" si="10"/>
        <v>296</v>
      </c>
      <c r="F139" s="68">
        <f t="shared" si="11"/>
        <v>156068.14105201254</v>
      </c>
      <c r="G139" s="68">
        <f t="shared" si="12"/>
        <v>796.30021343237934</v>
      </c>
      <c r="H139" s="68">
        <f t="shared" si="7"/>
        <v>468.20442315603759</v>
      </c>
      <c r="I139" s="69">
        <f t="shared" si="8"/>
        <v>328.09579027634175</v>
      </c>
    </row>
    <row r="140" spans="1:9">
      <c r="A140" s="65">
        <f t="shared" si="9"/>
        <v>3.6</v>
      </c>
      <c r="B140" s="66"/>
      <c r="C140" s="67">
        <f t="shared" si="13"/>
        <v>0</v>
      </c>
      <c r="D140" s="68">
        <v>125</v>
      </c>
      <c r="E140" s="68">
        <f t="shared" si="10"/>
        <v>295</v>
      </c>
      <c r="F140" s="68">
        <f t="shared" si="11"/>
        <v>155740.0452617362</v>
      </c>
      <c r="G140" s="68">
        <f t="shared" si="12"/>
        <v>796.30021343237922</v>
      </c>
      <c r="H140" s="68">
        <f t="shared" si="7"/>
        <v>467.22013578520864</v>
      </c>
      <c r="I140" s="69">
        <f t="shared" si="8"/>
        <v>329.08007764717058</v>
      </c>
    </row>
    <row r="141" spans="1:9">
      <c r="A141" s="65">
        <f t="shared" si="9"/>
        <v>3.6</v>
      </c>
      <c r="B141" s="66"/>
      <c r="C141" s="67">
        <f t="shared" si="13"/>
        <v>0</v>
      </c>
      <c r="D141" s="68">
        <v>126</v>
      </c>
      <c r="E141" s="68">
        <f t="shared" si="10"/>
        <v>294</v>
      </c>
      <c r="F141" s="68">
        <f t="shared" si="11"/>
        <v>155410.96518408903</v>
      </c>
      <c r="G141" s="68">
        <f t="shared" si="12"/>
        <v>796.30021343237922</v>
      </c>
      <c r="H141" s="68">
        <f t="shared" si="7"/>
        <v>466.23289555226717</v>
      </c>
      <c r="I141" s="69">
        <f t="shared" si="8"/>
        <v>330.06731788011206</v>
      </c>
    </row>
    <row r="142" spans="1:9">
      <c r="A142" s="65">
        <f t="shared" si="9"/>
        <v>3.6</v>
      </c>
      <c r="B142" s="66"/>
      <c r="C142" s="67">
        <f t="shared" si="13"/>
        <v>0</v>
      </c>
      <c r="D142" s="68">
        <v>127</v>
      </c>
      <c r="E142" s="68">
        <f t="shared" si="10"/>
        <v>293</v>
      </c>
      <c r="F142" s="68">
        <f t="shared" si="11"/>
        <v>155080.89786620892</v>
      </c>
      <c r="G142" s="68">
        <f t="shared" si="12"/>
        <v>796.30021343237911</v>
      </c>
      <c r="H142" s="68">
        <f t="shared" si="7"/>
        <v>465.24269359862672</v>
      </c>
      <c r="I142" s="69">
        <f t="shared" si="8"/>
        <v>331.05751983375239</v>
      </c>
    </row>
    <row r="143" spans="1:9">
      <c r="A143" s="65">
        <f t="shared" si="9"/>
        <v>3.6</v>
      </c>
      <c r="B143" s="66"/>
      <c r="C143" s="67">
        <f t="shared" si="13"/>
        <v>0</v>
      </c>
      <c r="D143" s="68">
        <v>128</v>
      </c>
      <c r="E143" s="68">
        <f t="shared" si="10"/>
        <v>292</v>
      </c>
      <c r="F143" s="68">
        <f t="shared" si="11"/>
        <v>154749.84034637516</v>
      </c>
      <c r="G143" s="68">
        <f t="shared" si="12"/>
        <v>796.300213432379</v>
      </c>
      <c r="H143" s="68">
        <f t="shared" ref="H143:H206" si="14">IF(ISERR(+F143*A143/$B$10/100)=1,0,F143*A143/$B$10/100)</f>
        <v>464.24952103912545</v>
      </c>
      <c r="I143" s="69">
        <f t="shared" ref="I143:I206" si="15">IF(ISERR(+G143-H143)=1,0,G143-H143)</f>
        <v>332.05069239325354</v>
      </c>
    </row>
    <row r="144" spans="1:9">
      <c r="A144" s="65">
        <f t="shared" ref="A144:A207" si="16">A143</f>
        <v>3.6</v>
      </c>
      <c r="B144" s="66"/>
      <c r="C144" s="67">
        <f t="shared" si="13"/>
        <v>0</v>
      </c>
      <c r="D144" s="68">
        <v>129</v>
      </c>
      <c r="E144" s="68">
        <f t="shared" ref="E144:E207" si="17">(-LOG(1-((F144-B144)*A144/100/$B$10/G143))/(LOG(1+(A144/$B$10/100)))*(C144&lt;&gt;0))+(E143-1)*(C144=0)</f>
        <v>291</v>
      </c>
      <c r="F144" s="68">
        <f t="shared" ref="F144:F207" si="18">(F143-I143-B143)*(E143&gt;1)</f>
        <v>154417.78965398192</v>
      </c>
      <c r="G144" s="68">
        <f t="shared" ref="G144:G207" si="19">PMT(A144/100/$B$10,E144,-F144)*(C144=0)+G143*(C144&lt;&gt;0)</f>
        <v>796.30021343237911</v>
      </c>
      <c r="H144" s="68">
        <f t="shared" si="14"/>
        <v>463.2533689619458</v>
      </c>
      <c r="I144" s="69">
        <f t="shared" si="15"/>
        <v>333.04684447043331</v>
      </c>
    </row>
    <row r="145" spans="1:9">
      <c r="A145" s="65">
        <f t="shared" si="16"/>
        <v>3.6</v>
      </c>
      <c r="B145" s="66"/>
      <c r="C145" s="67">
        <f t="shared" ref="C145:C208" si="20">+C144</f>
        <v>0</v>
      </c>
      <c r="D145" s="68">
        <v>130</v>
      </c>
      <c r="E145" s="68">
        <f t="shared" si="17"/>
        <v>290</v>
      </c>
      <c r="F145" s="68">
        <f t="shared" si="18"/>
        <v>154084.74280951149</v>
      </c>
      <c r="G145" s="68">
        <f t="shared" si="19"/>
        <v>796.30021343237888</v>
      </c>
      <c r="H145" s="68">
        <f t="shared" si="14"/>
        <v>462.25422842853447</v>
      </c>
      <c r="I145" s="69">
        <f t="shared" si="15"/>
        <v>334.04598500384441</v>
      </c>
    </row>
    <row r="146" spans="1:9">
      <c r="A146" s="65">
        <f t="shared" si="16"/>
        <v>3.6</v>
      </c>
      <c r="B146" s="66"/>
      <c r="C146" s="67">
        <f t="shared" si="20"/>
        <v>0</v>
      </c>
      <c r="D146" s="68">
        <v>131</v>
      </c>
      <c r="E146" s="68">
        <f t="shared" si="17"/>
        <v>289</v>
      </c>
      <c r="F146" s="68">
        <f t="shared" si="18"/>
        <v>153750.69682450764</v>
      </c>
      <c r="G146" s="68">
        <f t="shared" si="19"/>
        <v>796.300213432379</v>
      </c>
      <c r="H146" s="68">
        <f t="shared" si="14"/>
        <v>461.25209047352291</v>
      </c>
      <c r="I146" s="69">
        <f t="shared" si="15"/>
        <v>335.04812295885608</v>
      </c>
    </row>
    <row r="147" spans="1:9">
      <c r="A147" s="65">
        <f t="shared" si="16"/>
        <v>3.6</v>
      </c>
      <c r="B147" s="66"/>
      <c r="C147" s="67">
        <f t="shared" si="20"/>
        <v>0</v>
      </c>
      <c r="D147" s="68">
        <v>132</v>
      </c>
      <c r="E147" s="68">
        <f t="shared" si="17"/>
        <v>288</v>
      </c>
      <c r="F147" s="68">
        <f t="shared" si="18"/>
        <v>153415.64870154878</v>
      </c>
      <c r="G147" s="68">
        <f t="shared" si="19"/>
        <v>796.30021343237877</v>
      </c>
      <c r="H147" s="68">
        <f t="shared" si="14"/>
        <v>460.24694610464644</v>
      </c>
      <c r="I147" s="69">
        <f t="shared" si="15"/>
        <v>336.05326732773233</v>
      </c>
    </row>
    <row r="148" spans="1:9">
      <c r="A148" s="65">
        <f t="shared" si="16"/>
        <v>3.6</v>
      </c>
      <c r="B148" s="66"/>
      <c r="C148" s="67">
        <f t="shared" si="20"/>
        <v>0</v>
      </c>
      <c r="D148" s="68">
        <v>133</v>
      </c>
      <c r="E148" s="68">
        <f t="shared" si="17"/>
        <v>287</v>
      </c>
      <c r="F148" s="68">
        <f t="shared" si="18"/>
        <v>153079.59543422106</v>
      </c>
      <c r="G148" s="68">
        <f t="shared" si="19"/>
        <v>796.30021343237877</v>
      </c>
      <c r="H148" s="68">
        <f t="shared" si="14"/>
        <v>459.23878630266319</v>
      </c>
      <c r="I148" s="69">
        <f t="shared" si="15"/>
        <v>337.06142712971558</v>
      </c>
    </row>
    <row r="149" spans="1:9">
      <c r="A149" s="65">
        <f t="shared" si="16"/>
        <v>3.6</v>
      </c>
      <c r="B149" s="66"/>
      <c r="C149" s="67">
        <f t="shared" si="20"/>
        <v>0</v>
      </c>
      <c r="D149" s="68">
        <v>134</v>
      </c>
      <c r="E149" s="68">
        <f t="shared" si="17"/>
        <v>286</v>
      </c>
      <c r="F149" s="68">
        <f t="shared" si="18"/>
        <v>152742.53400709134</v>
      </c>
      <c r="G149" s="68">
        <f t="shared" si="19"/>
        <v>796.30021343237865</v>
      </c>
      <c r="H149" s="68">
        <f t="shared" si="14"/>
        <v>458.22760202127398</v>
      </c>
      <c r="I149" s="69">
        <f t="shared" si="15"/>
        <v>338.07261141110467</v>
      </c>
    </row>
    <row r="150" spans="1:9">
      <c r="A150" s="65">
        <f t="shared" si="16"/>
        <v>3.6</v>
      </c>
      <c r="B150" s="66"/>
      <c r="C150" s="67">
        <f t="shared" si="20"/>
        <v>0</v>
      </c>
      <c r="D150" s="68">
        <v>135</v>
      </c>
      <c r="E150" s="68">
        <f t="shared" si="17"/>
        <v>285</v>
      </c>
      <c r="F150" s="68">
        <f t="shared" si="18"/>
        <v>152404.46139568024</v>
      </c>
      <c r="G150" s="68">
        <f t="shared" si="19"/>
        <v>796.30021343237854</v>
      </c>
      <c r="H150" s="68">
        <f t="shared" si="14"/>
        <v>457.21338418704073</v>
      </c>
      <c r="I150" s="69">
        <f t="shared" si="15"/>
        <v>339.08682924533781</v>
      </c>
    </row>
    <row r="151" spans="1:9">
      <c r="A151" s="65">
        <f t="shared" si="16"/>
        <v>3.6</v>
      </c>
      <c r="B151" s="66"/>
      <c r="C151" s="67">
        <f t="shared" si="20"/>
        <v>0</v>
      </c>
      <c r="D151" s="68">
        <v>136</v>
      </c>
      <c r="E151" s="68">
        <f t="shared" si="17"/>
        <v>284</v>
      </c>
      <c r="F151" s="68">
        <f t="shared" si="18"/>
        <v>152065.37456643491</v>
      </c>
      <c r="G151" s="68">
        <f t="shared" si="19"/>
        <v>796.30021343237854</v>
      </c>
      <c r="H151" s="68">
        <f t="shared" si="14"/>
        <v>456.19612369930479</v>
      </c>
      <c r="I151" s="69">
        <f t="shared" si="15"/>
        <v>340.10408973307375</v>
      </c>
    </row>
    <row r="152" spans="1:9">
      <c r="A152" s="65">
        <f t="shared" si="16"/>
        <v>3.6</v>
      </c>
      <c r="B152" s="66"/>
      <c r="C152" s="67">
        <f t="shared" si="20"/>
        <v>0</v>
      </c>
      <c r="D152" s="68">
        <v>137</v>
      </c>
      <c r="E152" s="68">
        <f t="shared" si="17"/>
        <v>283</v>
      </c>
      <c r="F152" s="68">
        <f t="shared" si="18"/>
        <v>151725.27047670184</v>
      </c>
      <c r="G152" s="68">
        <f t="shared" si="19"/>
        <v>796.30021343237843</v>
      </c>
      <c r="H152" s="68">
        <f t="shared" si="14"/>
        <v>455.17581143010551</v>
      </c>
      <c r="I152" s="69">
        <f t="shared" si="15"/>
        <v>341.12440200227292</v>
      </c>
    </row>
    <row r="153" spans="1:9">
      <c r="A153" s="65">
        <f t="shared" si="16"/>
        <v>3.6</v>
      </c>
      <c r="B153" s="66"/>
      <c r="C153" s="67">
        <f t="shared" si="20"/>
        <v>0</v>
      </c>
      <c r="D153" s="68">
        <v>138</v>
      </c>
      <c r="E153" s="68">
        <f t="shared" si="17"/>
        <v>282</v>
      </c>
      <c r="F153" s="68">
        <f t="shared" si="18"/>
        <v>151384.14607469956</v>
      </c>
      <c r="G153" s="68">
        <f t="shared" si="19"/>
        <v>796.30021343237843</v>
      </c>
      <c r="H153" s="68">
        <f t="shared" si="14"/>
        <v>454.15243822409866</v>
      </c>
      <c r="I153" s="69">
        <f t="shared" si="15"/>
        <v>342.14777520827977</v>
      </c>
    </row>
    <row r="154" spans="1:9">
      <c r="A154" s="65">
        <f t="shared" si="16"/>
        <v>3.6</v>
      </c>
      <c r="B154" s="66"/>
      <c r="C154" s="67">
        <f t="shared" si="20"/>
        <v>0</v>
      </c>
      <c r="D154" s="68">
        <v>139</v>
      </c>
      <c r="E154" s="68">
        <f t="shared" si="17"/>
        <v>281</v>
      </c>
      <c r="F154" s="68">
        <f t="shared" si="18"/>
        <v>151041.99829949127</v>
      </c>
      <c r="G154" s="68">
        <f t="shared" si="19"/>
        <v>796.3002134323782</v>
      </c>
      <c r="H154" s="68">
        <f t="shared" si="14"/>
        <v>453.12599489847378</v>
      </c>
      <c r="I154" s="69">
        <f t="shared" si="15"/>
        <v>343.17421853390442</v>
      </c>
    </row>
    <row r="155" spans="1:9">
      <c r="A155" s="65">
        <f t="shared" si="16"/>
        <v>3.6</v>
      </c>
      <c r="B155" s="66"/>
      <c r="C155" s="67">
        <f t="shared" si="20"/>
        <v>0</v>
      </c>
      <c r="D155" s="68">
        <v>140</v>
      </c>
      <c r="E155" s="68">
        <f t="shared" si="17"/>
        <v>280</v>
      </c>
      <c r="F155" s="68">
        <f t="shared" si="18"/>
        <v>150698.82408095736</v>
      </c>
      <c r="G155" s="68">
        <f t="shared" si="19"/>
        <v>796.3002134323782</v>
      </c>
      <c r="H155" s="68">
        <f t="shared" si="14"/>
        <v>452.0964722428721</v>
      </c>
      <c r="I155" s="69">
        <f t="shared" si="15"/>
        <v>344.2037411895061</v>
      </c>
    </row>
    <row r="156" spans="1:9">
      <c r="A156" s="65">
        <f t="shared" si="16"/>
        <v>3.6</v>
      </c>
      <c r="B156" s="66"/>
      <c r="C156" s="67">
        <f t="shared" si="20"/>
        <v>0</v>
      </c>
      <c r="D156" s="68">
        <v>141</v>
      </c>
      <c r="E156" s="68">
        <f t="shared" si="17"/>
        <v>279</v>
      </c>
      <c r="F156" s="68">
        <f t="shared" si="18"/>
        <v>150354.62033976786</v>
      </c>
      <c r="G156" s="68">
        <f t="shared" si="19"/>
        <v>796.3002134323782</v>
      </c>
      <c r="H156" s="68">
        <f t="shared" si="14"/>
        <v>451.06386101930366</v>
      </c>
      <c r="I156" s="69">
        <f t="shared" si="15"/>
        <v>345.23635241307454</v>
      </c>
    </row>
    <row r="157" spans="1:9">
      <c r="A157" s="65">
        <f t="shared" si="16"/>
        <v>3.6</v>
      </c>
      <c r="B157" s="66"/>
      <c r="C157" s="67">
        <f t="shared" si="20"/>
        <v>0</v>
      </c>
      <c r="D157" s="68">
        <v>142</v>
      </c>
      <c r="E157" s="68">
        <f t="shared" si="17"/>
        <v>278</v>
      </c>
      <c r="F157" s="68">
        <f t="shared" si="18"/>
        <v>150009.38398735478</v>
      </c>
      <c r="G157" s="68">
        <f t="shared" si="19"/>
        <v>796.30021343237797</v>
      </c>
      <c r="H157" s="68">
        <f t="shared" si="14"/>
        <v>450.02815196206438</v>
      </c>
      <c r="I157" s="69">
        <f t="shared" si="15"/>
        <v>346.27206147031359</v>
      </c>
    </row>
    <row r="158" spans="1:9">
      <c r="A158" s="65">
        <f t="shared" si="16"/>
        <v>3.6</v>
      </c>
      <c r="B158" s="66"/>
      <c r="C158" s="67">
        <f t="shared" si="20"/>
        <v>0</v>
      </c>
      <c r="D158" s="68">
        <v>143</v>
      </c>
      <c r="E158" s="68">
        <f t="shared" si="17"/>
        <v>277</v>
      </c>
      <c r="F158" s="68">
        <f t="shared" si="18"/>
        <v>149663.11192588447</v>
      </c>
      <c r="G158" s="68">
        <f t="shared" si="19"/>
        <v>796.30021343237786</v>
      </c>
      <c r="H158" s="68">
        <f t="shared" si="14"/>
        <v>448.98933577765342</v>
      </c>
      <c r="I158" s="69">
        <f t="shared" si="15"/>
        <v>347.31087765472444</v>
      </c>
    </row>
    <row r="159" spans="1:9">
      <c r="A159" s="65">
        <f t="shared" si="16"/>
        <v>3.6</v>
      </c>
      <c r="B159" s="66"/>
      <c r="C159" s="67">
        <f t="shared" si="20"/>
        <v>0</v>
      </c>
      <c r="D159" s="68">
        <v>144</v>
      </c>
      <c r="E159" s="68">
        <f t="shared" si="17"/>
        <v>276</v>
      </c>
      <c r="F159" s="68">
        <f t="shared" si="18"/>
        <v>149315.80104822974</v>
      </c>
      <c r="G159" s="68">
        <f t="shared" si="19"/>
        <v>796.30021343237775</v>
      </c>
      <c r="H159" s="68">
        <f t="shared" si="14"/>
        <v>447.94740314468925</v>
      </c>
      <c r="I159" s="69">
        <f t="shared" si="15"/>
        <v>348.3528102876885</v>
      </c>
    </row>
    <row r="160" spans="1:9">
      <c r="A160" s="65">
        <f t="shared" si="16"/>
        <v>3.6</v>
      </c>
      <c r="B160" s="66"/>
      <c r="C160" s="67">
        <f t="shared" si="20"/>
        <v>0</v>
      </c>
      <c r="D160" s="68">
        <v>145</v>
      </c>
      <c r="E160" s="68">
        <f t="shared" si="17"/>
        <v>275</v>
      </c>
      <c r="F160" s="68">
        <f t="shared" si="18"/>
        <v>148967.44823794204</v>
      </c>
      <c r="G160" s="68">
        <f t="shared" si="19"/>
        <v>796.30021343237752</v>
      </c>
      <c r="H160" s="68">
        <f t="shared" si="14"/>
        <v>446.9023447138261</v>
      </c>
      <c r="I160" s="69">
        <f t="shared" si="15"/>
        <v>349.39786871855142</v>
      </c>
    </row>
    <row r="161" spans="1:9">
      <c r="A161" s="65">
        <f t="shared" si="16"/>
        <v>3.6</v>
      </c>
      <c r="B161" s="66"/>
      <c r="C161" s="67">
        <f t="shared" si="20"/>
        <v>0</v>
      </c>
      <c r="D161" s="68">
        <v>146</v>
      </c>
      <c r="E161" s="68">
        <f t="shared" si="17"/>
        <v>274</v>
      </c>
      <c r="F161" s="68">
        <f t="shared" si="18"/>
        <v>148618.05036922349</v>
      </c>
      <c r="G161" s="68">
        <f t="shared" si="19"/>
        <v>796.30021343237752</v>
      </c>
      <c r="H161" s="68">
        <f t="shared" si="14"/>
        <v>445.85415110767053</v>
      </c>
      <c r="I161" s="69">
        <f t="shared" si="15"/>
        <v>350.44606232470699</v>
      </c>
    </row>
    <row r="162" spans="1:9">
      <c r="A162" s="65">
        <f t="shared" si="16"/>
        <v>3.6</v>
      </c>
      <c r="B162" s="66"/>
      <c r="C162" s="67">
        <f t="shared" si="20"/>
        <v>0</v>
      </c>
      <c r="D162" s="68">
        <v>147</v>
      </c>
      <c r="E162" s="68">
        <f t="shared" si="17"/>
        <v>273</v>
      </c>
      <c r="F162" s="68">
        <f t="shared" si="18"/>
        <v>148267.60430689878</v>
      </c>
      <c r="G162" s="68">
        <f t="shared" si="19"/>
        <v>796.30021343237752</v>
      </c>
      <c r="H162" s="68">
        <f t="shared" si="14"/>
        <v>444.8028129206964</v>
      </c>
      <c r="I162" s="69">
        <f t="shared" si="15"/>
        <v>351.49740051168112</v>
      </c>
    </row>
    <row r="163" spans="1:9">
      <c r="A163" s="65">
        <f t="shared" si="16"/>
        <v>3.6</v>
      </c>
      <c r="B163" s="66"/>
      <c r="C163" s="67">
        <f t="shared" si="20"/>
        <v>0</v>
      </c>
      <c r="D163" s="68">
        <v>148</v>
      </c>
      <c r="E163" s="68">
        <f t="shared" si="17"/>
        <v>272</v>
      </c>
      <c r="F163" s="68">
        <f t="shared" si="18"/>
        <v>147916.10690638711</v>
      </c>
      <c r="G163" s="68">
        <f t="shared" si="19"/>
        <v>796.3002134323774</v>
      </c>
      <c r="H163" s="68">
        <f t="shared" si="14"/>
        <v>443.74832071916137</v>
      </c>
      <c r="I163" s="69">
        <f t="shared" si="15"/>
        <v>352.55189271321603</v>
      </c>
    </row>
    <row r="164" spans="1:9">
      <c r="A164" s="65">
        <f t="shared" si="16"/>
        <v>3.6</v>
      </c>
      <c r="B164" s="66"/>
      <c r="C164" s="67">
        <f t="shared" si="20"/>
        <v>0</v>
      </c>
      <c r="D164" s="68">
        <v>149</v>
      </c>
      <c r="E164" s="68">
        <f t="shared" si="17"/>
        <v>271</v>
      </c>
      <c r="F164" s="68">
        <f t="shared" si="18"/>
        <v>147563.5550136739</v>
      </c>
      <c r="G164" s="68">
        <f t="shared" si="19"/>
        <v>796.30021343237752</v>
      </c>
      <c r="H164" s="68">
        <f t="shared" si="14"/>
        <v>442.6906650410217</v>
      </c>
      <c r="I164" s="69">
        <f t="shared" si="15"/>
        <v>353.60954839135582</v>
      </c>
    </row>
    <row r="165" spans="1:9">
      <c r="A165" s="65">
        <f t="shared" si="16"/>
        <v>3.6</v>
      </c>
      <c r="B165" s="66"/>
      <c r="C165" s="67">
        <f t="shared" si="20"/>
        <v>0</v>
      </c>
      <c r="D165" s="68">
        <v>150</v>
      </c>
      <c r="E165" s="68">
        <f t="shared" si="17"/>
        <v>270</v>
      </c>
      <c r="F165" s="68">
        <f t="shared" si="18"/>
        <v>147209.94546528254</v>
      </c>
      <c r="G165" s="68">
        <f t="shared" si="19"/>
        <v>796.30021343237718</v>
      </c>
      <c r="H165" s="68">
        <f t="shared" si="14"/>
        <v>441.62983639584769</v>
      </c>
      <c r="I165" s="69">
        <f t="shared" si="15"/>
        <v>354.67037703652949</v>
      </c>
    </row>
    <row r="166" spans="1:9">
      <c r="A166" s="65">
        <f t="shared" si="16"/>
        <v>3.6</v>
      </c>
      <c r="B166" s="66"/>
      <c r="C166" s="67">
        <f t="shared" si="20"/>
        <v>0</v>
      </c>
      <c r="D166" s="68">
        <v>151</v>
      </c>
      <c r="E166" s="68">
        <f t="shared" si="17"/>
        <v>269</v>
      </c>
      <c r="F166" s="68">
        <f t="shared" si="18"/>
        <v>146855.27508824601</v>
      </c>
      <c r="G166" s="68">
        <f t="shared" si="19"/>
        <v>796.30021343237706</v>
      </c>
      <c r="H166" s="68">
        <f t="shared" si="14"/>
        <v>440.56582526473801</v>
      </c>
      <c r="I166" s="69">
        <f t="shared" si="15"/>
        <v>355.73438816763905</v>
      </c>
    </row>
    <row r="167" spans="1:9">
      <c r="A167" s="65">
        <f t="shared" si="16"/>
        <v>3.6</v>
      </c>
      <c r="B167" s="66"/>
      <c r="C167" s="67">
        <f t="shared" si="20"/>
        <v>0</v>
      </c>
      <c r="D167" s="68">
        <v>152</v>
      </c>
      <c r="E167" s="68">
        <f t="shared" si="17"/>
        <v>268</v>
      </c>
      <c r="F167" s="68">
        <f t="shared" si="18"/>
        <v>146499.54070007836</v>
      </c>
      <c r="G167" s="68">
        <f t="shared" si="19"/>
        <v>796.30021343237706</v>
      </c>
      <c r="H167" s="68">
        <f t="shared" si="14"/>
        <v>439.49862210023508</v>
      </c>
      <c r="I167" s="69">
        <f t="shared" si="15"/>
        <v>356.80159133214198</v>
      </c>
    </row>
    <row r="168" spans="1:9">
      <c r="A168" s="65">
        <f t="shared" si="16"/>
        <v>3.6</v>
      </c>
      <c r="B168" s="66"/>
      <c r="C168" s="67">
        <f t="shared" si="20"/>
        <v>0</v>
      </c>
      <c r="D168" s="68">
        <v>153</v>
      </c>
      <c r="E168" s="68">
        <f t="shared" si="17"/>
        <v>267</v>
      </c>
      <c r="F168" s="68">
        <f t="shared" si="18"/>
        <v>146142.73910874623</v>
      </c>
      <c r="G168" s="68">
        <f t="shared" si="19"/>
        <v>796.30021343237695</v>
      </c>
      <c r="H168" s="68">
        <f t="shared" si="14"/>
        <v>438.42821732623872</v>
      </c>
      <c r="I168" s="69">
        <f t="shared" si="15"/>
        <v>357.87199610613823</v>
      </c>
    </row>
    <row r="169" spans="1:9">
      <c r="A169" s="65">
        <f t="shared" si="16"/>
        <v>3.6</v>
      </c>
      <c r="B169" s="66"/>
      <c r="C169" s="67">
        <f t="shared" si="20"/>
        <v>0</v>
      </c>
      <c r="D169" s="68">
        <v>154</v>
      </c>
      <c r="E169" s="68">
        <f t="shared" si="17"/>
        <v>266</v>
      </c>
      <c r="F169" s="68">
        <f t="shared" si="18"/>
        <v>145784.86711264009</v>
      </c>
      <c r="G169" s="68">
        <f t="shared" si="19"/>
        <v>796.30021343237695</v>
      </c>
      <c r="H169" s="68">
        <f t="shared" si="14"/>
        <v>437.35460133792026</v>
      </c>
      <c r="I169" s="69">
        <f t="shared" si="15"/>
        <v>358.94561209445669</v>
      </c>
    </row>
    <row r="170" spans="1:9">
      <c r="A170" s="65">
        <f t="shared" si="16"/>
        <v>3.6</v>
      </c>
      <c r="B170" s="66"/>
      <c r="C170" s="67">
        <f t="shared" si="20"/>
        <v>0</v>
      </c>
      <c r="D170" s="68">
        <v>155</v>
      </c>
      <c r="E170" s="68">
        <f t="shared" si="17"/>
        <v>265</v>
      </c>
      <c r="F170" s="68">
        <f t="shared" si="18"/>
        <v>145425.92150054564</v>
      </c>
      <c r="G170" s="68">
        <f t="shared" si="19"/>
        <v>796.30021343237684</v>
      </c>
      <c r="H170" s="68">
        <f t="shared" si="14"/>
        <v>436.27776450163691</v>
      </c>
      <c r="I170" s="69">
        <f t="shared" si="15"/>
        <v>360.02244893073993</v>
      </c>
    </row>
    <row r="171" spans="1:9">
      <c r="A171" s="65">
        <f t="shared" si="16"/>
        <v>3.6</v>
      </c>
      <c r="B171" s="66"/>
      <c r="C171" s="67">
        <f t="shared" si="20"/>
        <v>0</v>
      </c>
      <c r="D171" s="68">
        <v>156</v>
      </c>
      <c r="E171" s="68">
        <f t="shared" si="17"/>
        <v>264</v>
      </c>
      <c r="F171" s="68">
        <f t="shared" si="18"/>
        <v>145065.89905161489</v>
      </c>
      <c r="G171" s="68">
        <f t="shared" si="19"/>
        <v>796.30021343237684</v>
      </c>
      <c r="H171" s="68">
        <f t="shared" si="14"/>
        <v>435.19769715484472</v>
      </c>
      <c r="I171" s="69">
        <f t="shared" si="15"/>
        <v>361.10251627753212</v>
      </c>
    </row>
    <row r="172" spans="1:9">
      <c r="A172" s="65">
        <f t="shared" si="16"/>
        <v>3.6</v>
      </c>
      <c r="B172" s="66"/>
      <c r="C172" s="67">
        <f t="shared" si="20"/>
        <v>0</v>
      </c>
      <c r="D172" s="68">
        <v>157</v>
      </c>
      <c r="E172" s="68">
        <f t="shared" si="17"/>
        <v>263</v>
      </c>
      <c r="F172" s="68">
        <f t="shared" si="18"/>
        <v>144704.79653533737</v>
      </c>
      <c r="G172" s="68">
        <f t="shared" si="19"/>
        <v>796.30021343237672</v>
      </c>
      <c r="H172" s="68">
        <f t="shared" si="14"/>
        <v>434.11438960601214</v>
      </c>
      <c r="I172" s="69">
        <f t="shared" si="15"/>
        <v>362.18582382636458</v>
      </c>
    </row>
    <row r="173" spans="1:9">
      <c r="A173" s="65">
        <f t="shared" si="16"/>
        <v>3.6</v>
      </c>
      <c r="B173" s="66"/>
      <c r="C173" s="67">
        <f t="shared" si="20"/>
        <v>0</v>
      </c>
      <c r="D173" s="68">
        <v>158</v>
      </c>
      <c r="E173" s="68">
        <f t="shared" si="17"/>
        <v>262</v>
      </c>
      <c r="F173" s="68">
        <f t="shared" si="18"/>
        <v>144342.61071151102</v>
      </c>
      <c r="G173" s="68">
        <f t="shared" si="19"/>
        <v>796.30021343237684</v>
      </c>
      <c r="H173" s="68">
        <f t="shared" si="14"/>
        <v>433.02783213453307</v>
      </c>
      <c r="I173" s="69">
        <f t="shared" si="15"/>
        <v>363.27238129784376</v>
      </c>
    </row>
    <row r="174" spans="1:9">
      <c r="A174" s="65">
        <f t="shared" si="16"/>
        <v>3.6</v>
      </c>
      <c r="B174" s="66"/>
      <c r="C174" s="67">
        <f t="shared" si="20"/>
        <v>0</v>
      </c>
      <c r="D174" s="68">
        <v>159</v>
      </c>
      <c r="E174" s="68">
        <f t="shared" si="17"/>
        <v>261</v>
      </c>
      <c r="F174" s="68">
        <f t="shared" si="18"/>
        <v>143979.33833021318</v>
      </c>
      <c r="G174" s="68">
        <f t="shared" si="19"/>
        <v>796.30021343237661</v>
      </c>
      <c r="H174" s="68">
        <f t="shared" si="14"/>
        <v>431.93801499063954</v>
      </c>
      <c r="I174" s="69">
        <f t="shared" si="15"/>
        <v>364.36219844173706</v>
      </c>
    </row>
    <row r="175" spans="1:9">
      <c r="A175" s="65">
        <f t="shared" si="16"/>
        <v>3.6</v>
      </c>
      <c r="B175" s="66"/>
      <c r="C175" s="67">
        <f t="shared" si="20"/>
        <v>0</v>
      </c>
      <c r="D175" s="68">
        <v>160</v>
      </c>
      <c r="E175" s="68">
        <f t="shared" si="17"/>
        <v>260</v>
      </c>
      <c r="F175" s="68">
        <f t="shared" si="18"/>
        <v>143614.97613177146</v>
      </c>
      <c r="G175" s="68">
        <f t="shared" si="19"/>
        <v>796.30021343237661</v>
      </c>
      <c r="H175" s="68">
        <f t="shared" si="14"/>
        <v>430.84492839531441</v>
      </c>
      <c r="I175" s="69">
        <f t="shared" si="15"/>
        <v>365.4552850370622</v>
      </c>
    </row>
    <row r="176" spans="1:9">
      <c r="A176" s="65">
        <f t="shared" si="16"/>
        <v>3.6</v>
      </c>
      <c r="B176" s="66"/>
      <c r="C176" s="67">
        <f t="shared" si="20"/>
        <v>0</v>
      </c>
      <c r="D176" s="68">
        <v>161</v>
      </c>
      <c r="E176" s="68">
        <f t="shared" si="17"/>
        <v>259</v>
      </c>
      <c r="F176" s="68">
        <f t="shared" si="18"/>
        <v>143249.52084673441</v>
      </c>
      <c r="G176" s="68">
        <f t="shared" si="19"/>
        <v>796.30021343237661</v>
      </c>
      <c r="H176" s="68">
        <f t="shared" si="14"/>
        <v>429.74856254020318</v>
      </c>
      <c r="I176" s="69">
        <f t="shared" si="15"/>
        <v>366.55165089217343</v>
      </c>
    </row>
    <row r="177" spans="1:9">
      <c r="A177" s="65">
        <f t="shared" si="16"/>
        <v>3.6</v>
      </c>
      <c r="B177" s="66"/>
      <c r="C177" s="67">
        <f t="shared" si="20"/>
        <v>0</v>
      </c>
      <c r="D177" s="68">
        <v>162</v>
      </c>
      <c r="E177" s="68">
        <f t="shared" si="17"/>
        <v>258</v>
      </c>
      <c r="F177" s="68">
        <f t="shared" si="18"/>
        <v>142882.96919584222</v>
      </c>
      <c r="G177" s="68">
        <f t="shared" si="19"/>
        <v>796.30021343237638</v>
      </c>
      <c r="H177" s="68">
        <f t="shared" si="14"/>
        <v>428.64890758752671</v>
      </c>
      <c r="I177" s="69">
        <f t="shared" si="15"/>
        <v>367.65130584484967</v>
      </c>
    </row>
    <row r="178" spans="1:9">
      <c r="A178" s="65">
        <f t="shared" si="16"/>
        <v>3.6</v>
      </c>
      <c r="B178" s="66"/>
      <c r="C178" s="67">
        <f t="shared" si="20"/>
        <v>0</v>
      </c>
      <c r="D178" s="68">
        <v>163</v>
      </c>
      <c r="E178" s="68">
        <f t="shared" si="17"/>
        <v>257</v>
      </c>
      <c r="F178" s="68">
        <f t="shared" si="18"/>
        <v>142515.31788999736</v>
      </c>
      <c r="G178" s="68">
        <f t="shared" si="19"/>
        <v>796.30021343237638</v>
      </c>
      <c r="H178" s="68">
        <f t="shared" si="14"/>
        <v>427.54595366999206</v>
      </c>
      <c r="I178" s="69">
        <f t="shared" si="15"/>
        <v>368.75425976238432</v>
      </c>
    </row>
    <row r="179" spans="1:9">
      <c r="A179" s="65">
        <f t="shared" si="16"/>
        <v>3.6</v>
      </c>
      <c r="B179" s="66"/>
      <c r="C179" s="67">
        <f t="shared" si="20"/>
        <v>0</v>
      </c>
      <c r="D179" s="68">
        <v>164</v>
      </c>
      <c r="E179" s="68">
        <f t="shared" si="17"/>
        <v>256</v>
      </c>
      <c r="F179" s="68">
        <f t="shared" si="18"/>
        <v>142146.56363023497</v>
      </c>
      <c r="G179" s="68">
        <f t="shared" si="19"/>
        <v>796.30021343237627</v>
      </c>
      <c r="H179" s="68">
        <f t="shared" si="14"/>
        <v>426.43969089070492</v>
      </c>
      <c r="I179" s="69">
        <f t="shared" si="15"/>
        <v>369.86052254167134</v>
      </c>
    </row>
    <row r="180" spans="1:9">
      <c r="A180" s="65">
        <f t="shared" si="16"/>
        <v>3.6</v>
      </c>
      <c r="B180" s="66"/>
      <c r="C180" s="67">
        <f t="shared" si="20"/>
        <v>0</v>
      </c>
      <c r="D180" s="68">
        <v>165</v>
      </c>
      <c r="E180" s="68">
        <f t="shared" si="17"/>
        <v>255</v>
      </c>
      <c r="F180" s="68">
        <f t="shared" si="18"/>
        <v>141776.70310769329</v>
      </c>
      <c r="G180" s="68">
        <f t="shared" si="19"/>
        <v>796.30021343237615</v>
      </c>
      <c r="H180" s="68">
        <f t="shared" si="14"/>
        <v>425.33010932307991</v>
      </c>
      <c r="I180" s="69">
        <f t="shared" si="15"/>
        <v>370.97010410929624</v>
      </c>
    </row>
    <row r="181" spans="1:9">
      <c r="A181" s="65">
        <f t="shared" si="16"/>
        <v>3.6</v>
      </c>
      <c r="B181" s="66"/>
      <c r="C181" s="67">
        <f t="shared" si="20"/>
        <v>0</v>
      </c>
      <c r="D181" s="68">
        <v>166</v>
      </c>
      <c r="E181" s="68">
        <f t="shared" si="17"/>
        <v>254</v>
      </c>
      <c r="F181" s="68">
        <f t="shared" si="18"/>
        <v>141405.733003584</v>
      </c>
      <c r="G181" s="68">
        <f t="shared" si="19"/>
        <v>796.30021343237593</v>
      </c>
      <c r="H181" s="68">
        <f t="shared" si="14"/>
        <v>424.21719901075198</v>
      </c>
      <c r="I181" s="69">
        <f t="shared" si="15"/>
        <v>372.08301442162394</v>
      </c>
    </row>
    <row r="182" spans="1:9">
      <c r="A182" s="65">
        <f t="shared" si="16"/>
        <v>3.6</v>
      </c>
      <c r="B182" s="66"/>
      <c r="C182" s="67">
        <f t="shared" si="20"/>
        <v>0</v>
      </c>
      <c r="D182" s="68">
        <v>167</v>
      </c>
      <c r="E182" s="68">
        <f t="shared" si="17"/>
        <v>253</v>
      </c>
      <c r="F182" s="68">
        <f t="shared" si="18"/>
        <v>141033.64998916237</v>
      </c>
      <c r="G182" s="68">
        <f t="shared" si="19"/>
        <v>796.3002134323757</v>
      </c>
      <c r="H182" s="68">
        <f t="shared" si="14"/>
        <v>423.10094996748711</v>
      </c>
      <c r="I182" s="69">
        <f t="shared" si="15"/>
        <v>373.19926346488859</v>
      </c>
    </row>
    <row r="183" spans="1:9">
      <c r="A183" s="65">
        <f t="shared" si="16"/>
        <v>3.6</v>
      </c>
      <c r="B183" s="66"/>
      <c r="C183" s="67">
        <f t="shared" si="20"/>
        <v>0</v>
      </c>
      <c r="D183" s="68">
        <v>168</v>
      </c>
      <c r="E183" s="68">
        <f t="shared" si="17"/>
        <v>252</v>
      </c>
      <c r="F183" s="68">
        <f t="shared" si="18"/>
        <v>140660.45072569748</v>
      </c>
      <c r="G183" s="68">
        <f t="shared" si="19"/>
        <v>796.30021343237559</v>
      </c>
      <c r="H183" s="68">
        <f t="shared" si="14"/>
        <v>421.98135217709239</v>
      </c>
      <c r="I183" s="69">
        <f t="shared" si="15"/>
        <v>374.3188612552832</v>
      </c>
    </row>
    <row r="184" spans="1:9">
      <c r="A184" s="65">
        <f t="shared" si="16"/>
        <v>3.6</v>
      </c>
      <c r="B184" s="66"/>
      <c r="C184" s="67">
        <f t="shared" si="20"/>
        <v>0</v>
      </c>
      <c r="D184" s="68">
        <v>169</v>
      </c>
      <c r="E184" s="68">
        <f t="shared" si="17"/>
        <v>251</v>
      </c>
      <c r="F184" s="68">
        <f t="shared" si="18"/>
        <v>140286.1318644422</v>
      </c>
      <c r="G184" s="68">
        <f t="shared" si="19"/>
        <v>796.30021343237559</v>
      </c>
      <c r="H184" s="68">
        <f t="shared" si="14"/>
        <v>420.85839559332663</v>
      </c>
      <c r="I184" s="69">
        <f t="shared" si="15"/>
        <v>375.44181783904895</v>
      </c>
    </row>
    <row r="185" spans="1:9">
      <c r="A185" s="65">
        <f t="shared" si="16"/>
        <v>3.6</v>
      </c>
      <c r="B185" s="66"/>
      <c r="C185" s="67">
        <f t="shared" si="20"/>
        <v>0</v>
      </c>
      <c r="D185" s="68">
        <v>170</v>
      </c>
      <c r="E185" s="68">
        <f t="shared" si="17"/>
        <v>250</v>
      </c>
      <c r="F185" s="68">
        <f t="shared" si="18"/>
        <v>139910.69004660315</v>
      </c>
      <c r="G185" s="68">
        <f t="shared" si="19"/>
        <v>796.30021343237547</v>
      </c>
      <c r="H185" s="68">
        <f t="shared" si="14"/>
        <v>419.73207013980942</v>
      </c>
      <c r="I185" s="69">
        <f t="shared" si="15"/>
        <v>376.56814329256605</v>
      </c>
    </row>
    <row r="186" spans="1:9">
      <c r="A186" s="65">
        <f t="shared" si="16"/>
        <v>3.6</v>
      </c>
      <c r="B186" s="66"/>
      <c r="C186" s="67">
        <f t="shared" si="20"/>
        <v>0</v>
      </c>
      <c r="D186" s="68">
        <v>171</v>
      </c>
      <c r="E186" s="68">
        <f t="shared" si="17"/>
        <v>249</v>
      </c>
      <c r="F186" s="68">
        <f t="shared" si="18"/>
        <v>139534.12190331059</v>
      </c>
      <c r="G186" s="68">
        <f t="shared" si="19"/>
        <v>796.30021343237547</v>
      </c>
      <c r="H186" s="68">
        <f t="shared" si="14"/>
        <v>418.60236570993175</v>
      </c>
      <c r="I186" s="69">
        <f t="shared" si="15"/>
        <v>377.69784772244373</v>
      </c>
    </row>
    <row r="187" spans="1:9">
      <c r="A187" s="65">
        <f t="shared" si="16"/>
        <v>3.6</v>
      </c>
      <c r="B187" s="66"/>
      <c r="C187" s="67">
        <f t="shared" si="20"/>
        <v>0</v>
      </c>
      <c r="D187" s="68">
        <v>172</v>
      </c>
      <c r="E187" s="68">
        <f t="shared" si="17"/>
        <v>248</v>
      </c>
      <c r="F187" s="68">
        <f t="shared" si="18"/>
        <v>139156.42405558814</v>
      </c>
      <c r="G187" s="68">
        <f t="shared" si="19"/>
        <v>796.30021343237524</v>
      </c>
      <c r="H187" s="68">
        <f t="shared" si="14"/>
        <v>417.46927216676443</v>
      </c>
      <c r="I187" s="69">
        <f t="shared" si="15"/>
        <v>378.83094126561082</v>
      </c>
    </row>
    <row r="188" spans="1:9">
      <c r="A188" s="65">
        <f t="shared" si="16"/>
        <v>3.6</v>
      </c>
      <c r="B188" s="66"/>
      <c r="C188" s="67">
        <f t="shared" si="20"/>
        <v>0</v>
      </c>
      <c r="D188" s="68">
        <v>173</v>
      </c>
      <c r="E188" s="68">
        <f t="shared" si="17"/>
        <v>247</v>
      </c>
      <c r="F188" s="68">
        <f t="shared" si="18"/>
        <v>138777.59311432252</v>
      </c>
      <c r="G188" s="68">
        <f t="shared" si="19"/>
        <v>796.30021343237524</v>
      </c>
      <c r="H188" s="68">
        <f t="shared" si="14"/>
        <v>416.33277934296757</v>
      </c>
      <c r="I188" s="69">
        <f t="shared" si="15"/>
        <v>379.96743408940767</v>
      </c>
    </row>
    <row r="189" spans="1:9">
      <c r="A189" s="65">
        <f t="shared" si="16"/>
        <v>3.6</v>
      </c>
      <c r="B189" s="66"/>
      <c r="C189" s="67">
        <f t="shared" si="20"/>
        <v>0</v>
      </c>
      <c r="D189" s="68">
        <v>174</v>
      </c>
      <c r="E189" s="68">
        <f t="shared" si="17"/>
        <v>246</v>
      </c>
      <c r="F189" s="68">
        <f t="shared" si="18"/>
        <v>138397.62568023312</v>
      </c>
      <c r="G189" s="68">
        <f t="shared" si="19"/>
        <v>796.30021343237513</v>
      </c>
      <c r="H189" s="68">
        <f t="shared" si="14"/>
        <v>415.19287704069939</v>
      </c>
      <c r="I189" s="69">
        <f t="shared" si="15"/>
        <v>381.10733639167574</v>
      </c>
    </row>
    <row r="190" spans="1:9">
      <c r="A190" s="65">
        <f t="shared" si="16"/>
        <v>3.6</v>
      </c>
      <c r="B190" s="66"/>
      <c r="C190" s="67">
        <f t="shared" si="20"/>
        <v>0</v>
      </c>
      <c r="D190" s="68">
        <v>175</v>
      </c>
      <c r="E190" s="68">
        <f t="shared" si="17"/>
        <v>245</v>
      </c>
      <c r="F190" s="68">
        <f t="shared" si="18"/>
        <v>138016.51834384145</v>
      </c>
      <c r="G190" s="68">
        <f t="shared" si="19"/>
        <v>796.30021343237502</v>
      </c>
      <c r="H190" s="68">
        <f t="shared" si="14"/>
        <v>414.04955503152433</v>
      </c>
      <c r="I190" s="69">
        <f t="shared" si="15"/>
        <v>382.25065840085068</v>
      </c>
    </row>
    <row r="191" spans="1:9">
      <c r="A191" s="65">
        <f t="shared" si="16"/>
        <v>3.6</v>
      </c>
      <c r="B191" s="66"/>
      <c r="C191" s="67">
        <f t="shared" si="20"/>
        <v>0</v>
      </c>
      <c r="D191" s="68">
        <v>176</v>
      </c>
      <c r="E191" s="68">
        <f t="shared" si="17"/>
        <v>244</v>
      </c>
      <c r="F191" s="68">
        <f t="shared" si="18"/>
        <v>137634.2676854406</v>
      </c>
      <c r="G191" s="68">
        <f t="shared" si="19"/>
        <v>796.30021343237479</v>
      </c>
      <c r="H191" s="68">
        <f t="shared" si="14"/>
        <v>412.90280305632177</v>
      </c>
      <c r="I191" s="69">
        <f t="shared" si="15"/>
        <v>383.39741037605302</v>
      </c>
    </row>
    <row r="192" spans="1:9">
      <c r="A192" s="65">
        <f t="shared" si="16"/>
        <v>3.6</v>
      </c>
      <c r="B192" s="66"/>
      <c r="C192" s="67">
        <f t="shared" si="20"/>
        <v>0</v>
      </c>
      <c r="D192" s="68">
        <v>177</v>
      </c>
      <c r="E192" s="68">
        <f t="shared" si="17"/>
        <v>243</v>
      </c>
      <c r="F192" s="68">
        <f t="shared" si="18"/>
        <v>137250.87027506455</v>
      </c>
      <c r="G192" s="68">
        <f t="shared" si="19"/>
        <v>796.30021343237468</v>
      </c>
      <c r="H192" s="68">
        <f t="shared" si="14"/>
        <v>411.75261082519364</v>
      </c>
      <c r="I192" s="69">
        <f t="shared" si="15"/>
        <v>384.54760260718103</v>
      </c>
    </row>
    <row r="193" spans="1:9">
      <c r="A193" s="65">
        <f t="shared" si="16"/>
        <v>3.6</v>
      </c>
      <c r="B193" s="66"/>
      <c r="C193" s="67">
        <f t="shared" si="20"/>
        <v>0</v>
      </c>
      <c r="D193" s="68">
        <v>178</v>
      </c>
      <c r="E193" s="68">
        <f t="shared" si="17"/>
        <v>242</v>
      </c>
      <c r="F193" s="68">
        <f t="shared" si="18"/>
        <v>136866.32267245738</v>
      </c>
      <c r="G193" s="68">
        <f t="shared" si="19"/>
        <v>796.30021343237479</v>
      </c>
      <c r="H193" s="68">
        <f t="shared" si="14"/>
        <v>410.59896801737216</v>
      </c>
      <c r="I193" s="69">
        <f t="shared" si="15"/>
        <v>385.70124541500263</v>
      </c>
    </row>
    <row r="194" spans="1:9">
      <c r="A194" s="65">
        <f t="shared" si="16"/>
        <v>3.6</v>
      </c>
      <c r="B194" s="66"/>
      <c r="C194" s="67">
        <f t="shared" si="20"/>
        <v>0</v>
      </c>
      <c r="D194" s="68">
        <v>179</v>
      </c>
      <c r="E194" s="68">
        <f t="shared" si="17"/>
        <v>241</v>
      </c>
      <c r="F194" s="68">
        <f t="shared" si="18"/>
        <v>136480.62142704238</v>
      </c>
      <c r="G194" s="68">
        <f t="shared" si="19"/>
        <v>796.30021343237468</v>
      </c>
      <c r="H194" s="68">
        <f t="shared" si="14"/>
        <v>409.44186428112715</v>
      </c>
      <c r="I194" s="69">
        <f t="shared" si="15"/>
        <v>386.85834915124752</v>
      </c>
    </row>
    <row r="195" spans="1:9">
      <c r="A195" s="65">
        <f t="shared" si="16"/>
        <v>3.6</v>
      </c>
      <c r="B195" s="66"/>
      <c r="C195" s="67">
        <f t="shared" si="20"/>
        <v>0</v>
      </c>
      <c r="D195" s="68">
        <v>180</v>
      </c>
      <c r="E195" s="68">
        <f t="shared" si="17"/>
        <v>240</v>
      </c>
      <c r="F195" s="68">
        <f t="shared" si="18"/>
        <v>136093.76307789114</v>
      </c>
      <c r="G195" s="68">
        <f t="shared" si="19"/>
        <v>796.30021343237479</v>
      </c>
      <c r="H195" s="68">
        <f t="shared" si="14"/>
        <v>408.28128923367348</v>
      </c>
      <c r="I195" s="69">
        <f t="shared" si="15"/>
        <v>388.01892419870131</v>
      </c>
    </row>
    <row r="196" spans="1:9">
      <c r="A196" s="65">
        <f t="shared" si="16"/>
        <v>3.6</v>
      </c>
      <c r="B196" s="66"/>
      <c r="C196" s="67">
        <f t="shared" si="20"/>
        <v>0</v>
      </c>
      <c r="D196" s="68">
        <v>181</v>
      </c>
      <c r="E196" s="68">
        <f t="shared" si="17"/>
        <v>239</v>
      </c>
      <c r="F196" s="68">
        <f t="shared" si="18"/>
        <v>135705.74415369245</v>
      </c>
      <c r="G196" s="68">
        <f t="shared" si="19"/>
        <v>796.3002134323749</v>
      </c>
      <c r="H196" s="68">
        <f t="shared" si="14"/>
        <v>407.11723246107738</v>
      </c>
      <c r="I196" s="69">
        <f t="shared" si="15"/>
        <v>389.18298097129752</v>
      </c>
    </row>
    <row r="197" spans="1:9">
      <c r="A197" s="65">
        <f t="shared" si="16"/>
        <v>3.6</v>
      </c>
      <c r="B197" s="66"/>
      <c r="C197" s="67">
        <f t="shared" si="20"/>
        <v>0</v>
      </c>
      <c r="D197" s="68">
        <v>182</v>
      </c>
      <c r="E197" s="68">
        <f t="shared" si="17"/>
        <v>238</v>
      </c>
      <c r="F197" s="68">
        <f t="shared" si="18"/>
        <v>135316.56117272115</v>
      </c>
      <c r="G197" s="68">
        <f t="shared" si="19"/>
        <v>796.30021343237445</v>
      </c>
      <c r="H197" s="68">
        <f t="shared" si="14"/>
        <v>405.94968351816345</v>
      </c>
      <c r="I197" s="69">
        <f t="shared" si="15"/>
        <v>390.35052991421099</v>
      </c>
    </row>
    <row r="198" spans="1:9">
      <c r="A198" s="65">
        <f t="shared" si="16"/>
        <v>3.6</v>
      </c>
      <c r="B198" s="66"/>
      <c r="C198" s="67">
        <f t="shared" si="20"/>
        <v>0</v>
      </c>
      <c r="D198" s="68">
        <v>183</v>
      </c>
      <c r="E198" s="68">
        <f t="shared" si="17"/>
        <v>237</v>
      </c>
      <c r="F198" s="68">
        <f t="shared" si="18"/>
        <v>134926.21064280695</v>
      </c>
      <c r="G198" s="68">
        <f t="shared" si="19"/>
        <v>796.30021343237445</v>
      </c>
      <c r="H198" s="68">
        <f t="shared" si="14"/>
        <v>404.77863192842085</v>
      </c>
      <c r="I198" s="69">
        <f t="shared" si="15"/>
        <v>391.5215815039536</v>
      </c>
    </row>
    <row r="199" spans="1:9">
      <c r="A199" s="65">
        <f t="shared" si="16"/>
        <v>3.6</v>
      </c>
      <c r="B199" s="66"/>
      <c r="C199" s="67">
        <f t="shared" si="20"/>
        <v>0</v>
      </c>
      <c r="D199" s="68">
        <v>184</v>
      </c>
      <c r="E199" s="68">
        <f t="shared" si="17"/>
        <v>236</v>
      </c>
      <c r="F199" s="68">
        <f t="shared" si="18"/>
        <v>134534.68906130301</v>
      </c>
      <c r="G199" s="68">
        <f t="shared" si="19"/>
        <v>796.30021343237445</v>
      </c>
      <c r="H199" s="68">
        <f t="shared" si="14"/>
        <v>403.60406718390908</v>
      </c>
      <c r="I199" s="69">
        <f t="shared" si="15"/>
        <v>392.69614624846537</v>
      </c>
    </row>
    <row r="200" spans="1:9">
      <c r="A200" s="65">
        <f t="shared" si="16"/>
        <v>3.6</v>
      </c>
      <c r="B200" s="66"/>
      <c r="C200" s="67">
        <f t="shared" si="20"/>
        <v>0</v>
      </c>
      <c r="D200" s="68">
        <v>185</v>
      </c>
      <c r="E200" s="68">
        <f t="shared" si="17"/>
        <v>235</v>
      </c>
      <c r="F200" s="68">
        <f t="shared" si="18"/>
        <v>134141.99291505455</v>
      </c>
      <c r="G200" s="68">
        <f t="shared" si="19"/>
        <v>796.30021343237433</v>
      </c>
      <c r="H200" s="68">
        <f t="shared" si="14"/>
        <v>402.42597874516366</v>
      </c>
      <c r="I200" s="69">
        <f t="shared" si="15"/>
        <v>393.87423468721067</v>
      </c>
    </row>
    <row r="201" spans="1:9">
      <c r="A201" s="65">
        <f t="shared" si="16"/>
        <v>3.6</v>
      </c>
      <c r="B201" s="66"/>
      <c r="C201" s="67">
        <f t="shared" si="20"/>
        <v>0</v>
      </c>
      <c r="D201" s="68">
        <v>186</v>
      </c>
      <c r="E201" s="68">
        <f t="shared" si="17"/>
        <v>234</v>
      </c>
      <c r="F201" s="68">
        <f t="shared" si="18"/>
        <v>133748.11868036733</v>
      </c>
      <c r="G201" s="68">
        <f t="shared" si="19"/>
        <v>796.30021343237456</v>
      </c>
      <c r="H201" s="68">
        <f t="shared" si="14"/>
        <v>401.24435604110198</v>
      </c>
      <c r="I201" s="69">
        <f t="shared" si="15"/>
        <v>395.05585739127258</v>
      </c>
    </row>
    <row r="202" spans="1:9">
      <c r="A202" s="65">
        <f t="shared" si="16"/>
        <v>3.6</v>
      </c>
      <c r="B202" s="66"/>
      <c r="C202" s="67">
        <f t="shared" si="20"/>
        <v>0</v>
      </c>
      <c r="D202" s="68">
        <v>187</v>
      </c>
      <c r="E202" s="68">
        <f t="shared" si="17"/>
        <v>233</v>
      </c>
      <c r="F202" s="68">
        <f t="shared" si="18"/>
        <v>133353.06282297606</v>
      </c>
      <c r="G202" s="68">
        <f t="shared" si="19"/>
        <v>796.30021343237422</v>
      </c>
      <c r="H202" s="68">
        <f t="shared" si="14"/>
        <v>400.0591884689282</v>
      </c>
      <c r="I202" s="69">
        <f t="shared" si="15"/>
        <v>396.24102496344602</v>
      </c>
    </row>
    <row r="203" spans="1:9">
      <c r="A203" s="65">
        <f t="shared" si="16"/>
        <v>3.6</v>
      </c>
      <c r="B203" s="66"/>
      <c r="C203" s="67">
        <f t="shared" si="20"/>
        <v>0</v>
      </c>
      <c r="D203" s="68">
        <v>188</v>
      </c>
      <c r="E203" s="68">
        <f t="shared" si="17"/>
        <v>232</v>
      </c>
      <c r="F203" s="68">
        <f t="shared" si="18"/>
        <v>132956.82179801262</v>
      </c>
      <c r="G203" s="68">
        <f t="shared" si="19"/>
        <v>796.30021343237411</v>
      </c>
      <c r="H203" s="68">
        <f t="shared" si="14"/>
        <v>398.87046539403786</v>
      </c>
      <c r="I203" s="69">
        <f t="shared" si="15"/>
        <v>397.42974803833624</v>
      </c>
    </row>
    <row r="204" spans="1:9">
      <c r="A204" s="65">
        <f t="shared" si="16"/>
        <v>3.6</v>
      </c>
      <c r="B204" s="66"/>
      <c r="C204" s="67">
        <f t="shared" si="20"/>
        <v>0</v>
      </c>
      <c r="D204" s="68">
        <v>189</v>
      </c>
      <c r="E204" s="68">
        <f t="shared" si="17"/>
        <v>231</v>
      </c>
      <c r="F204" s="68">
        <f t="shared" si="18"/>
        <v>132559.3920499743</v>
      </c>
      <c r="G204" s="68">
        <f t="shared" si="19"/>
        <v>796.30021343237422</v>
      </c>
      <c r="H204" s="68">
        <f t="shared" si="14"/>
        <v>397.67817614992288</v>
      </c>
      <c r="I204" s="69">
        <f t="shared" si="15"/>
        <v>398.62203728245134</v>
      </c>
    </row>
    <row r="205" spans="1:9">
      <c r="A205" s="65">
        <f t="shared" si="16"/>
        <v>3.6</v>
      </c>
      <c r="B205" s="66"/>
      <c r="C205" s="67">
        <f t="shared" si="20"/>
        <v>0</v>
      </c>
      <c r="D205" s="68">
        <v>190</v>
      </c>
      <c r="E205" s="68">
        <f t="shared" si="17"/>
        <v>230</v>
      </c>
      <c r="F205" s="68">
        <f t="shared" si="18"/>
        <v>132160.77001269185</v>
      </c>
      <c r="G205" s="68">
        <f t="shared" si="19"/>
        <v>796.30021343237411</v>
      </c>
      <c r="H205" s="68">
        <f t="shared" si="14"/>
        <v>396.48231003807558</v>
      </c>
      <c r="I205" s="69">
        <f t="shared" si="15"/>
        <v>399.81790339429853</v>
      </c>
    </row>
    <row r="206" spans="1:9">
      <c r="A206" s="65">
        <f t="shared" si="16"/>
        <v>3.6</v>
      </c>
      <c r="B206" s="66"/>
      <c r="C206" s="67">
        <f t="shared" si="20"/>
        <v>0</v>
      </c>
      <c r="D206" s="68">
        <v>191</v>
      </c>
      <c r="E206" s="68">
        <f t="shared" si="17"/>
        <v>229</v>
      </c>
      <c r="F206" s="68">
        <f t="shared" si="18"/>
        <v>131760.95210929756</v>
      </c>
      <c r="G206" s="68">
        <f t="shared" si="19"/>
        <v>796.30021343237377</v>
      </c>
      <c r="H206" s="68">
        <f t="shared" si="14"/>
        <v>395.28285632789272</v>
      </c>
      <c r="I206" s="69">
        <f t="shared" si="15"/>
        <v>401.01735710448105</v>
      </c>
    </row>
    <row r="207" spans="1:9">
      <c r="A207" s="65">
        <f t="shared" si="16"/>
        <v>3.6</v>
      </c>
      <c r="B207" s="66"/>
      <c r="C207" s="67">
        <f t="shared" si="20"/>
        <v>0</v>
      </c>
      <c r="D207" s="68">
        <v>192</v>
      </c>
      <c r="E207" s="68">
        <f t="shared" si="17"/>
        <v>228</v>
      </c>
      <c r="F207" s="68">
        <f t="shared" si="18"/>
        <v>131359.93475219308</v>
      </c>
      <c r="G207" s="68">
        <f t="shared" si="19"/>
        <v>796.30021343237377</v>
      </c>
      <c r="H207" s="68">
        <f t="shared" ref="H207:H270" si="21">IF(ISERR(+F207*A207/$B$10/100)=1,0,F207*A207/$B$10/100)</f>
        <v>394.07980425657922</v>
      </c>
      <c r="I207" s="69">
        <f t="shared" ref="I207:I270" si="22">IF(ISERR(+G207-H207)=1,0,G207-H207)</f>
        <v>402.22040917579454</v>
      </c>
    </row>
    <row r="208" spans="1:9">
      <c r="A208" s="65">
        <f t="shared" ref="A208:A271" si="23">A207</f>
        <v>3.6</v>
      </c>
      <c r="B208" s="66"/>
      <c r="C208" s="67">
        <f t="shared" si="20"/>
        <v>0</v>
      </c>
      <c r="D208" s="68">
        <v>193</v>
      </c>
      <c r="E208" s="68">
        <f t="shared" ref="E208:E271" si="24">(-LOG(1-((F208-B208)*A208/100/$B$10/G207))/(LOG(1+(A208/$B$10/100)))*(C208&lt;&gt;0))+(E207-1)*(C208=0)</f>
        <v>227</v>
      </c>
      <c r="F208" s="68">
        <f t="shared" ref="F208:F271" si="25">(F207-I207-B207)*(E207&gt;1)</f>
        <v>130957.71434301729</v>
      </c>
      <c r="G208" s="68">
        <f t="shared" ref="G208:G271" si="26">PMT(A208/100/$B$10,E208,-F208)*(C208=0)+G207*(C208&lt;&gt;0)</f>
        <v>796.30021343237388</v>
      </c>
      <c r="H208" s="68">
        <f t="shared" si="21"/>
        <v>392.87314302905185</v>
      </c>
      <c r="I208" s="69">
        <f t="shared" si="22"/>
        <v>403.42707040332203</v>
      </c>
    </row>
    <row r="209" spans="1:9">
      <c r="A209" s="65">
        <f t="shared" si="23"/>
        <v>3.6</v>
      </c>
      <c r="B209" s="66"/>
      <c r="C209" s="67">
        <f t="shared" ref="C209:C272" si="27">+C208</f>
        <v>0</v>
      </c>
      <c r="D209" s="68">
        <v>194</v>
      </c>
      <c r="E209" s="68">
        <f t="shared" si="24"/>
        <v>226</v>
      </c>
      <c r="F209" s="68">
        <f t="shared" si="25"/>
        <v>130554.28727261396</v>
      </c>
      <c r="G209" s="68">
        <f t="shared" si="26"/>
        <v>796.30021343237365</v>
      </c>
      <c r="H209" s="68">
        <f t="shared" si="21"/>
        <v>391.66286181784193</v>
      </c>
      <c r="I209" s="69">
        <f t="shared" si="22"/>
        <v>404.63735161453172</v>
      </c>
    </row>
    <row r="210" spans="1:9">
      <c r="A210" s="65">
        <f t="shared" si="23"/>
        <v>3.6</v>
      </c>
      <c r="B210" s="66"/>
      <c r="C210" s="67">
        <f t="shared" si="27"/>
        <v>0</v>
      </c>
      <c r="D210" s="68">
        <v>195</v>
      </c>
      <c r="E210" s="68">
        <f t="shared" si="24"/>
        <v>225</v>
      </c>
      <c r="F210" s="68">
        <f t="shared" si="25"/>
        <v>130149.64992099944</v>
      </c>
      <c r="G210" s="68">
        <f t="shared" si="26"/>
        <v>796.30021343237354</v>
      </c>
      <c r="H210" s="68">
        <f t="shared" si="21"/>
        <v>390.44894976299832</v>
      </c>
      <c r="I210" s="69">
        <f t="shared" si="22"/>
        <v>405.85126366937521</v>
      </c>
    </row>
    <row r="211" spans="1:9">
      <c r="A211" s="65">
        <f t="shared" si="23"/>
        <v>3.6</v>
      </c>
      <c r="B211" s="66"/>
      <c r="C211" s="67">
        <f t="shared" si="27"/>
        <v>0</v>
      </c>
      <c r="D211" s="68">
        <v>196</v>
      </c>
      <c r="E211" s="68">
        <f t="shared" si="24"/>
        <v>224</v>
      </c>
      <c r="F211" s="68">
        <f t="shared" si="25"/>
        <v>129743.79865733006</v>
      </c>
      <c r="G211" s="68">
        <f t="shared" si="26"/>
        <v>796.30021343237343</v>
      </c>
      <c r="H211" s="68">
        <f t="shared" si="21"/>
        <v>389.2313959719902</v>
      </c>
      <c r="I211" s="69">
        <f t="shared" si="22"/>
        <v>407.06881746038323</v>
      </c>
    </row>
    <row r="212" spans="1:9">
      <c r="A212" s="65">
        <f t="shared" si="23"/>
        <v>3.6</v>
      </c>
      <c r="B212" s="66"/>
      <c r="C212" s="67">
        <f t="shared" si="27"/>
        <v>0</v>
      </c>
      <c r="D212" s="68">
        <v>197</v>
      </c>
      <c r="E212" s="68">
        <f t="shared" si="24"/>
        <v>223</v>
      </c>
      <c r="F212" s="68">
        <f t="shared" si="25"/>
        <v>129336.72983986967</v>
      </c>
      <c r="G212" s="68">
        <f t="shared" si="26"/>
        <v>796.30021343237354</v>
      </c>
      <c r="H212" s="68">
        <f t="shared" si="21"/>
        <v>388.01018951960907</v>
      </c>
      <c r="I212" s="69">
        <f t="shared" si="22"/>
        <v>408.29002391276447</v>
      </c>
    </row>
    <row r="213" spans="1:9">
      <c r="A213" s="65">
        <f t="shared" si="23"/>
        <v>3.6</v>
      </c>
      <c r="B213" s="66"/>
      <c r="C213" s="67">
        <f t="shared" si="27"/>
        <v>0</v>
      </c>
      <c r="D213" s="68">
        <v>198</v>
      </c>
      <c r="E213" s="68">
        <f t="shared" si="24"/>
        <v>222</v>
      </c>
      <c r="F213" s="68">
        <f t="shared" si="25"/>
        <v>128928.43981595691</v>
      </c>
      <c r="G213" s="68">
        <f t="shared" si="26"/>
        <v>796.3002134323732</v>
      </c>
      <c r="H213" s="68">
        <f t="shared" si="21"/>
        <v>386.78531944787073</v>
      </c>
      <c r="I213" s="69">
        <f t="shared" si="22"/>
        <v>409.51489398450246</v>
      </c>
    </row>
    <row r="214" spans="1:9">
      <c r="A214" s="65">
        <f t="shared" si="23"/>
        <v>3.6</v>
      </c>
      <c r="B214" s="66"/>
      <c r="C214" s="67">
        <f t="shared" si="27"/>
        <v>0</v>
      </c>
      <c r="D214" s="68">
        <v>199</v>
      </c>
      <c r="E214" s="68">
        <f t="shared" si="24"/>
        <v>221</v>
      </c>
      <c r="F214" s="68">
        <f t="shared" si="25"/>
        <v>128518.9249219724</v>
      </c>
      <c r="G214" s="68">
        <f t="shared" si="26"/>
        <v>796.30021343237286</v>
      </c>
      <c r="H214" s="68">
        <f t="shared" si="21"/>
        <v>385.55677476591723</v>
      </c>
      <c r="I214" s="69">
        <f t="shared" si="22"/>
        <v>410.74343866645563</v>
      </c>
    </row>
    <row r="215" spans="1:9">
      <c r="A215" s="65">
        <f t="shared" si="23"/>
        <v>3.6</v>
      </c>
      <c r="B215" s="66"/>
      <c r="C215" s="67">
        <f t="shared" si="27"/>
        <v>0</v>
      </c>
      <c r="D215" s="68">
        <v>200</v>
      </c>
      <c r="E215" s="68">
        <f t="shared" si="24"/>
        <v>220</v>
      </c>
      <c r="F215" s="68">
        <f t="shared" si="25"/>
        <v>128108.18148330595</v>
      </c>
      <c r="G215" s="68">
        <f t="shared" si="26"/>
        <v>796.30021343237286</v>
      </c>
      <c r="H215" s="68">
        <f t="shared" si="21"/>
        <v>384.32454444991782</v>
      </c>
      <c r="I215" s="69">
        <f t="shared" si="22"/>
        <v>411.97566898245503</v>
      </c>
    </row>
    <row r="216" spans="1:9">
      <c r="A216" s="65">
        <f t="shared" si="23"/>
        <v>3.6</v>
      </c>
      <c r="B216" s="66"/>
      <c r="C216" s="67">
        <f t="shared" si="27"/>
        <v>0</v>
      </c>
      <c r="D216" s="68">
        <v>201</v>
      </c>
      <c r="E216" s="68">
        <f t="shared" si="24"/>
        <v>219</v>
      </c>
      <c r="F216" s="68">
        <f t="shared" si="25"/>
        <v>127696.20581432349</v>
      </c>
      <c r="G216" s="68">
        <f t="shared" si="26"/>
        <v>796.30021343237274</v>
      </c>
      <c r="H216" s="68">
        <f t="shared" si="21"/>
        <v>383.08861744297047</v>
      </c>
      <c r="I216" s="69">
        <f t="shared" si="22"/>
        <v>413.21159598940227</v>
      </c>
    </row>
    <row r="217" spans="1:9">
      <c r="A217" s="65">
        <f t="shared" si="23"/>
        <v>3.6</v>
      </c>
      <c r="B217" s="66"/>
      <c r="C217" s="67">
        <f t="shared" si="27"/>
        <v>0</v>
      </c>
      <c r="D217" s="68">
        <v>202</v>
      </c>
      <c r="E217" s="68">
        <f t="shared" si="24"/>
        <v>218</v>
      </c>
      <c r="F217" s="68">
        <f t="shared" si="25"/>
        <v>127282.99421833409</v>
      </c>
      <c r="G217" s="68">
        <f t="shared" si="26"/>
        <v>796.30021343237274</v>
      </c>
      <c r="H217" s="68">
        <f t="shared" si="21"/>
        <v>381.84898265500226</v>
      </c>
      <c r="I217" s="69">
        <f t="shared" si="22"/>
        <v>414.45123077737048</v>
      </c>
    </row>
    <row r="218" spans="1:9">
      <c r="A218" s="65">
        <f t="shared" si="23"/>
        <v>3.6</v>
      </c>
      <c r="B218" s="66"/>
      <c r="C218" s="67">
        <f t="shared" si="27"/>
        <v>0</v>
      </c>
      <c r="D218" s="68">
        <v>203</v>
      </c>
      <c r="E218" s="68">
        <f t="shared" si="24"/>
        <v>217</v>
      </c>
      <c r="F218" s="68">
        <f t="shared" si="25"/>
        <v>126868.54298755672</v>
      </c>
      <c r="G218" s="68">
        <f t="shared" si="26"/>
        <v>796.30021343237263</v>
      </c>
      <c r="H218" s="68">
        <f t="shared" si="21"/>
        <v>380.60562896267015</v>
      </c>
      <c r="I218" s="69">
        <f t="shared" si="22"/>
        <v>415.69458446970248</v>
      </c>
    </row>
    <row r="219" spans="1:9">
      <c r="A219" s="65">
        <f t="shared" si="23"/>
        <v>3.6</v>
      </c>
      <c r="B219" s="66"/>
      <c r="C219" s="67">
        <f t="shared" si="27"/>
        <v>0</v>
      </c>
      <c r="D219" s="68">
        <v>204</v>
      </c>
      <c r="E219" s="68">
        <f t="shared" si="24"/>
        <v>216</v>
      </c>
      <c r="F219" s="68">
        <f t="shared" si="25"/>
        <v>126452.84840308702</v>
      </c>
      <c r="G219" s="68">
        <f t="shared" si="26"/>
        <v>796.30021343237252</v>
      </c>
      <c r="H219" s="68">
        <f t="shared" si="21"/>
        <v>379.35854520926108</v>
      </c>
      <c r="I219" s="69">
        <f t="shared" si="22"/>
        <v>416.94166822311144</v>
      </c>
    </row>
    <row r="220" spans="1:9">
      <c r="A220" s="65">
        <f t="shared" si="23"/>
        <v>3.6</v>
      </c>
      <c r="B220" s="66"/>
      <c r="C220" s="67">
        <f t="shared" si="27"/>
        <v>0</v>
      </c>
      <c r="D220" s="68">
        <v>205</v>
      </c>
      <c r="E220" s="68">
        <f t="shared" si="24"/>
        <v>215</v>
      </c>
      <c r="F220" s="68">
        <f t="shared" si="25"/>
        <v>126035.90673486391</v>
      </c>
      <c r="G220" s="68">
        <f t="shared" si="26"/>
        <v>796.30021343237252</v>
      </c>
      <c r="H220" s="68">
        <f t="shared" si="21"/>
        <v>378.10772020459177</v>
      </c>
      <c r="I220" s="69">
        <f t="shared" si="22"/>
        <v>418.19249322778074</v>
      </c>
    </row>
    <row r="221" spans="1:9">
      <c r="A221" s="65">
        <f t="shared" si="23"/>
        <v>3.6</v>
      </c>
      <c r="B221" s="66"/>
      <c r="C221" s="67">
        <f t="shared" si="27"/>
        <v>0</v>
      </c>
      <c r="D221" s="68">
        <v>206</v>
      </c>
      <c r="E221" s="68">
        <f t="shared" si="24"/>
        <v>214</v>
      </c>
      <c r="F221" s="68">
        <f t="shared" si="25"/>
        <v>125617.71424163613</v>
      </c>
      <c r="G221" s="68">
        <f t="shared" si="26"/>
        <v>796.30021343237217</v>
      </c>
      <c r="H221" s="68">
        <f t="shared" si="21"/>
        <v>376.85314272490837</v>
      </c>
      <c r="I221" s="69">
        <f t="shared" si="22"/>
        <v>419.44707070746381</v>
      </c>
    </row>
    <row r="222" spans="1:9">
      <c r="A222" s="65">
        <f t="shared" si="23"/>
        <v>3.6</v>
      </c>
      <c r="B222" s="66"/>
      <c r="C222" s="67">
        <f t="shared" si="27"/>
        <v>0</v>
      </c>
      <c r="D222" s="68">
        <v>207</v>
      </c>
      <c r="E222" s="68">
        <f t="shared" si="24"/>
        <v>213</v>
      </c>
      <c r="F222" s="68">
        <f t="shared" si="25"/>
        <v>125198.26717092867</v>
      </c>
      <c r="G222" s="68">
        <f t="shared" si="26"/>
        <v>796.30021343237206</v>
      </c>
      <c r="H222" s="68">
        <f t="shared" si="21"/>
        <v>375.59480151278598</v>
      </c>
      <c r="I222" s="69">
        <f t="shared" si="22"/>
        <v>420.70541191958608</v>
      </c>
    </row>
    <row r="223" spans="1:9">
      <c r="A223" s="65">
        <f t="shared" si="23"/>
        <v>3.6</v>
      </c>
      <c r="B223" s="66"/>
      <c r="C223" s="67">
        <f t="shared" si="27"/>
        <v>0</v>
      </c>
      <c r="D223" s="68">
        <v>208</v>
      </c>
      <c r="E223" s="68">
        <f t="shared" si="24"/>
        <v>212</v>
      </c>
      <c r="F223" s="68">
        <f t="shared" si="25"/>
        <v>124777.56175900908</v>
      </c>
      <c r="G223" s="68">
        <f t="shared" si="26"/>
        <v>796.30021343237195</v>
      </c>
      <c r="H223" s="68">
        <f t="shared" si="21"/>
        <v>374.33268527702728</v>
      </c>
      <c r="I223" s="69">
        <f t="shared" si="22"/>
        <v>421.96752815534467</v>
      </c>
    </row>
    <row r="224" spans="1:9">
      <c r="A224" s="65">
        <f t="shared" si="23"/>
        <v>3.6</v>
      </c>
      <c r="B224" s="66"/>
      <c r="C224" s="67">
        <f t="shared" si="27"/>
        <v>0</v>
      </c>
      <c r="D224" s="68">
        <v>209</v>
      </c>
      <c r="E224" s="68">
        <f t="shared" si="24"/>
        <v>211</v>
      </c>
      <c r="F224" s="68">
        <f t="shared" si="25"/>
        <v>124355.59423085373</v>
      </c>
      <c r="G224" s="68">
        <f t="shared" si="26"/>
        <v>796.30021343237161</v>
      </c>
      <c r="H224" s="68">
        <f t="shared" si="21"/>
        <v>373.06678269256116</v>
      </c>
      <c r="I224" s="69">
        <f t="shared" si="22"/>
        <v>423.23343073981044</v>
      </c>
    </row>
    <row r="225" spans="1:9">
      <c r="A225" s="65">
        <f t="shared" si="23"/>
        <v>3.6</v>
      </c>
      <c r="B225" s="66"/>
      <c r="C225" s="67">
        <f t="shared" si="27"/>
        <v>0</v>
      </c>
      <c r="D225" s="68">
        <v>210</v>
      </c>
      <c r="E225" s="68">
        <f t="shared" si="24"/>
        <v>210</v>
      </c>
      <c r="F225" s="68">
        <f t="shared" si="25"/>
        <v>123932.36080011392</v>
      </c>
      <c r="G225" s="68">
        <f t="shared" si="26"/>
        <v>796.30021343237172</v>
      </c>
      <c r="H225" s="68">
        <f t="shared" si="21"/>
        <v>371.79708240034176</v>
      </c>
      <c r="I225" s="69">
        <f t="shared" si="22"/>
        <v>424.50313103202996</v>
      </c>
    </row>
    <row r="226" spans="1:9">
      <c r="A226" s="65">
        <f t="shared" si="23"/>
        <v>3.6</v>
      </c>
      <c r="B226" s="66"/>
      <c r="C226" s="67">
        <f t="shared" si="27"/>
        <v>0</v>
      </c>
      <c r="D226" s="68">
        <v>211</v>
      </c>
      <c r="E226" s="68">
        <f t="shared" si="24"/>
        <v>209</v>
      </c>
      <c r="F226" s="68">
        <f t="shared" si="25"/>
        <v>123507.85766908189</v>
      </c>
      <c r="G226" s="68">
        <f t="shared" si="26"/>
        <v>796.30021343237172</v>
      </c>
      <c r="H226" s="68">
        <f t="shared" si="21"/>
        <v>370.52357300724566</v>
      </c>
      <c r="I226" s="69">
        <f t="shared" si="22"/>
        <v>425.77664042512606</v>
      </c>
    </row>
    <row r="227" spans="1:9">
      <c r="A227" s="65">
        <f t="shared" si="23"/>
        <v>3.6</v>
      </c>
      <c r="B227" s="66"/>
      <c r="C227" s="67">
        <f t="shared" si="27"/>
        <v>0</v>
      </c>
      <c r="D227" s="68">
        <v>212</v>
      </c>
      <c r="E227" s="68">
        <f t="shared" si="24"/>
        <v>208</v>
      </c>
      <c r="F227" s="68">
        <f t="shared" si="25"/>
        <v>123082.08102865676</v>
      </c>
      <c r="G227" s="68">
        <f t="shared" si="26"/>
        <v>796.30021343237138</v>
      </c>
      <c r="H227" s="68">
        <f t="shared" si="21"/>
        <v>369.24624308597026</v>
      </c>
      <c r="I227" s="69">
        <f t="shared" si="22"/>
        <v>427.05397034640112</v>
      </c>
    </row>
    <row r="228" spans="1:9">
      <c r="A228" s="65">
        <f t="shared" si="23"/>
        <v>3.6</v>
      </c>
      <c r="B228" s="66"/>
      <c r="C228" s="67">
        <f t="shared" si="27"/>
        <v>0</v>
      </c>
      <c r="D228" s="68">
        <v>213</v>
      </c>
      <c r="E228" s="68">
        <f t="shared" si="24"/>
        <v>207</v>
      </c>
      <c r="F228" s="68">
        <f t="shared" si="25"/>
        <v>122655.02705831036</v>
      </c>
      <c r="G228" s="68">
        <f t="shared" si="26"/>
        <v>796.30021343237138</v>
      </c>
      <c r="H228" s="68">
        <f t="shared" si="21"/>
        <v>367.96508117493102</v>
      </c>
      <c r="I228" s="69">
        <f t="shared" si="22"/>
        <v>428.33513225744036</v>
      </c>
    </row>
    <row r="229" spans="1:9">
      <c r="A229" s="65">
        <f t="shared" si="23"/>
        <v>3.6</v>
      </c>
      <c r="B229" s="66"/>
      <c r="C229" s="67">
        <f t="shared" si="27"/>
        <v>0</v>
      </c>
      <c r="D229" s="68">
        <v>214</v>
      </c>
      <c r="E229" s="68">
        <f t="shared" si="24"/>
        <v>206</v>
      </c>
      <c r="F229" s="68">
        <f t="shared" si="25"/>
        <v>122226.69192605291</v>
      </c>
      <c r="G229" s="68">
        <f t="shared" si="26"/>
        <v>796.30021343237127</v>
      </c>
      <c r="H229" s="68">
        <f t="shared" si="21"/>
        <v>366.68007577815871</v>
      </c>
      <c r="I229" s="69">
        <f t="shared" si="22"/>
        <v>429.62013765421256</v>
      </c>
    </row>
    <row r="230" spans="1:9">
      <c r="A230" s="65">
        <f t="shared" si="23"/>
        <v>3.6</v>
      </c>
      <c r="B230" s="66"/>
      <c r="C230" s="67">
        <f t="shared" si="27"/>
        <v>0</v>
      </c>
      <c r="D230" s="68">
        <v>215</v>
      </c>
      <c r="E230" s="68">
        <f t="shared" si="24"/>
        <v>205</v>
      </c>
      <c r="F230" s="68">
        <f t="shared" si="25"/>
        <v>121797.07178839869</v>
      </c>
      <c r="G230" s="68">
        <f t="shared" si="26"/>
        <v>796.30021343237092</v>
      </c>
      <c r="H230" s="68">
        <f t="shared" si="21"/>
        <v>365.3912153651961</v>
      </c>
      <c r="I230" s="69">
        <f t="shared" si="22"/>
        <v>430.90899806717482</v>
      </c>
    </row>
    <row r="231" spans="1:9">
      <c r="A231" s="65">
        <f t="shared" si="23"/>
        <v>3.6</v>
      </c>
      <c r="B231" s="66"/>
      <c r="C231" s="67">
        <f t="shared" si="27"/>
        <v>0</v>
      </c>
      <c r="D231" s="68">
        <v>216</v>
      </c>
      <c r="E231" s="68">
        <f t="shared" si="24"/>
        <v>204</v>
      </c>
      <c r="F231" s="68">
        <f t="shared" si="25"/>
        <v>121366.16279033152</v>
      </c>
      <c r="G231" s="68">
        <f t="shared" si="26"/>
        <v>796.30021343237081</v>
      </c>
      <c r="H231" s="68">
        <f t="shared" si="21"/>
        <v>364.09848837099457</v>
      </c>
      <c r="I231" s="69">
        <f t="shared" si="22"/>
        <v>432.20172506137624</v>
      </c>
    </row>
    <row r="232" spans="1:9">
      <c r="A232" s="65">
        <f t="shared" si="23"/>
        <v>3.6</v>
      </c>
      <c r="B232" s="66"/>
      <c r="C232" s="67">
        <f t="shared" si="27"/>
        <v>0</v>
      </c>
      <c r="D232" s="68">
        <v>217</v>
      </c>
      <c r="E232" s="68">
        <f t="shared" si="24"/>
        <v>203</v>
      </c>
      <c r="F232" s="68">
        <f t="shared" si="25"/>
        <v>120933.96106527015</v>
      </c>
      <c r="G232" s="68">
        <f t="shared" si="26"/>
        <v>796.3002134323707</v>
      </c>
      <c r="H232" s="68">
        <f t="shared" si="21"/>
        <v>362.80188319581043</v>
      </c>
      <c r="I232" s="69">
        <f t="shared" si="22"/>
        <v>433.49833023656026</v>
      </c>
    </row>
    <row r="233" spans="1:9">
      <c r="A233" s="65">
        <f t="shared" si="23"/>
        <v>3.6</v>
      </c>
      <c r="B233" s="66"/>
      <c r="C233" s="67">
        <f t="shared" si="27"/>
        <v>0</v>
      </c>
      <c r="D233" s="68">
        <v>218</v>
      </c>
      <c r="E233" s="68">
        <f t="shared" si="24"/>
        <v>202</v>
      </c>
      <c r="F233" s="68">
        <f t="shared" si="25"/>
        <v>120500.46273503359</v>
      </c>
      <c r="G233" s="68">
        <f t="shared" si="26"/>
        <v>796.3002134323707</v>
      </c>
      <c r="H233" s="68">
        <f t="shared" si="21"/>
        <v>361.5013882051008</v>
      </c>
      <c r="I233" s="69">
        <f t="shared" si="22"/>
        <v>434.7988252272699</v>
      </c>
    </row>
    <row r="234" spans="1:9">
      <c r="A234" s="65">
        <f t="shared" si="23"/>
        <v>3.6</v>
      </c>
      <c r="B234" s="66"/>
      <c r="C234" s="67">
        <f t="shared" si="27"/>
        <v>0</v>
      </c>
      <c r="D234" s="68">
        <v>219</v>
      </c>
      <c r="E234" s="68">
        <f t="shared" si="24"/>
        <v>201</v>
      </c>
      <c r="F234" s="68">
        <f t="shared" si="25"/>
        <v>120065.66390980632</v>
      </c>
      <c r="G234" s="68">
        <f t="shared" si="26"/>
        <v>796.30021343237058</v>
      </c>
      <c r="H234" s="68">
        <f t="shared" si="21"/>
        <v>360.19699172941893</v>
      </c>
      <c r="I234" s="69">
        <f t="shared" si="22"/>
        <v>436.10322170295166</v>
      </c>
    </row>
    <row r="235" spans="1:9">
      <c r="A235" s="65">
        <f t="shared" si="23"/>
        <v>3.6</v>
      </c>
      <c r="B235" s="66"/>
      <c r="C235" s="67">
        <f t="shared" si="27"/>
        <v>0</v>
      </c>
      <c r="D235" s="68">
        <v>220</v>
      </c>
      <c r="E235" s="68">
        <f t="shared" si="24"/>
        <v>200</v>
      </c>
      <c r="F235" s="68">
        <f t="shared" si="25"/>
        <v>119629.56068810336</v>
      </c>
      <c r="G235" s="68">
        <f t="shared" si="26"/>
        <v>796.30021343237047</v>
      </c>
      <c r="H235" s="68">
        <f t="shared" si="21"/>
        <v>358.88868206431005</v>
      </c>
      <c r="I235" s="69">
        <f t="shared" si="22"/>
        <v>437.41153136806042</v>
      </c>
    </row>
    <row r="236" spans="1:9">
      <c r="A236" s="65">
        <f t="shared" si="23"/>
        <v>3.6</v>
      </c>
      <c r="B236" s="66"/>
      <c r="C236" s="67">
        <f t="shared" si="27"/>
        <v>0</v>
      </c>
      <c r="D236" s="68">
        <v>221</v>
      </c>
      <c r="E236" s="68">
        <f t="shared" si="24"/>
        <v>199</v>
      </c>
      <c r="F236" s="68">
        <f t="shared" si="25"/>
        <v>119192.14915673529</v>
      </c>
      <c r="G236" s="68">
        <f t="shared" si="26"/>
        <v>796.30021343237024</v>
      </c>
      <c r="H236" s="68">
        <f t="shared" si="21"/>
        <v>357.57644747020589</v>
      </c>
      <c r="I236" s="69">
        <f t="shared" si="22"/>
        <v>438.72376596216435</v>
      </c>
    </row>
    <row r="237" spans="1:9">
      <c r="A237" s="65">
        <f t="shared" si="23"/>
        <v>3.6</v>
      </c>
      <c r="B237" s="66"/>
      <c r="C237" s="67">
        <f t="shared" si="27"/>
        <v>0</v>
      </c>
      <c r="D237" s="68">
        <v>222</v>
      </c>
      <c r="E237" s="68">
        <f t="shared" si="24"/>
        <v>198</v>
      </c>
      <c r="F237" s="68">
        <f t="shared" si="25"/>
        <v>118753.42539077313</v>
      </c>
      <c r="G237" s="68">
        <f t="shared" si="26"/>
        <v>796.30021343237024</v>
      </c>
      <c r="H237" s="68">
        <f t="shared" si="21"/>
        <v>356.26027617231944</v>
      </c>
      <c r="I237" s="69">
        <f t="shared" si="22"/>
        <v>440.03993726005081</v>
      </c>
    </row>
    <row r="238" spans="1:9">
      <c r="A238" s="65">
        <f t="shared" si="23"/>
        <v>3.6</v>
      </c>
      <c r="B238" s="66"/>
      <c r="C238" s="67">
        <f t="shared" si="27"/>
        <v>0</v>
      </c>
      <c r="D238" s="68">
        <v>223</v>
      </c>
      <c r="E238" s="68">
        <f t="shared" si="24"/>
        <v>197</v>
      </c>
      <c r="F238" s="68">
        <f t="shared" si="25"/>
        <v>118313.38545351308</v>
      </c>
      <c r="G238" s="68">
        <f t="shared" si="26"/>
        <v>796.30021343237013</v>
      </c>
      <c r="H238" s="68">
        <f t="shared" si="21"/>
        <v>354.94015636053928</v>
      </c>
      <c r="I238" s="69">
        <f t="shared" si="22"/>
        <v>441.36005707183085</v>
      </c>
    </row>
    <row r="239" spans="1:9">
      <c r="A239" s="65">
        <f t="shared" si="23"/>
        <v>3.6</v>
      </c>
      <c r="B239" s="66"/>
      <c r="C239" s="67">
        <f t="shared" si="27"/>
        <v>0</v>
      </c>
      <c r="D239" s="68">
        <v>224</v>
      </c>
      <c r="E239" s="68">
        <f t="shared" si="24"/>
        <v>196</v>
      </c>
      <c r="F239" s="68">
        <f t="shared" si="25"/>
        <v>117872.02539644125</v>
      </c>
      <c r="G239" s="68">
        <f t="shared" si="26"/>
        <v>796.30021343237001</v>
      </c>
      <c r="H239" s="68">
        <f t="shared" si="21"/>
        <v>353.61607618932379</v>
      </c>
      <c r="I239" s="69">
        <f t="shared" si="22"/>
        <v>442.68413724304622</v>
      </c>
    </row>
    <row r="240" spans="1:9">
      <c r="A240" s="65">
        <f t="shared" si="23"/>
        <v>3.6</v>
      </c>
      <c r="B240" s="66"/>
      <c r="C240" s="67">
        <f t="shared" si="27"/>
        <v>0</v>
      </c>
      <c r="D240" s="68">
        <v>225</v>
      </c>
      <c r="E240" s="68">
        <f t="shared" si="24"/>
        <v>195</v>
      </c>
      <c r="F240" s="68">
        <f t="shared" si="25"/>
        <v>117429.34125919821</v>
      </c>
      <c r="G240" s="68">
        <f t="shared" si="26"/>
        <v>796.30021343236967</v>
      </c>
      <c r="H240" s="68">
        <f t="shared" si="21"/>
        <v>352.28802377759462</v>
      </c>
      <c r="I240" s="69">
        <f t="shared" si="22"/>
        <v>444.01218965477506</v>
      </c>
    </row>
    <row r="241" spans="1:9">
      <c r="A241" s="65">
        <f t="shared" si="23"/>
        <v>3.6</v>
      </c>
      <c r="B241" s="66"/>
      <c r="C241" s="67">
        <f t="shared" si="27"/>
        <v>0</v>
      </c>
      <c r="D241" s="68">
        <v>226</v>
      </c>
      <c r="E241" s="68">
        <f t="shared" si="24"/>
        <v>194</v>
      </c>
      <c r="F241" s="68">
        <f t="shared" si="25"/>
        <v>116985.32906954343</v>
      </c>
      <c r="G241" s="68">
        <f t="shared" si="26"/>
        <v>796.30021343236956</v>
      </c>
      <c r="H241" s="68">
        <f t="shared" si="21"/>
        <v>350.95598720863035</v>
      </c>
      <c r="I241" s="69">
        <f t="shared" si="22"/>
        <v>445.34422622373921</v>
      </c>
    </row>
    <row r="242" spans="1:9">
      <c r="A242" s="65">
        <f t="shared" si="23"/>
        <v>3.6</v>
      </c>
      <c r="B242" s="66"/>
      <c r="C242" s="67">
        <f t="shared" si="27"/>
        <v>0</v>
      </c>
      <c r="D242" s="68">
        <v>227</v>
      </c>
      <c r="E242" s="68">
        <f t="shared" si="24"/>
        <v>193</v>
      </c>
      <c r="F242" s="68">
        <f t="shared" si="25"/>
        <v>116539.98484331969</v>
      </c>
      <c r="G242" s="68">
        <f t="shared" si="26"/>
        <v>796.30021343236945</v>
      </c>
      <c r="H242" s="68">
        <f t="shared" si="21"/>
        <v>349.61995452995905</v>
      </c>
      <c r="I242" s="69">
        <f t="shared" si="22"/>
        <v>446.6802589024104</v>
      </c>
    </row>
    <row r="243" spans="1:9">
      <c r="A243" s="65">
        <f t="shared" si="23"/>
        <v>3.6</v>
      </c>
      <c r="B243" s="66"/>
      <c r="C243" s="67">
        <f t="shared" si="27"/>
        <v>0</v>
      </c>
      <c r="D243" s="68">
        <v>228</v>
      </c>
      <c r="E243" s="68">
        <f t="shared" si="24"/>
        <v>192</v>
      </c>
      <c r="F243" s="68">
        <f t="shared" si="25"/>
        <v>116093.30458441727</v>
      </c>
      <c r="G243" s="68">
        <f t="shared" si="26"/>
        <v>796.30021343236933</v>
      </c>
      <c r="H243" s="68">
        <f t="shared" si="21"/>
        <v>348.27991375325183</v>
      </c>
      <c r="I243" s="69">
        <f t="shared" si="22"/>
        <v>448.0202996791175</v>
      </c>
    </row>
    <row r="244" spans="1:9">
      <c r="A244" s="65">
        <f t="shared" si="23"/>
        <v>3.6</v>
      </c>
      <c r="B244" s="66"/>
      <c r="C244" s="67">
        <f t="shared" si="27"/>
        <v>0</v>
      </c>
      <c r="D244" s="68">
        <v>229</v>
      </c>
      <c r="E244" s="68">
        <f t="shared" si="24"/>
        <v>191</v>
      </c>
      <c r="F244" s="68">
        <f t="shared" si="25"/>
        <v>115645.28428473815</v>
      </c>
      <c r="G244" s="68">
        <f t="shared" si="26"/>
        <v>796.30021343236922</v>
      </c>
      <c r="H244" s="68">
        <f t="shared" si="21"/>
        <v>346.93585285421449</v>
      </c>
      <c r="I244" s="69">
        <f t="shared" si="22"/>
        <v>449.36436057815473</v>
      </c>
    </row>
    <row r="245" spans="1:9">
      <c r="A245" s="65">
        <f t="shared" si="23"/>
        <v>3.6</v>
      </c>
      <c r="B245" s="66"/>
      <c r="C245" s="67">
        <f t="shared" si="27"/>
        <v>0</v>
      </c>
      <c r="D245" s="68">
        <v>230</v>
      </c>
      <c r="E245" s="68">
        <f t="shared" si="24"/>
        <v>190</v>
      </c>
      <c r="F245" s="68">
        <f t="shared" si="25"/>
        <v>115195.91992416</v>
      </c>
      <c r="G245" s="68">
        <f t="shared" si="26"/>
        <v>796.30021343236888</v>
      </c>
      <c r="H245" s="68">
        <f t="shared" si="21"/>
        <v>345.58775977248001</v>
      </c>
      <c r="I245" s="69">
        <f t="shared" si="22"/>
        <v>450.71245365988887</v>
      </c>
    </row>
    <row r="246" spans="1:9">
      <c r="A246" s="65">
        <f t="shared" si="23"/>
        <v>3.6</v>
      </c>
      <c r="B246" s="66"/>
      <c r="C246" s="67">
        <f t="shared" si="27"/>
        <v>0</v>
      </c>
      <c r="D246" s="68">
        <v>231</v>
      </c>
      <c r="E246" s="68">
        <f t="shared" si="24"/>
        <v>189</v>
      </c>
      <c r="F246" s="68">
        <f t="shared" si="25"/>
        <v>114745.20747050011</v>
      </c>
      <c r="G246" s="68">
        <f t="shared" si="26"/>
        <v>796.30021343236876</v>
      </c>
      <c r="H246" s="68">
        <f t="shared" si="21"/>
        <v>344.23562241150034</v>
      </c>
      <c r="I246" s="69">
        <f t="shared" si="22"/>
        <v>452.06459102086842</v>
      </c>
    </row>
    <row r="247" spans="1:9">
      <c r="A247" s="65">
        <f t="shared" si="23"/>
        <v>3.6</v>
      </c>
      <c r="B247" s="66"/>
      <c r="C247" s="67">
        <f t="shared" si="27"/>
        <v>0</v>
      </c>
      <c r="D247" s="68">
        <v>232</v>
      </c>
      <c r="E247" s="68">
        <f t="shared" si="24"/>
        <v>188</v>
      </c>
      <c r="F247" s="68">
        <f t="shared" si="25"/>
        <v>114293.14287947924</v>
      </c>
      <c r="G247" s="68">
        <f t="shared" si="26"/>
        <v>796.30021343236854</v>
      </c>
      <c r="H247" s="68">
        <f t="shared" si="21"/>
        <v>342.87942863843773</v>
      </c>
      <c r="I247" s="69">
        <f t="shared" si="22"/>
        <v>453.42078479393081</v>
      </c>
    </row>
    <row r="248" spans="1:9">
      <c r="A248" s="65">
        <f t="shared" si="23"/>
        <v>3.6</v>
      </c>
      <c r="B248" s="66"/>
      <c r="C248" s="67">
        <f t="shared" si="27"/>
        <v>0</v>
      </c>
      <c r="D248" s="68">
        <v>233</v>
      </c>
      <c r="E248" s="68">
        <f t="shared" si="24"/>
        <v>187</v>
      </c>
      <c r="F248" s="68">
        <f t="shared" si="25"/>
        <v>113839.72209468532</v>
      </c>
      <c r="G248" s="68">
        <f t="shared" si="26"/>
        <v>796.30021343236842</v>
      </c>
      <c r="H248" s="68">
        <f t="shared" si="21"/>
        <v>341.51916628405598</v>
      </c>
      <c r="I248" s="69">
        <f t="shared" si="22"/>
        <v>454.78104714831244</v>
      </c>
    </row>
    <row r="249" spans="1:9">
      <c r="A249" s="65">
        <f t="shared" si="23"/>
        <v>3.6</v>
      </c>
      <c r="B249" s="66"/>
      <c r="C249" s="67">
        <f t="shared" si="27"/>
        <v>0</v>
      </c>
      <c r="D249" s="68">
        <v>234</v>
      </c>
      <c r="E249" s="68">
        <f t="shared" si="24"/>
        <v>186</v>
      </c>
      <c r="F249" s="68">
        <f t="shared" si="25"/>
        <v>113384.94104753701</v>
      </c>
      <c r="G249" s="68">
        <f t="shared" si="26"/>
        <v>796.30021343236854</v>
      </c>
      <c r="H249" s="68">
        <f t="shared" si="21"/>
        <v>340.15482314261106</v>
      </c>
      <c r="I249" s="69">
        <f t="shared" si="22"/>
        <v>456.14539028975747</v>
      </c>
    </row>
    <row r="250" spans="1:9">
      <c r="A250" s="65">
        <f t="shared" si="23"/>
        <v>3.6</v>
      </c>
      <c r="B250" s="66"/>
      <c r="C250" s="67">
        <f t="shared" si="27"/>
        <v>0</v>
      </c>
      <c r="D250" s="68">
        <v>235</v>
      </c>
      <c r="E250" s="68">
        <f t="shared" si="24"/>
        <v>185</v>
      </c>
      <c r="F250" s="68">
        <f t="shared" si="25"/>
        <v>112928.79565724725</v>
      </c>
      <c r="G250" s="68">
        <f t="shared" si="26"/>
        <v>796.30021343236831</v>
      </c>
      <c r="H250" s="68">
        <f t="shared" si="21"/>
        <v>338.78638697174176</v>
      </c>
      <c r="I250" s="69">
        <f t="shared" si="22"/>
        <v>457.51382646062655</v>
      </c>
    </row>
    <row r="251" spans="1:9">
      <c r="A251" s="65">
        <f t="shared" si="23"/>
        <v>3.6</v>
      </c>
      <c r="B251" s="66"/>
      <c r="C251" s="67">
        <f t="shared" si="27"/>
        <v>0</v>
      </c>
      <c r="D251" s="68">
        <v>236</v>
      </c>
      <c r="E251" s="68">
        <f t="shared" si="24"/>
        <v>184</v>
      </c>
      <c r="F251" s="68">
        <f t="shared" si="25"/>
        <v>112471.28183078663</v>
      </c>
      <c r="G251" s="68">
        <f t="shared" si="26"/>
        <v>796.3002134323682</v>
      </c>
      <c r="H251" s="68">
        <f t="shared" si="21"/>
        <v>337.41384549235988</v>
      </c>
      <c r="I251" s="69">
        <f t="shared" si="22"/>
        <v>458.88636794000831</v>
      </c>
    </row>
    <row r="252" spans="1:9">
      <c r="A252" s="65">
        <f t="shared" si="23"/>
        <v>3.6</v>
      </c>
      <c r="B252" s="66"/>
      <c r="C252" s="67">
        <f t="shared" si="27"/>
        <v>0</v>
      </c>
      <c r="D252" s="68">
        <v>237</v>
      </c>
      <c r="E252" s="68">
        <f t="shared" si="24"/>
        <v>183</v>
      </c>
      <c r="F252" s="68">
        <f t="shared" si="25"/>
        <v>112012.39546284662</v>
      </c>
      <c r="G252" s="68">
        <f t="shared" si="26"/>
        <v>796.30021343236808</v>
      </c>
      <c r="H252" s="68">
        <f t="shared" si="21"/>
        <v>336.03718638853985</v>
      </c>
      <c r="I252" s="69">
        <f t="shared" si="22"/>
        <v>460.26302704382823</v>
      </c>
    </row>
    <row r="253" spans="1:9">
      <c r="A253" s="65">
        <f t="shared" si="23"/>
        <v>3.6</v>
      </c>
      <c r="B253" s="66"/>
      <c r="C253" s="67">
        <f t="shared" si="27"/>
        <v>0</v>
      </c>
      <c r="D253" s="68">
        <v>238</v>
      </c>
      <c r="E253" s="68">
        <f t="shared" si="24"/>
        <v>182</v>
      </c>
      <c r="F253" s="68">
        <f t="shared" si="25"/>
        <v>111552.13243580279</v>
      </c>
      <c r="G253" s="68">
        <f t="shared" si="26"/>
        <v>796.30021343236785</v>
      </c>
      <c r="H253" s="68">
        <f t="shared" si="21"/>
        <v>334.65639730740838</v>
      </c>
      <c r="I253" s="69">
        <f t="shared" si="22"/>
        <v>461.64381612495947</v>
      </c>
    </row>
    <row r="254" spans="1:9">
      <c r="A254" s="65">
        <f t="shared" si="23"/>
        <v>3.6</v>
      </c>
      <c r="B254" s="66"/>
      <c r="C254" s="67">
        <f t="shared" si="27"/>
        <v>0</v>
      </c>
      <c r="D254" s="68">
        <v>239</v>
      </c>
      <c r="E254" s="68">
        <f t="shared" si="24"/>
        <v>181</v>
      </c>
      <c r="F254" s="68">
        <f t="shared" si="25"/>
        <v>111090.48861967784</v>
      </c>
      <c r="G254" s="68">
        <f t="shared" si="26"/>
        <v>796.30021343236774</v>
      </c>
      <c r="H254" s="68">
        <f t="shared" si="21"/>
        <v>333.27146585903358</v>
      </c>
      <c r="I254" s="69">
        <f t="shared" si="22"/>
        <v>463.02874757333416</v>
      </c>
    </row>
    <row r="255" spans="1:9">
      <c r="A255" s="65">
        <f t="shared" si="23"/>
        <v>3.6</v>
      </c>
      <c r="B255" s="66"/>
      <c r="C255" s="67">
        <f t="shared" si="27"/>
        <v>0</v>
      </c>
      <c r="D255" s="68">
        <v>240</v>
      </c>
      <c r="E255" s="68">
        <f t="shared" si="24"/>
        <v>180</v>
      </c>
      <c r="F255" s="68">
        <f t="shared" si="25"/>
        <v>110627.4598721045</v>
      </c>
      <c r="G255" s="68">
        <f t="shared" si="26"/>
        <v>796.30021343236751</v>
      </c>
      <c r="H255" s="68">
        <f t="shared" si="21"/>
        <v>331.88237961631347</v>
      </c>
      <c r="I255" s="69">
        <f t="shared" si="22"/>
        <v>464.41783381605404</v>
      </c>
    </row>
    <row r="256" spans="1:9">
      <c r="A256" s="65">
        <f t="shared" si="23"/>
        <v>3.6</v>
      </c>
      <c r="B256" s="66"/>
      <c r="C256" s="67">
        <f t="shared" si="27"/>
        <v>0</v>
      </c>
      <c r="D256" s="68">
        <v>241</v>
      </c>
      <c r="E256" s="68">
        <f t="shared" si="24"/>
        <v>179</v>
      </c>
      <c r="F256" s="68">
        <f t="shared" si="25"/>
        <v>110163.04203828845</v>
      </c>
      <c r="G256" s="68">
        <f t="shared" si="26"/>
        <v>796.30021343236729</v>
      </c>
      <c r="H256" s="68">
        <f t="shared" si="21"/>
        <v>330.48912611486537</v>
      </c>
      <c r="I256" s="69">
        <f t="shared" si="22"/>
        <v>465.81108731750192</v>
      </c>
    </row>
    <row r="257" spans="1:9">
      <c r="A257" s="65">
        <f t="shared" si="23"/>
        <v>3.6</v>
      </c>
      <c r="B257" s="66"/>
      <c r="C257" s="67">
        <f t="shared" si="27"/>
        <v>0</v>
      </c>
      <c r="D257" s="68">
        <v>242</v>
      </c>
      <c r="E257" s="68">
        <f t="shared" si="24"/>
        <v>178</v>
      </c>
      <c r="F257" s="68">
        <f t="shared" si="25"/>
        <v>109697.23095097094</v>
      </c>
      <c r="G257" s="68">
        <f t="shared" si="26"/>
        <v>796.30021343236729</v>
      </c>
      <c r="H257" s="68">
        <f t="shared" si="21"/>
        <v>329.09169285291284</v>
      </c>
      <c r="I257" s="69">
        <f t="shared" si="22"/>
        <v>467.20852057945444</v>
      </c>
    </row>
    <row r="258" spans="1:9">
      <c r="A258" s="65">
        <f t="shared" si="23"/>
        <v>3.6</v>
      </c>
      <c r="B258" s="66"/>
      <c r="C258" s="67">
        <f t="shared" si="27"/>
        <v>0</v>
      </c>
      <c r="D258" s="68">
        <v>243</v>
      </c>
      <c r="E258" s="68">
        <f t="shared" si="24"/>
        <v>177</v>
      </c>
      <c r="F258" s="68">
        <f t="shared" si="25"/>
        <v>109230.02243039149</v>
      </c>
      <c r="G258" s="68">
        <f t="shared" si="26"/>
        <v>796.30021343236695</v>
      </c>
      <c r="H258" s="68">
        <f t="shared" si="21"/>
        <v>327.6900672911745</v>
      </c>
      <c r="I258" s="69">
        <f t="shared" si="22"/>
        <v>468.61014614119244</v>
      </c>
    </row>
    <row r="259" spans="1:9">
      <c r="A259" s="65">
        <f t="shared" si="23"/>
        <v>3.6</v>
      </c>
      <c r="B259" s="66"/>
      <c r="C259" s="67">
        <f t="shared" si="27"/>
        <v>0</v>
      </c>
      <c r="D259" s="68">
        <v>244</v>
      </c>
      <c r="E259" s="68">
        <f t="shared" si="24"/>
        <v>176</v>
      </c>
      <c r="F259" s="68">
        <f t="shared" si="25"/>
        <v>108761.4122842503</v>
      </c>
      <c r="G259" s="68">
        <f t="shared" si="26"/>
        <v>796.30021343236706</v>
      </c>
      <c r="H259" s="68">
        <f t="shared" si="21"/>
        <v>326.28423685275089</v>
      </c>
      <c r="I259" s="69">
        <f t="shared" si="22"/>
        <v>470.01597657961617</v>
      </c>
    </row>
    <row r="260" spans="1:9">
      <c r="A260" s="65">
        <f t="shared" si="23"/>
        <v>3.6</v>
      </c>
      <c r="B260" s="66"/>
      <c r="C260" s="67">
        <f t="shared" si="27"/>
        <v>0</v>
      </c>
      <c r="D260" s="68">
        <v>245</v>
      </c>
      <c r="E260" s="68">
        <f t="shared" si="24"/>
        <v>175</v>
      </c>
      <c r="F260" s="68">
        <f t="shared" si="25"/>
        <v>108291.39630767069</v>
      </c>
      <c r="G260" s="68">
        <f t="shared" si="26"/>
        <v>796.30021343236683</v>
      </c>
      <c r="H260" s="68">
        <f t="shared" si="21"/>
        <v>324.87418892301207</v>
      </c>
      <c r="I260" s="69">
        <f t="shared" si="22"/>
        <v>471.42602450935476</v>
      </c>
    </row>
    <row r="261" spans="1:9">
      <c r="A261" s="65">
        <f t="shared" si="23"/>
        <v>3.6</v>
      </c>
      <c r="B261" s="66"/>
      <c r="C261" s="67">
        <f t="shared" si="27"/>
        <v>0</v>
      </c>
      <c r="D261" s="68">
        <v>246</v>
      </c>
      <c r="E261" s="68">
        <f t="shared" si="24"/>
        <v>174</v>
      </c>
      <c r="F261" s="68">
        <f t="shared" si="25"/>
        <v>107819.97028316132</v>
      </c>
      <c r="G261" s="68">
        <f t="shared" si="26"/>
        <v>796.30021343236683</v>
      </c>
      <c r="H261" s="68">
        <f t="shared" si="21"/>
        <v>323.459910849484</v>
      </c>
      <c r="I261" s="69">
        <f t="shared" si="22"/>
        <v>472.84030258288283</v>
      </c>
    </row>
    <row r="262" spans="1:9">
      <c r="A262" s="65">
        <f t="shared" si="23"/>
        <v>3.6</v>
      </c>
      <c r="B262" s="66"/>
      <c r="C262" s="67">
        <f t="shared" si="27"/>
        <v>0</v>
      </c>
      <c r="D262" s="68">
        <v>247</v>
      </c>
      <c r="E262" s="68">
        <f t="shared" si="24"/>
        <v>173</v>
      </c>
      <c r="F262" s="68">
        <f t="shared" si="25"/>
        <v>107347.12998057844</v>
      </c>
      <c r="G262" s="68">
        <f t="shared" si="26"/>
        <v>796.30021343236626</v>
      </c>
      <c r="H262" s="68">
        <f t="shared" si="21"/>
        <v>322.0413899417353</v>
      </c>
      <c r="I262" s="69">
        <f t="shared" si="22"/>
        <v>474.25882349063096</v>
      </c>
    </row>
    <row r="263" spans="1:9">
      <c r="A263" s="65">
        <f t="shared" si="23"/>
        <v>3.6</v>
      </c>
      <c r="B263" s="66"/>
      <c r="C263" s="67">
        <f t="shared" si="27"/>
        <v>0</v>
      </c>
      <c r="D263" s="68">
        <v>248</v>
      </c>
      <c r="E263" s="68">
        <f t="shared" si="24"/>
        <v>172</v>
      </c>
      <c r="F263" s="68">
        <f t="shared" si="25"/>
        <v>106872.87115708781</v>
      </c>
      <c r="G263" s="68">
        <f t="shared" si="26"/>
        <v>796.30021343236604</v>
      </c>
      <c r="H263" s="68">
        <f t="shared" si="21"/>
        <v>320.61861347126342</v>
      </c>
      <c r="I263" s="69">
        <f t="shared" si="22"/>
        <v>475.68159996110262</v>
      </c>
    </row>
    <row r="264" spans="1:9">
      <c r="A264" s="65">
        <f t="shared" si="23"/>
        <v>3.6</v>
      </c>
      <c r="B264" s="66"/>
      <c r="C264" s="67">
        <f t="shared" si="27"/>
        <v>0</v>
      </c>
      <c r="D264" s="68">
        <v>249</v>
      </c>
      <c r="E264" s="68">
        <f t="shared" si="24"/>
        <v>171</v>
      </c>
      <c r="F264" s="68">
        <f t="shared" si="25"/>
        <v>106397.18955712671</v>
      </c>
      <c r="G264" s="68">
        <f t="shared" si="26"/>
        <v>796.30021343236604</v>
      </c>
      <c r="H264" s="68">
        <f t="shared" si="21"/>
        <v>319.19156867138014</v>
      </c>
      <c r="I264" s="69">
        <f t="shared" si="22"/>
        <v>477.1086447609859</v>
      </c>
    </row>
    <row r="265" spans="1:9">
      <c r="A265" s="65">
        <f t="shared" si="23"/>
        <v>3.6</v>
      </c>
      <c r="B265" s="66"/>
      <c r="C265" s="67">
        <f t="shared" si="27"/>
        <v>0</v>
      </c>
      <c r="D265" s="68">
        <v>250</v>
      </c>
      <c r="E265" s="68">
        <f t="shared" si="24"/>
        <v>170</v>
      </c>
      <c r="F265" s="68">
        <f t="shared" si="25"/>
        <v>105920.08091236572</v>
      </c>
      <c r="G265" s="68">
        <f t="shared" si="26"/>
        <v>796.30021343236626</v>
      </c>
      <c r="H265" s="68">
        <f t="shared" si="21"/>
        <v>317.7602427370972</v>
      </c>
      <c r="I265" s="69">
        <f t="shared" si="22"/>
        <v>478.53997069526906</v>
      </c>
    </row>
    <row r="266" spans="1:9">
      <c r="A266" s="65">
        <f t="shared" si="23"/>
        <v>3.6</v>
      </c>
      <c r="B266" s="66"/>
      <c r="C266" s="67">
        <f t="shared" si="27"/>
        <v>0</v>
      </c>
      <c r="D266" s="68">
        <v>251</v>
      </c>
      <c r="E266" s="68">
        <f t="shared" si="24"/>
        <v>169</v>
      </c>
      <c r="F266" s="68">
        <f t="shared" si="25"/>
        <v>105441.54094167045</v>
      </c>
      <c r="G266" s="68">
        <f t="shared" si="26"/>
        <v>796.30021343236592</v>
      </c>
      <c r="H266" s="68">
        <f t="shared" si="21"/>
        <v>316.32462282501137</v>
      </c>
      <c r="I266" s="69">
        <f t="shared" si="22"/>
        <v>479.97559060735455</v>
      </c>
    </row>
    <row r="267" spans="1:9">
      <c r="A267" s="65">
        <f t="shared" si="23"/>
        <v>3.6</v>
      </c>
      <c r="B267" s="66"/>
      <c r="C267" s="67">
        <f t="shared" si="27"/>
        <v>0</v>
      </c>
      <c r="D267" s="68">
        <v>252</v>
      </c>
      <c r="E267" s="68">
        <f t="shared" si="24"/>
        <v>168</v>
      </c>
      <c r="F267" s="68">
        <f t="shared" si="25"/>
        <v>104961.56535106309</v>
      </c>
      <c r="G267" s="68">
        <f t="shared" si="26"/>
        <v>796.30021343236558</v>
      </c>
      <c r="H267" s="68">
        <f t="shared" si="21"/>
        <v>314.88469605318932</v>
      </c>
      <c r="I267" s="69">
        <f t="shared" si="22"/>
        <v>481.41551737917626</v>
      </c>
    </row>
    <row r="268" spans="1:9">
      <c r="A268" s="65">
        <f t="shared" si="23"/>
        <v>3.6</v>
      </c>
      <c r="B268" s="66"/>
      <c r="C268" s="67">
        <f t="shared" si="27"/>
        <v>0</v>
      </c>
      <c r="D268" s="68">
        <v>253</v>
      </c>
      <c r="E268" s="68">
        <f t="shared" si="24"/>
        <v>167</v>
      </c>
      <c r="F268" s="68">
        <f t="shared" si="25"/>
        <v>104480.14983368391</v>
      </c>
      <c r="G268" s="68">
        <f t="shared" si="26"/>
        <v>796.30021343236535</v>
      </c>
      <c r="H268" s="68">
        <f t="shared" si="21"/>
        <v>313.44044950105177</v>
      </c>
      <c r="I268" s="69">
        <f t="shared" si="22"/>
        <v>482.85976393131358</v>
      </c>
    </row>
    <row r="269" spans="1:9">
      <c r="A269" s="65">
        <f t="shared" si="23"/>
        <v>3.6</v>
      </c>
      <c r="B269" s="66"/>
      <c r="C269" s="67">
        <f t="shared" si="27"/>
        <v>0</v>
      </c>
      <c r="D269" s="68">
        <v>254</v>
      </c>
      <c r="E269" s="68">
        <f t="shared" si="24"/>
        <v>166</v>
      </c>
      <c r="F269" s="68">
        <f t="shared" si="25"/>
        <v>103997.29006975261</v>
      </c>
      <c r="G269" s="68">
        <f t="shared" si="26"/>
        <v>796.30021343236535</v>
      </c>
      <c r="H269" s="68">
        <f t="shared" si="21"/>
        <v>311.9918702092578</v>
      </c>
      <c r="I269" s="69">
        <f t="shared" si="22"/>
        <v>484.30834322310756</v>
      </c>
    </row>
    <row r="270" spans="1:9">
      <c r="A270" s="65">
        <f t="shared" si="23"/>
        <v>3.6</v>
      </c>
      <c r="B270" s="66"/>
      <c r="C270" s="67">
        <f t="shared" si="27"/>
        <v>0</v>
      </c>
      <c r="D270" s="68">
        <v>255</v>
      </c>
      <c r="E270" s="68">
        <f t="shared" si="24"/>
        <v>165</v>
      </c>
      <c r="F270" s="68">
        <f t="shared" si="25"/>
        <v>103512.9817265295</v>
      </c>
      <c r="G270" s="68">
        <f t="shared" si="26"/>
        <v>796.30021343236501</v>
      </c>
      <c r="H270" s="68">
        <f t="shared" si="21"/>
        <v>310.5389451795885</v>
      </c>
      <c r="I270" s="69">
        <f t="shared" si="22"/>
        <v>485.76126825277652</v>
      </c>
    </row>
    <row r="271" spans="1:9">
      <c r="A271" s="65">
        <f t="shared" si="23"/>
        <v>3.6</v>
      </c>
      <c r="B271" s="66"/>
      <c r="C271" s="67">
        <f t="shared" si="27"/>
        <v>0</v>
      </c>
      <c r="D271" s="68">
        <v>256</v>
      </c>
      <c r="E271" s="68">
        <f t="shared" si="24"/>
        <v>164</v>
      </c>
      <c r="F271" s="68">
        <f t="shared" si="25"/>
        <v>103027.22045827672</v>
      </c>
      <c r="G271" s="68">
        <f t="shared" si="26"/>
        <v>796.30021343236479</v>
      </c>
      <c r="H271" s="68">
        <f t="shared" ref="H271:H334" si="28">IF(ISERR(+F271*A271/$B$10/100)=1,0,F271*A271/$B$10/100)</f>
        <v>309.08166137483016</v>
      </c>
      <c r="I271" s="69">
        <f t="shared" ref="I271:I334" si="29">IF(ISERR(+G271-H271)=1,0,G271-H271)</f>
        <v>487.21855205753462</v>
      </c>
    </row>
    <row r="272" spans="1:9">
      <c r="A272" s="65">
        <f t="shared" ref="A272:A335" si="30">A271</f>
        <v>3.6</v>
      </c>
      <c r="B272" s="66"/>
      <c r="C272" s="67">
        <f t="shared" si="27"/>
        <v>0</v>
      </c>
      <c r="D272" s="68">
        <v>257</v>
      </c>
      <c r="E272" s="68">
        <f t="shared" ref="E272:E335" si="31">(-LOG(1-((F272-B272)*A272/100/$B$10/G271))/(LOG(1+(A272/$B$10/100)))*(C272&lt;&gt;0))+(E271-1)*(C272=0)</f>
        <v>163</v>
      </c>
      <c r="F272" s="68">
        <f t="shared" ref="F272:F335" si="32">(F271-I271-B271)*(E271&gt;1)</f>
        <v>102540.00190621919</v>
      </c>
      <c r="G272" s="68">
        <f t="shared" ref="G272:G335" si="33">PMT(A272/100/$B$10,E272,-F272)*(C272=0)+G271*(C272&lt;&gt;0)</f>
        <v>796.30021343236479</v>
      </c>
      <c r="H272" s="68">
        <f t="shared" si="28"/>
        <v>307.62000571865758</v>
      </c>
      <c r="I272" s="69">
        <f t="shared" si="29"/>
        <v>488.6802077137072</v>
      </c>
    </row>
    <row r="273" spans="1:9">
      <c r="A273" s="65">
        <f t="shared" si="30"/>
        <v>3.6</v>
      </c>
      <c r="B273" s="66"/>
      <c r="C273" s="67">
        <f t="shared" ref="C273:C336" si="34">+C272</f>
        <v>0</v>
      </c>
      <c r="D273" s="68">
        <v>258</v>
      </c>
      <c r="E273" s="68">
        <f t="shared" si="31"/>
        <v>162</v>
      </c>
      <c r="F273" s="68">
        <f t="shared" si="32"/>
        <v>102051.32169850548</v>
      </c>
      <c r="G273" s="68">
        <f t="shared" si="33"/>
        <v>796.30021343236467</v>
      </c>
      <c r="H273" s="68">
        <f t="shared" si="28"/>
        <v>306.15396509551641</v>
      </c>
      <c r="I273" s="69">
        <f t="shared" si="29"/>
        <v>490.14624833684826</v>
      </c>
    </row>
    <row r="274" spans="1:9">
      <c r="A274" s="65">
        <f t="shared" si="30"/>
        <v>3.6</v>
      </c>
      <c r="B274" s="66"/>
      <c r="C274" s="67">
        <f t="shared" si="34"/>
        <v>0</v>
      </c>
      <c r="D274" s="68">
        <v>259</v>
      </c>
      <c r="E274" s="68">
        <f t="shared" si="31"/>
        <v>161</v>
      </c>
      <c r="F274" s="68">
        <f t="shared" si="32"/>
        <v>101561.17545016862</v>
      </c>
      <c r="G274" s="68">
        <f t="shared" si="33"/>
        <v>796.30021343236467</v>
      </c>
      <c r="H274" s="68">
        <f t="shared" si="28"/>
        <v>304.68352635050587</v>
      </c>
      <c r="I274" s="69">
        <f t="shared" si="29"/>
        <v>491.6166870818588</v>
      </c>
    </row>
    <row r="275" spans="1:9">
      <c r="A275" s="65">
        <f t="shared" si="30"/>
        <v>3.6</v>
      </c>
      <c r="B275" s="66"/>
      <c r="C275" s="67">
        <f t="shared" si="34"/>
        <v>0</v>
      </c>
      <c r="D275" s="68">
        <v>260</v>
      </c>
      <c r="E275" s="68">
        <f t="shared" si="31"/>
        <v>160</v>
      </c>
      <c r="F275" s="68">
        <f t="shared" si="32"/>
        <v>101069.55876308677</v>
      </c>
      <c r="G275" s="68">
        <f t="shared" si="33"/>
        <v>796.30021343236444</v>
      </c>
      <c r="H275" s="68">
        <f t="shared" si="28"/>
        <v>303.20867628926032</v>
      </c>
      <c r="I275" s="69">
        <f t="shared" si="29"/>
        <v>493.09153714310412</v>
      </c>
    </row>
    <row r="276" spans="1:9">
      <c r="A276" s="65">
        <f t="shared" si="30"/>
        <v>3.6</v>
      </c>
      <c r="B276" s="66"/>
      <c r="C276" s="67">
        <f t="shared" si="34"/>
        <v>0</v>
      </c>
      <c r="D276" s="68">
        <v>261</v>
      </c>
      <c r="E276" s="68">
        <f t="shared" si="31"/>
        <v>159</v>
      </c>
      <c r="F276" s="68">
        <f t="shared" si="32"/>
        <v>100576.46722594366</v>
      </c>
      <c r="G276" s="68">
        <f t="shared" si="33"/>
        <v>796.30021343236433</v>
      </c>
      <c r="H276" s="68">
        <f t="shared" si="28"/>
        <v>301.72940167783099</v>
      </c>
      <c r="I276" s="69">
        <f t="shared" si="29"/>
        <v>494.57081175453334</v>
      </c>
    </row>
    <row r="277" spans="1:9">
      <c r="A277" s="65">
        <f t="shared" si="30"/>
        <v>3.6</v>
      </c>
      <c r="B277" s="66"/>
      <c r="C277" s="67">
        <f t="shared" si="34"/>
        <v>0</v>
      </c>
      <c r="D277" s="68">
        <v>262</v>
      </c>
      <c r="E277" s="68">
        <f t="shared" si="31"/>
        <v>158</v>
      </c>
      <c r="F277" s="68">
        <f t="shared" si="32"/>
        <v>100081.89641418913</v>
      </c>
      <c r="G277" s="68">
        <f t="shared" si="33"/>
        <v>796.30021343236399</v>
      </c>
      <c r="H277" s="68">
        <f t="shared" si="28"/>
        <v>300.24568924256744</v>
      </c>
      <c r="I277" s="69">
        <f t="shared" si="29"/>
        <v>496.05452418979655</v>
      </c>
    </row>
    <row r="278" spans="1:9">
      <c r="A278" s="65">
        <f t="shared" si="30"/>
        <v>3.6</v>
      </c>
      <c r="B278" s="66"/>
      <c r="C278" s="67">
        <f t="shared" si="34"/>
        <v>0</v>
      </c>
      <c r="D278" s="68">
        <v>263</v>
      </c>
      <c r="E278" s="68">
        <f t="shared" si="31"/>
        <v>157</v>
      </c>
      <c r="F278" s="68">
        <f t="shared" si="32"/>
        <v>99585.841889999341</v>
      </c>
      <c r="G278" s="68">
        <f t="shared" si="33"/>
        <v>796.30021343236399</v>
      </c>
      <c r="H278" s="68">
        <f t="shared" si="28"/>
        <v>298.75752566999802</v>
      </c>
      <c r="I278" s="69">
        <f t="shared" si="29"/>
        <v>497.54268776236597</v>
      </c>
    </row>
    <row r="279" spans="1:9">
      <c r="A279" s="65">
        <f t="shared" si="30"/>
        <v>3.6</v>
      </c>
      <c r="B279" s="66"/>
      <c r="C279" s="67">
        <f t="shared" si="34"/>
        <v>0</v>
      </c>
      <c r="D279" s="68">
        <v>264</v>
      </c>
      <c r="E279" s="68">
        <f t="shared" si="31"/>
        <v>156</v>
      </c>
      <c r="F279" s="68">
        <f t="shared" si="32"/>
        <v>99088.299202236973</v>
      </c>
      <c r="G279" s="68">
        <f t="shared" si="33"/>
        <v>796.30021343236353</v>
      </c>
      <c r="H279" s="68">
        <f t="shared" si="28"/>
        <v>297.26489760671092</v>
      </c>
      <c r="I279" s="69">
        <f t="shared" si="29"/>
        <v>499.03531582565262</v>
      </c>
    </row>
    <row r="280" spans="1:9">
      <c r="A280" s="65">
        <f t="shared" si="30"/>
        <v>3.6</v>
      </c>
      <c r="B280" s="66"/>
      <c r="C280" s="67">
        <f t="shared" si="34"/>
        <v>0</v>
      </c>
      <c r="D280" s="68">
        <v>265</v>
      </c>
      <c r="E280" s="68">
        <f t="shared" si="31"/>
        <v>155</v>
      </c>
      <c r="F280" s="68">
        <f t="shared" si="32"/>
        <v>98589.263886411325</v>
      </c>
      <c r="G280" s="68">
        <f t="shared" si="33"/>
        <v>796.30021343236353</v>
      </c>
      <c r="H280" s="68">
        <f t="shared" si="28"/>
        <v>295.76779165923398</v>
      </c>
      <c r="I280" s="69">
        <f t="shared" si="29"/>
        <v>500.53242177312956</v>
      </c>
    </row>
    <row r="281" spans="1:9">
      <c r="A281" s="65">
        <f t="shared" si="30"/>
        <v>3.6</v>
      </c>
      <c r="B281" s="66"/>
      <c r="C281" s="67">
        <f t="shared" si="34"/>
        <v>0</v>
      </c>
      <c r="D281" s="68">
        <v>266</v>
      </c>
      <c r="E281" s="68">
        <f t="shared" si="31"/>
        <v>154</v>
      </c>
      <c r="F281" s="68">
        <f t="shared" si="32"/>
        <v>98088.7314646382</v>
      </c>
      <c r="G281" s="68">
        <f t="shared" si="33"/>
        <v>796.30021343236353</v>
      </c>
      <c r="H281" s="68">
        <f t="shared" si="28"/>
        <v>294.26619439391465</v>
      </c>
      <c r="I281" s="69">
        <f t="shared" si="29"/>
        <v>502.03401903844889</v>
      </c>
    </row>
    <row r="282" spans="1:9">
      <c r="A282" s="65">
        <f t="shared" si="30"/>
        <v>3.6</v>
      </c>
      <c r="B282" s="66"/>
      <c r="C282" s="67">
        <f t="shared" si="34"/>
        <v>0</v>
      </c>
      <c r="D282" s="68">
        <v>267</v>
      </c>
      <c r="E282" s="68">
        <f t="shared" si="31"/>
        <v>153</v>
      </c>
      <c r="F282" s="68">
        <f t="shared" si="32"/>
        <v>97586.697445599755</v>
      </c>
      <c r="G282" s="68">
        <f t="shared" si="33"/>
        <v>796.30021343236331</v>
      </c>
      <c r="H282" s="68">
        <f t="shared" si="28"/>
        <v>292.76009233679929</v>
      </c>
      <c r="I282" s="69">
        <f t="shared" si="29"/>
        <v>503.54012109556402</v>
      </c>
    </row>
    <row r="283" spans="1:9">
      <c r="A283" s="65">
        <f t="shared" si="30"/>
        <v>3.6</v>
      </c>
      <c r="B283" s="66"/>
      <c r="C283" s="67">
        <f t="shared" si="34"/>
        <v>0</v>
      </c>
      <c r="D283" s="68">
        <v>268</v>
      </c>
      <c r="E283" s="68">
        <f t="shared" si="31"/>
        <v>152</v>
      </c>
      <c r="F283" s="68">
        <f t="shared" si="32"/>
        <v>97083.157324504195</v>
      </c>
      <c r="G283" s="68">
        <f t="shared" si="33"/>
        <v>796.30021343236297</v>
      </c>
      <c r="H283" s="68">
        <f t="shared" si="28"/>
        <v>291.24947197351258</v>
      </c>
      <c r="I283" s="69">
        <f t="shared" si="29"/>
        <v>505.05074145885038</v>
      </c>
    </row>
    <row r="284" spans="1:9">
      <c r="A284" s="65">
        <f t="shared" si="30"/>
        <v>3.6</v>
      </c>
      <c r="B284" s="66"/>
      <c r="C284" s="67">
        <f t="shared" si="34"/>
        <v>0</v>
      </c>
      <c r="D284" s="68">
        <v>269</v>
      </c>
      <c r="E284" s="68">
        <f t="shared" si="31"/>
        <v>151</v>
      </c>
      <c r="F284" s="68">
        <f t="shared" si="32"/>
        <v>96578.106583045344</v>
      </c>
      <c r="G284" s="68">
        <f t="shared" si="33"/>
        <v>796.30021343236308</v>
      </c>
      <c r="H284" s="68">
        <f t="shared" si="28"/>
        <v>289.73431974913603</v>
      </c>
      <c r="I284" s="69">
        <f t="shared" si="29"/>
        <v>506.56589368322705</v>
      </c>
    </row>
    <row r="285" spans="1:9">
      <c r="A285" s="65">
        <f t="shared" si="30"/>
        <v>3.6</v>
      </c>
      <c r="B285" s="66"/>
      <c r="C285" s="67">
        <f t="shared" si="34"/>
        <v>0</v>
      </c>
      <c r="D285" s="68">
        <v>270</v>
      </c>
      <c r="E285" s="68">
        <f t="shared" si="31"/>
        <v>150</v>
      </c>
      <c r="F285" s="68">
        <f t="shared" si="32"/>
        <v>96071.540689362111</v>
      </c>
      <c r="G285" s="68">
        <f t="shared" si="33"/>
        <v>796.30021343236274</v>
      </c>
      <c r="H285" s="68">
        <f t="shared" si="28"/>
        <v>288.21462206808633</v>
      </c>
      <c r="I285" s="69">
        <f t="shared" si="29"/>
        <v>508.08559136427641</v>
      </c>
    </row>
    <row r="286" spans="1:9">
      <c r="A286" s="65">
        <f t="shared" si="30"/>
        <v>3.6</v>
      </c>
      <c r="B286" s="66"/>
      <c r="C286" s="67">
        <f t="shared" si="34"/>
        <v>0</v>
      </c>
      <c r="D286" s="68">
        <v>271</v>
      </c>
      <c r="E286" s="68">
        <f t="shared" si="31"/>
        <v>149</v>
      </c>
      <c r="F286" s="68">
        <f t="shared" si="32"/>
        <v>95563.455097997838</v>
      </c>
      <c r="G286" s="68">
        <f t="shared" si="33"/>
        <v>796.30021343236251</v>
      </c>
      <c r="H286" s="68">
        <f t="shared" si="28"/>
        <v>286.69036529399352</v>
      </c>
      <c r="I286" s="69">
        <f t="shared" si="29"/>
        <v>509.60984813836899</v>
      </c>
    </row>
    <row r="287" spans="1:9">
      <c r="A287" s="65">
        <f t="shared" si="30"/>
        <v>3.6</v>
      </c>
      <c r="B287" s="66"/>
      <c r="C287" s="67">
        <f t="shared" si="34"/>
        <v>0</v>
      </c>
      <c r="D287" s="68">
        <v>272</v>
      </c>
      <c r="E287" s="68">
        <f t="shared" si="31"/>
        <v>148</v>
      </c>
      <c r="F287" s="68">
        <f t="shared" si="32"/>
        <v>95053.845249859471</v>
      </c>
      <c r="G287" s="68">
        <f t="shared" si="33"/>
        <v>796.30021343236217</v>
      </c>
      <c r="H287" s="68">
        <f t="shared" si="28"/>
        <v>285.16153574957843</v>
      </c>
      <c r="I287" s="69">
        <f t="shared" si="29"/>
        <v>511.13867768278374</v>
      </c>
    </row>
    <row r="288" spans="1:9">
      <c r="A288" s="65">
        <f t="shared" si="30"/>
        <v>3.6</v>
      </c>
      <c r="B288" s="66"/>
      <c r="C288" s="67">
        <f t="shared" si="34"/>
        <v>0</v>
      </c>
      <c r="D288" s="68">
        <v>273</v>
      </c>
      <c r="E288" s="68">
        <f t="shared" si="31"/>
        <v>147</v>
      </c>
      <c r="F288" s="68">
        <f t="shared" si="32"/>
        <v>94542.706572176685</v>
      </c>
      <c r="G288" s="68">
        <f t="shared" si="33"/>
        <v>796.30021343236217</v>
      </c>
      <c r="H288" s="68">
        <f t="shared" si="28"/>
        <v>283.62811971653008</v>
      </c>
      <c r="I288" s="69">
        <f t="shared" si="29"/>
        <v>512.67209371583203</v>
      </c>
    </row>
    <row r="289" spans="1:9">
      <c r="A289" s="65">
        <f t="shared" si="30"/>
        <v>3.6</v>
      </c>
      <c r="B289" s="66"/>
      <c r="C289" s="67">
        <f t="shared" si="34"/>
        <v>0</v>
      </c>
      <c r="D289" s="68">
        <v>274</v>
      </c>
      <c r="E289" s="68">
        <f t="shared" si="31"/>
        <v>146</v>
      </c>
      <c r="F289" s="68">
        <f t="shared" si="32"/>
        <v>94030.034478460846</v>
      </c>
      <c r="G289" s="68">
        <f t="shared" si="33"/>
        <v>796.30021343236206</v>
      </c>
      <c r="H289" s="68">
        <f t="shared" si="28"/>
        <v>282.0901034353825</v>
      </c>
      <c r="I289" s="69">
        <f t="shared" si="29"/>
        <v>514.21010999697955</v>
      </c>
    </row>
    <row r="290" spans="1:9">
      <c r="A290" s="65">
        <f t="shared" si="30"/>
        <v>3.6</v>
      </c>
      <c r="B290" s="66"/>
      <c r="C290" s="67">
        <f t="shared" si="34"/>
        <v>0</v>
      </c>
      <c r="D290" s="68">
        <v>275</v>
      </c>
      <c r="E290" s="68">
        <f t="shared" si="31"/>
        <v>145</v>
      </c>
      <c r="F290" s="68">
        <f t="shared" si="32"/>
        <v>93515.824368463873</v>
      </c>
      <c r="G290" s="68">
        <f t="shared" si="33"/>
        <v>796.30021343236183</v>
      </c>
      <c r="H290" s="68">
        <f t="shared" si="28"/>
        <v>280.54747310539165</v>
      </c>
      <c r="I290" s="69">
        <f t="shared" si="29"/>
        <v>515.75274032697018</v>
      </c>
    </row>
    <row r="291" spans="1:9">
      <c r="A291" s="65">
        <f t="shared" si="30"/>
        <v>3.6</v>
      </c>
      <c r="B291" s="66"/>
      <c r="C291" s="67">
        <f t="shared" si="34"/>
        <v>0</v>
      </c>
      <c r="D291" s="68">
        <v>276</v>
      </c>
      <c r="E291" s="68">
        <f t="shared" si="31"/>
        <v>144</v>
      </c>
      <c r="F291" s="68">
        <f t="shared" si="32"/>
        <v>93000.07162813691</v>
      </c>
      <c r="G291" s="68">
        <f t="shared" si="33"/>
        <v>796.30021343236172</v>
      </c>
      <c r="H291" s="68">
        <f t="shared" si="28"/>
        <v>279.0002148844107</v>
      </c>
      <c r="I291" s="69">
        <f t="shared" si="29"/>
        <v>517.29999854795096</v>
      </c>
    </row>
    <row r="292" spans="1:9">
      <c r="A292" s="65">
        <f t="shared" si="30"/>
        <v>3.6</v>
      </c>
      <c r="B292" s="66"/>
      <c r="C292" s="67">
        <f t="shared" si="34"/>
        <v>0</v>
      </c>
      <c r="D292" s="68">
        <v>277</v>
      </c>
      <c r="E292" s="68">
        <f t="shared" si="31"/>
        <v>143</v>
      </c>
      <c r="F292" s="68">
        <f t="shared" si="32"/>
        <v>92482.771629588955</v>
      </c>
      <c r="G292" s="68">
        <f t="shared" si="33"/>
        <v>796.30021343236149</v>
      </c>
      <c r="H292" s="68">
        <f t="shared" si="28"/>
        <v>277.44831488876684</v>
      </c>
      <c r="I292" s="69">
        <f t="shared" si="29"/>
        <v>518.85189854359464</v>
      </c>
    </row>
    <row r="293" spans="1:9">
      <c r="A293" s="65">
        <f t="shared" si="30"/>
        <v>3.6</v>
      </c>
      <c r="B293" s="66"/>
      <c r="C293" s="67">
        <f t="shared" si="34"/>
        <v>0</v>
      </c>
      <c r="D293" s="68">
        <v>278</v>
      </c>
      <c r="E293" s="68">
        <f t="shared" si="31"/>
        <v>142</v>
      </c>
      <c r="F293" s="68">
        <f t="shared" si="32"/>
        <v>91963.91973104536</v>
      </c>
      <c r="G293" s="68">
        <f t="shared" si="33"/>
        <v>796.30021343236137</v>
      </c>
      <c r="H293" s="68">
        <f t="shared" si="28"/>
        <v>275.89175919313607</v>
      </c>
      <c r="I293" s="69">
        <f t="shared" si="29"/>
        <v>520.40845423922531</v>
      </c>
    </row>
    <row r="294" spans="1:9">
      <c r="A294" s="65">
        <f t="shared" si="30"/>
        <v>3.6</v>
      </c>
      <c r="B294" s="66"/>
      <c r="C294" s="67">
        <f t="shared" si="34"/>
        <v>0</v>
      </c>
      <c r="D294" s="68">
        <v>279</v>
      </c>
      <c r="E294" s="68">
        <f t="shared" si="31"/>
        <v>141</v>
      </c>
      <c r="F294" s="68">
        <f t="shared" si="32"/>
        <v>91443.511276806137</v>
      </c>
      <c r="G294" s="68">
        <f t="shared" si="33"/>
        <v>796.30021343236081</v>
      </c>
      <c r="H294" s="68">
        <f t="shared" si="28"/>
        <v>274.3305338304184</v>
      </c>
      <c r="I294" s="69">
        <f t="shared" si="29"/>
        <v>521.9696796019424</v>
      </c>
    </row>
    <row r="295" spans="1:9">
      <c r="A295" s="65">
        <f t="shared" si="30"/>
        <v>3.6</v>
      </c>
      <c r="B295" s="66"/>
      <c r="C295" s="67">
        <f t="shared" si="34"/>
        <v>0</v>
      </c>
      <c r="D295" s="68">
        <v>280</v>
      </c>
      <c r="E295" s="68">
        <f t="shared" si="31"/>
        <v>140</v>
      </c>
      <c r="F295" s="68">
        <f t="shared" si="32"/>
        <v>90921.541597204196</v>
      </c>
      <c r="G295" s="68">
        <f t="shared" si="33"/>
        <v>796.30021343236081</v>
      </c>
      <c r="H295" s="68">
        <f t="shared" si="28"/>
        <v>272.76462479161256</v>
      </c>
      <c r="I295" s="69">
        <f t="shared" si="29"/>
        <v>523.5355886407483</v>
      </c>
    </row>
    <row r="296" spans="1:9">
      <c r="A296" s="65">
        <f t="shared" si="30"/>
        <v>3.6</v>
      </c>
      <c r="B296" s="66"/>
      <c r="C296" s="67">
        <f t="shared" si="34"/>
        <v>0</v>
      </c>
      <c r="D296" s="68">
        <v>281</v>
      </c>
      <c r="E296" s="68">
        <f t="shared" si="31"/>
        <v>139</v>
      </c>
      <c r="F296" s="68">
        <f t="shared" si="32"/>
        <v>90398.006008563447</v>
      </c>
      <c r="G296" s="68">
        <f t="shared" si="33"/>
        <v>796.30021343236035</v>
      </c>
      <c r="H296" s="68">
        <f t="shared" si="28"/>
        <v>271.19401802569035</v>
      </c>
      <c r="I296" s="69">
        <f t="shared" si="29"/>
        <v>525.10619540666994</v>
      </c>
    </row>
    <row r="297" spans="1:9">
      <c r="A297" s="65">
        <f t="shared" si="30"/>
        <v>3.6</v>
      </c>
      <c r="B297" s="66"/>
      <c r="C297" s="67">
        <f t="shared" si="34"/>
        <v>0</v>
      </c>
      <c r="D297" s="68">
        <v>282</v>
      </c>
      <c r="E297" s="68">
        <f t="shared" si="31"/>
        <v>138</v>
      </c>
      <c r="F297" s="68">
        <f t="shared" si="32"/>
        <v>89872.899813156779</v>
      </c>
      <c r="G297" s="68">
        <f t="shared" si="33"/>
        <v>796.30021343236069</v>
      </c>
      <c r="H297" s="68">
        <f t="shared" si="28"/>
        <v>269.61869943947039</v>
      </c>
      <c r="I297" s="69">
        <f t="shared" si="29"/>
        <v>526.68151399289036</v>
      </c>
    </row>
    <row r="298" spans="1:9">
      <c r="A298" s="65">
        <f t="shared" si="30"/>
        <v>3.6</v>
      </c>
      <c r="B298" s="66"/>
      <c r="C298" s="67">
        <f t="shared" si="34"/>
        <v>0</v>
      </c>
      <c r="D298" s="68">
        <v>283</v>
      </c>
      <c r="E298" s="68">
        <f t="shared" si="31"/>
        <v>137</v>
      </c>
      <c r="F298" s="68">
        <f t="shared" si="32"/>
        <v>89346.218299163884</v>
      </c>
      <c r="G298" s="68">
        <f t="shared" si="33"/>
        <v>796.30021343236024</v>
      </c>
      <c r="H298" s="68">
        <f t="shared" si="28"/>
        <v>268.03865489749165</v>
      </c>
      <c r="I298" s="69">
        <f t="shared" si="29"/>
        <v>528.26155853486853</v>
      </c>
    </row>
    <row r="299" spans="1:9">
      <c r="A299" s="65">
        <f t="shared" si="30"/>
        <v>3.6</v>
      </c>
      <c r="B299" s="66"/>
      <c r="C299" s="67">
        <f t="shared" si="34"/>
        <v>0</v>
      </c>
      <c r="D299" s="68">
        <v>284</v>
      </c>
      <c r="E299" s="68">
        <f t="shared" si="31"/>
        <v>136</v>
      </c>
      <c r="F299" s="68">
        <f t="shared" si="32"/>
        <v>88817.956740629015</v>
      </c>
      <c r="G299" s="68">
        <f t="shared" si="33"/>
        <v>796.30021343236001</v>
      </c>
      <c r="H299" s="68">
        <f t="shared" si="28"/>
        <v>266.45387022188703</v>
      </c>
      <c r="I299" s="69">
        <f t="shared" si="29"/>
        <v>529.84634321047292</v>
      </c>
    </row>
    <row r="300" spans="1:9">
      <c r="A300" s="65">
        <f t="shared" si="30"/>
        <v>3.6</v>
      </c>
      <c r="B300" s="66"/>
      <c r="C300" s="67">
        <f t="shared" si="34"/>
        <v>0</v>
      </c>
      <c r="D300" s="68">
        <v>285</v>
      </c>
      <c r="E300" s="68">
        <f t="shared" si="31"/>
        <v>135</v>
      </c>
      <c r="F300" s="68">
        <f t="shared" si="32"/>
        <v>88288.110397418539</v>
      </c>
      <c r="G300" s="68">
        <f t="shared" si="33"/>
        <v>796.30021343235967</v>
      </c>
      <c r="H300" s="68">
        <f t="shared" si="28"/>
        <v>264.86433119225563</v>
      </c>
      <c r="I300" s="69">
        <f t="shared" si="29"/>
        <v>531.43588224010409</v>
      </c>
    </row>
    <row r="301" spans="1:9">
      <c r="A301" s="65">
        <f t="shared" si="30"/>
        <v>3.6</v>
      </c>
      <c r="B301" s="66"/>
      <c r="C301" s="67">
        <f t="shared" si="34"/>
        <v>0</v>
      </c>
      <c r="D301" s="68">
        <v>286</v>
      </c>
      <c r="E301" s="68">
        <f t="shared" si="31"/>
        <v>134</v>
      </c>
      <c r="F301" s="68">
        <f t="shared" si="32"/>
        <v>87756.674515178442</v>
      </c>
      <c r="G301" s="68">
        <f t="shared" si="33"/>
        <v>796.30021343235967</v>
      </c>
      <c r="H301" s="68">
        <f t="shared" si="28"/>
        <v>263.27002354553531</v>
      </c>
      <c r="I301" s="69">
        <f t="shared" si="29"/>
        <v>533.03018988682436</v>
      </c>
    </row>
    <row r="302" spans="1:9">
      <c r="A302" s="65">
        <f t="shared" si="30"/>
        <v>3.6</v>
      </c>
      <c r="B302" s="66"/>
      <c r="C302" s="67">
        <f t="shared" si="34"/>
        <v>0</v>
      </c>
      <c r="D302" s="68">
        <v>287</v>
      </c>
      <c r="E302" s="68">
        <f t="shared" si="31"/>
        <v>133</v>
      </c>
      <c r="F302" s="68">
        <f t="shared" si="32"/>
        <v>87223.644325291621</v>
      </c>
      <c r="G302" s="68">
        <f t="shared" si="33"/>
        <v>796.30021343235933</v>
      </c>
      <c r="H302" s="68">
        <f t="shared" si="28"/>
        <v>261.6709329758749</v>
      </c>
      <c r="I302" s="69">
        <f t="shared" si="29"/>
        <v>534.62928045648437</v>
      </c>
    </row>
    <row r="303" spans="1:9">
      <c r="A303" s="65">
        <f t="shared" si="30"/>
        <v>3.6</v>
      </c>
      <c r="B303" s="66"/>
      <c r="C303" s="67">
        <f t="shared" si="34"/>
        <v>0</v>
      </c>
      <c r="D303" s="68">
        <v>288</v>
      </c>
      <c r="E303" s="68">
        <f t="shared" si="31"/>
        <v>132</v>
      </c>
      <c r="F303" s="68">
        <f t="shared" si="32"/>
        <v>86689.015044835134</v>
      </c>
      <c r="G303" s="68">
        <f t="shared" si="33"/>
        <v>796.30021343235921</v>
      </c>
      <c r="H303" s="68">
        <f t="shared" si="28"/>
        <v>260.06704513450541</v>
      </c>
      <c r="I303" s="69">
        <f t="shared" si="29"/>
        <v>536.23316829785381</v>
      </c>
    </row>
    <row r="304" spans="1:9">
      <c r="A304" s="65">
        <f t="shared" si="30"/>
        <v>3.6</v>
      </c>
      <c r="B304" s="66"/>
      <c r="C304" s="67">
        <f t="shared" si="34"/>
        <v>0</v>
      </c>
      <c r="D304" s="68">
        <v>289</v>
      </c>
      <c r="E304" s="68">
        <f t="shared" si="31"/>
        <v>131</v>
      </c>
      <c r="F304" s="68">
        <f t="shared" si="32"/>
        <v>86152.781876537279</v>
      </c>
      <c r="G304" s="68">
        <f t="shared" si="33"/>
        <v>796.30021343235876</v>
      </c>
      <c r="H304" s="68">
        <f t="shared" si="28"/>
        <v>258.45834562961187</v>
      </c>
      <c r="I304" s="69">
        <f t="shared" si="29"/>
        <v>537.84186780274695</v>
      </c>
    </row>
    <row r="305" spans="1:9">
      <c r="A305" s="65">
        <f t="shared" si="30"/>
        <v>3.6</v>
      </c>
      <c r="B305" s="66"/>
      <c r="C305" s="67">
        <f t="shared" si="34"/>
        <v>0</v>
      </c>
      <c r="D305" s="68">
        <v>290</v>
      </c>
      <c r="E305" s="68">
        <f t="shared" si="31"/>
        <v>130</v>
      </c>
      <c r="F305" s="68">
        <f t="shared" si="32"/>
        <v>85614.940008734528</v>
      </c>
      <c r="G305" s="68">
        <f t="shared" si="33"/>
        <v>796.30021343235876</v>
      </c>
      <c r="H305" s="68">
        <f t="shared" si="28"/>
        <v>256.84482002620354</v>
      </c>
      <c r="I305" s="69">
        <f t="shared" si="29"/>
        <v>539.45539340615528</v>
      </c>
    </row>
    <row r="306" spans="1:9">
      <c r="A306" s="65">
        <f t="shared" si="30"/>
        <v>3.6</v>
      </c>
      <c r="B306" s="66"/>
      <c r="C306" s="67">
        <f t="shared" si="34"/>
        <v>0</v>
      </c>
      <c r="D306" s="68">
        <v>291</v>
      </c>
      <c r="E306" s="68">
        <f t="shared" si="31"/>
        <v>129</v>
      </c>
      <c r="F306" s="68">
        <f t="shared" si="32"/>
        <v>85075.484615328372</v>
      </c>
      <c r="G306" s="68">
        <f t="shared" si="33"/>
        <v>796.30021343235853</v>
      </c>
      <c r="H306" s="68">
        <f t="shared" si="28"/>
        <v>255.22645384598513</v>
      </c>
      <c r="I306" s="69">
        <f t="shared" si="29"/>
        <v>541.0737595863734</v>
      </c>
    </row>
    <row r="307" spans="1:9">
      <c r="A307" s="65">
        <f t="shared" si="30"/>
        <v>3.6</v>
      </c>
      <c r="B307" s="66"/>
      <c r="C307" s="67">
        <f t="shared" si="34"/>
        <v>0</v>
      </c>
      <c r="D307" s="68">
        <v>292</v>
      </c>
      <c r="E307" s="68">
        <f t="shared" si="31"/>
        <v>128</v>
      </c>
      <c r="F307" s="68">
        <f t="shared" si="32"/>
        <v>84534.410855741997</v>
      </c>
      <c r="G307" s="68">
        <f t="shared" si="33"/>
        <v>796.3002134323583</v>
      </c>
      <c r="H307" s="68">
        <f t="shared" si="28"/>
        <v>253.60323256722597</v>
      </c>
      <c r="I307" s="69">
        <f t="shared" si="29"/>
        <v>542.69698086513233</v>
      </c>
    </row>
    <row r="308" spans="1:9">
      <c r="A308" s="65">
        <f t="shared" si="30"/>
        <v>3.6</v>
      </c>
      <c r="B308" s="66"/>
      <c r="C308" s="67">
        <f t="shared" si="34"/>
        <v>0</v>
      </c>
      <c r="D308" s="68">
        <v>293</v>
      </c>
      <c r="E308" s="68">
        <f t="shared" si="31"/>
        <v>127</v>
      </c>
      <c r="F308" s="68">
        <f t="shared" si="32"/>
        <v>83991.713874876863</v>
      </c>
      <c r="G308" s="68">
        <f t="shared" si="33"/>
        <v>796.30021343235808</v>
      </c>
      <c r="H308" s="68">
        <f t="shared" si="28"/>
        <v>251.9751416246306</v>
      </c>
      <c r="I308" s="69">
        <f t="shared" si="29"/>
        <v>544.32507180772745</v>
      </c>
    </row>
    <row r="309" spans="1:9">
      <c r="A309" s="65">
        <f t="shared" si="30"/>
        <v>3.6</v>
      </c>
      <c r="B309" s="66"/>
      <c r="C309" s="67">
        <f t="shared" si="34"/>
        <v>0</v>
      </c>
      <c r="D309" s="68">
        <v>294</v>
      </c>
      <c r="E309" s="68">
        <f t="shared" si="31"/>
        <v>126</v>
      </c>
      <c r="F309" s="68">
        <f t="shared" si="32"/>
        <v>83447.388803069131</v>
      </c>
      <c r="G309" s="68">
        <f t="shared" si="33"/>
        <v>796.3002134323574</v>
      </c>
      <c r="H309" s="68">
        <f t="shared" si="28"/>
        <v>250.34216640920741</v>
      </c>
      <c r="I309" s="69">
        <f t="shared" si="29"/>
        <v>545.95804702315002</v>
      </c>
    </row>
    <row r="310" spans="1:9">
      <c r="A310" s="65">
        <f t="shared" si="30"/>
        <v>3.6</v>
      </c>
      <c r="B310" s="66"/>
      <c r="C310" s="67">
        <f t="shared" si="34"/>
        <v>0</v>
      </c>
      <c r="D310" s="68">
        <v>295</v>
      </c>
      <c r="E310" s="68">
        <f t="shared" si="31"/>
        <v>125</v>
      </c>
      <c r="F310" s="68">
        <f t="shared" si="32"/>
        <v>82901.430756045986</v>
      </c>
      <c r="G310" s="68">
        <f t="shared" si="33"/>
        <v>796.3002134323574</v>
      </c>
      <c r="H310" s="68">
        <f t="shared" si="28"/>
        <v>248.70429226813795</v>
      </c>
      <c r="I310" s="69">
        <f t="shared" si="29"/>
        <v>547.59592116421948</v>
      </c>
    </row>
    <row r="311" spans="1:9">
      <c r="A311" s="65">
        <f t="shared" si="30"/>
        <v>3.6</v>
      </c>
      <c r="B311" s="66"/>
      <c r="C311" s="67">
        <f t="shared" si="34"/>
        <v>0</v>
      </c>
      <c r="D311" s="68">
        <v>296</v>
      </c>
      <c r="E311" s="68">
        <f t="shared" si="31"/>
        <v>124</v>
      </c>
      <c r="F311" s="68">
        <f t="shared" si="32"/>
        <v>82353.834834881767</v>
      </c>
      <c r="G311" s="68">
        <f t="shared" si="33"/>
        <v>796.30021343235683</v>
      </c>
      <c r="H311" s="68">
        <f t="shared" si="28"/>
        <v>247.06150450464531</v>
      </c>
      <c r="I311" s="69">
        <f t="shared" si="29"/>
        <v>549.23870892771151</v>
      </c>
    </row>
    <row r="312" spans="1:9">
      <c r="A312" s="65">
        <f t="shared" si="30"/>
        <v>3.6</v>
      </c>
      <c r="B312" s="66"/>
      <c r="C312" s="67">
        <f t="shared" si="34"/>
        <v>0</v>
      </c>
      <c r="D312" s="68">
        <v>297</v>
      </c>
      <c r="E312" s="68">
        <f t="shared" si="31"/>
        <v>123</v>
      </c>
      <c r="F312" s="68">
        <f t="shared" si="32"/>
        <v>81804.596125954049</v>
      </c>
      <c r="G312" s="68">
        <f t="shared" si="33"/>
        <v>796.3002134323566</v>
      </c>
      <c r="H312" s="68">
        <f t="shared" si="28"/>
        <v>245.41378837786218</v>
      </c>
      <c r="I312" s="69">
        <f t="shared" si="29"/>
        <v>550.88642505449445</v>
      </c>
    </row>
    <row r="313" spans="1:9">
      <c r="A313" s="65">
        <f t="shared" si="30"/>
        <v>3.6</v>
      </c>
      <c r="B313" s="66"/>
      <c r="C313" s="67">
        <f t="shared" si="34"/>
        <v>0</v>
      </c>
      <c r="D313" s="68">
        <v>298</v>
      </c>
      <c r="E313" s="68">
        <f t="shared" si="31"/>
        <v>122</v>
      </c>
      <c r="F313" s="68">
        <f t="shared" si="32"/>
        <v>81253.709700899548</v>
      </c>
      <c r="G313" s="68">
        <f t="shared" si="33"/>
        <v>796.3002134323566</v>
      </c>
      <c r="H313" s="68">
        <f t="shared" si="28"/>
        <v>243.76112910269865</v>
      </c>
      <c r="I313" s="69">
        <f t="shared" si="29"/>
        <v>552.53908432965795</v>
      </c>
    </row>
    <row r="314" spans="1:9">
      <c r="A314" s="65">
        <f t="shared" si="30"/>
        <v>3.6</v>
      </c>
      <c r="B314" s="66"/>
      <c r="C314" s="67">
        <f t="shared" si="34"/>
        <v>0</v>
      </c>
      <c r="D314" s="68">
        <v>299</v>
      </c>
      <c r="E314" s="68">
        <f t="shared" si="31"/>
        <v>121</v>
      </c>
      <c r="F314" s="68">
        <f t="shared" si="32"/>
        <v>80701.170616569885</v>
      </c>
      <c r="G314" s="68">
        <f t="shared" si="33"/>
        <v>796.30021343235603</v>
      </c>
      <c r="H314" s="68">
        <f t="shared" si="28"/>
        <v>242.10351184970966</v>
      </c>
      <c r="I314" s="69">
        <f t="shared" si="29"/>
        <v>554.19670158264637</v>
      </c>
    </row>
    <row r="315" spans="1:9">
      <c r="A315" s="65">
        <f t="shared" si="30"/>
        <v>3.6</v>
      </c>
      <c r="B315" s="66"/>
      <c r="C315" s="67">
        <f t="shared" si="34"/>
        <v>0</v>
      </c>
      <c r="D315" s="68">
        <v>300</v>
      </c>
      <c r="E315" s="68">
        <f t="shared" si="31"/>
        <v>120</v>
      </c>
      <c r="F315" s="68">
        <f t="shared" si="32"/>
        <v>80146.973914987233</v>
      </c>
      <c r="G315" s="68">
        <f t="shared" si="33"/>
        <v>796.30021343235603</v>
      </c>
      <c r="H315" s="68">
        <f t="shared" si="28"/>
        <v>240.44092174496171</v>
      </c>
      <c r="I315" s="69">
        <f t="shared" si="29"/>
        <v>555.85929168739426</v>
      </c>
    </row>
    <row r="316" spans="1:9">
      <c r="A316" s="65">
        <f t="shared" si="30"/>
        <v>3.6</v>
      </c>
      <c r="B316" s="66"/>
      <c r="C316" s="67">
        <f t="shared" si="34"/>
        <v>0</v>
      </c>
      <c r="D316" s="68">
        <v>301</v>
      </c>
      <c r="E316" s="68">
        <f t="shared" si="31"/>
        <v>119</v>
      </c>
      <c r="F316" s="68">
        <f t="shared" si="32"/>
        <v>79591.114623299844</v>
      </c>
      <c r="G316" s="68">
        <f t="shared" si="33"/>
        <v>796.3002134323558</v>
      </c>
      <c r="H316" s="68">
        <f t="shared" si="28"/>
        <v>238.77334386989955</v>
      </c>
      <c r="I316" s="69">
        <f t="shared" si="29"/>
        <v>557.52686956245623</v>
      </c>
    </row>
    <row r="317" spans="1:9">
      <c r="A317" s="65">
        <f t="shared" si="30"/>
        <v>3.6</v>
      </c>
      <c r="B317" s="66"/>
      <c r="C317" s="67">
        <f t="shared" si="34"/>
        <v>0</v>
      </c>
      <c r="D317" s="68">
        <v>302</v>
      </c>
      <c r="E317" s="68">
        <f t="shared" si="31"/>
        <v>118</v>
      </c>
      <c r="F317" s="68">
        <f t="shared" si="32"/>
        <v>79033.587753737389</v>
      </c>
      <c r="G317" s="68">
        <f t="shared" si="33"/>
        <v>796.30021343235546</v>
      </c>
      <c r="H317" s="68">
        <f t="shared" si="28"/>
        <v>237.10076326121217</v>
      </c>
      <c r="I317" s="69">
        <f t="shared" si="29"/>
        <v>559.19945017114333</v>
      </c>
    </row>
    <row r="318" spans="1:9">
      <c r="A318" s="65">
        <f t="shared" si="30"/>
        <v>3.6</v>
      </c>
      <c r="B318" s="66"/>
      <c r="C318" s="67">
        <f t="shared" si="34"/>
        <v>0</v>
      </c>
      <c r="D318" s="68">
        <v>303</v>
      </c>
      <c r="E318" s="68">
        <f t="shared" si="31"/>
        <v>117</v>
      </c>
      <c r="F318" s="68">
        <f t="shared" si="32"/>
        <v>78474.388303566244</v>
      </c>
      <c r="G318" s="68">
        <f t="shared" si="33"/>
        <v>796.30021343235489</v>
      </c>
      <c r="H318" s="68">
        <f t="shared" si="28"/>
        <v>235.42316491069872</v>
      </c>
      <c r="I318" s="69">
        <f t="shared" si="29"/>
        <v>560.87704852165621</v>
      </c>
    </row>
    <row r="319" spans="1:9">
      <c r="A319" s="65">
        <f t="shared" si="30"/>
        <v>3.6</v>
      </c>
      <c r="B319" s="66"/>
      <c r="C319" s="67">
        <f t="shared" si="34"/>
        <v>0</v>
      </c>
      <c r="D319" s="68">
        <v>304</v>
      </c>
      <c r="E319" s="68">
        <f t="shared" si="31"/>
        <v>116</v>
      </c>
      <c r="F319" s="68">
        <f t="shared" si="32"/>
        <v>77913.511255044592</v>
      </c>
      <c r="G319" s="68">
        <f t="shared" si="33"/>
        <v>796.30021343235467</v>
      </c>
      <c r="H319" s="68">
        <f t="shared" si="28"/>
        <v>233.74053376513376</v>
      </c>
      <c r="I319" s="69">
        <f t="shared" si="29"/>
        <v>562.55967966722096</v>
      </c>
    </row>
    <row r="320" spans="1:9">
      <c r="A320" s="65">
        <f t="shared" si="30"/>
        <v>3.6</v>
      </c>
      <c r="B320" s="66"/>
      <c r="C320" s="67">
        <f t="shared" si="34"/>
        <v>0</v>
      </c>
      <c r="D320" s="68">
        <v>305</v>
      </c>
      <c r="E320" s="68">
        <f t="shared" si="31"/>
        <v>115</v>
      </c>
      <c r="F320" s="68">
        <f t="shared" si="32"/>
        <v>77350.951575377374</v>
      </c>
      <c r="G320" s="68">
        <f t="shared" si="33"/>
        <v>796.30021343235455</v>
      </c>
      <c r="H320" s="68">
        <f t="shared" si="28"/>
        <v>232.0528547261321</v>
      </c>
      <c r="I320" s="69">
        <f t="shared" si="29"/>
        <v>564.24735870622249</v>
      </c>
    </row>
    <row r="321" spans="1:9">
      <c r="A321" s="65">
        <f t="shared" si="30"/>
        <v>3.6</v>
      </c>
      <c r="B321" s="66"/>
      <c r="C321" s="67">
        <f t="shared" si="34"/>
        <v>0</v>
      </c>
      <c r="D321" s="68">
        <v>306</v>
      </c>
      <c r="E321" s="68">
        <f t="shared" si="31"/>
        <v>114</v>
      </c>
      <c r="F321" s="68">
        <f t="shared" si="32"/>
        <v>76786.704216671147</v>
      </c>
      <c r="G321" s="68">
        <f t="shared" si="33"/>
        <v>796.30021343235421</v>
      </c>
      <c r="H321" s="68">
        <f t="shared" si="28"/>
        <v>230.36011265001346</v>
      </c>
      <c r="I321" s="69">
        <f t="shared" si="29"/>
        <v>565.94010078234078</v>
      </c>
    </row>
    <row r="322" spans="1:9">
      <c r="A322" s="65">
        <f t="shared" si="30"/>
        <v>3.6</v>
      </c>
      <c r="B322" s="66"/>
      <c r="C322" s="67">
        <f t="shared" si="34"/>
        <v>0</v>
      </c>
      <c r="D322" s="68">
        <v>307</v>
      </c>
      <c r="E322" s="68">
        <f t="shared" si="31"/>
        <v>113</v>
      </c>
      <c r="F322" s="68">
        <f t="shared" si="32"/>
        <v>76220.7641158888</v>
      </c>
      <c r="G322" s="68">
        <f t="shared" si="33"/>
        <v>796.3002134323541</v>
      </c>
      <c r="H322" s="68">
        <f t="shared" si="28"/>
        <v>228.66229234766641</v>
      </c>
      <c r="I322" s="69">
        <f t="shared" si="29"/>
        <v>567.63792108468772</v>
      </c>
    </row>
    <row r="323" spans="1:9">
      <c r="A323" s="65">
        <f t="shared" si="30"/>
        <v>3.6</v>
      </c>
      <c r="B323" s="66"/>
      <c r="C323" s="67">
        <f t="shared" si="34"/>
        <v>0</v>
      </c>
      <c r="D323" s="68">
        <v>308</v>
      </c>
      <c r="E323" s="68">
        <f t="shared" si="31"/>
        <v>112</v>
      </c>
      <c r="F323" s="68">
        <f t="shared" si="32"/>
        <v>75653.126194804106</v>
      </c>
      <c r="G323" s="68">
        <f t="shared" si="33"/>
        <v>796.30021343235387</v>
      </c>
      <c r="H323" s="68">
        <f t="shared" si="28"/>
        <v>226.95937858441232</v>
      </c>
      <c r="I323" s="69">
        <f t="shared" si="29"/>
        <v>569.34083484794155</v>
      </c>
    </row>
    <row r="324" spans="1:9">
      <c r="A324" s="65">
        <f t="shared" si="30"/>
        <v>3.6</v>
      </c>
      <c r="B324" s="66"/>
      <c r="C324" s="67">
        <f t="shared" si="34"/>
        <v>0</v>
      </c>
      <c r="D324" s="68">
        <v>309</v>
      </c>
      <c r="E324" s="68">
        <f t="shared" si="31"/>
        <v>111</v>
      </c>
      <c r="F324" s="68">
        <f t="shared" si="32"/>
        <v>75083.785359956164</v>
      </c>
      <c r="G324" s="68">
        <f t="shared" si="33"/>
        <v>796.30021343235387</v>
      </c>
      <c r="H324" s="68">
        <f t="shared" si="28"/>
        <v>225.25135607986851</v>
      </c>
      <c r="I324" s="69">
        <f t="shared" si="29"/>
        <v>571.04885735248536</v>
      </c>
    </row>
    <row r="325" spans="1:9">
      <c r="A325" s="65">
        <f t="shared" si="30"/>
        <v>3.6</v>
      </c>
      <c r="B325" s="66"/>
      <c r="C325" s="67">
        <f t="shared" si="34"/>
        <v>0</v>
      </c>
      <c r="D325" s="68">
        <v>310</v>
      </c>
      <c r="E325" s="68">
        <f t="shared" si="31"/>
        <v>110</v>
      </c>
      <c r="F325" s="68">
        <f t="shared" si="32"/>
        <v>74512.736502603686</v>
      </c>
      <c r="G325" s="68">
        <f t="shared" si="33"/>
        <v>796.30021343235353</v>
      </c>
      <c r="H325" s="68">
        <f t="shared" si="28"/>
        <v>223.53820950781108</v>
      </c>
      <c r="I325" s="69">
        <f t="shared" si="29"/>
        <v>572.76200392454246</v>
      </c>
    </row>
    <row r="326" spans="1:9">
      <c r="A326" s="65">
        <f t="shared" si="30"/>
        <v>3.6</v>
      </c>
      <c r="B326" s="66"/>
      <c r="C326" s="67">
        <f t="shared" si="34"/>
        <v>0</v>
      </c>
      <c r="D326" s="68">
        <v>311</v>
      </c>
      <c r="E326" s="68">
        <f t="shared" si="31"/>
        <v>109</v>
      </c>
      <c r="F326" s="68">
        <f t="shared" si="32"/>
        <v>73939.974498679148</v>
      </c>
      <c r="G326" s="68">
        <f t="shared" si="33"/>
        <v>796.30021343235296</v>
      </c>
      <c r="H326" s="68">
        <f t="shared" si="28"/>
        <v>221.81992349603749</v>
      </c>
      <c r="I326" s="69">
        <f t="shared" si="29"/>
        <v>574.48028993631544</v>
      </c>
    </row>
    <row r="327" spans="1:9">
      <c r="A327" s="65">
        <f t="shared" si="30"/>
        <v>3.6</v>
      </c>
      <c r="B327" s="66"/>
      <c r="C327" s="67">
        <f t="shared" si="34"/>
        <v>0</v>
      </c>
      <c r="D327" s="68">
        <v>312</v>
      </c>
      <c r="E327" s="68">
        <f t="shared" si="31"/>
        <v>108</v>
      </c>
      <c r="F327" s="68">
        <f t="shared" si="32"/>
        <v>73365.494208742835</v>
      </c>
      <c r="G327" s="68">
        <f t="shared" si="33"/>
        <v>796.30021343235273</v>
      </c>
      <c r="H327" s="68">
        <f t="shared" si="28"/>
        <v>220.09648262622852</v>
      </c>
      <c r="I327" s="69">
        <f t="shared" si="29"/>
        <v>576.20373080612421</v>
      </c>
    </row>
    <row r="328" spans="1:9">
      <c r="A328" s="65">
        <f t="shared" si="30"/>
        <v>3.6</v>
      </c>
      <c r="B328" s="66"/>
      <c r="C328" s="67">
        <f t="shared" si="34"/>
        <v>0</v>
      </c>
      <c r="D328" s="68">
        <v>313</v>
      </c>
      <c r="E328" s="68">
        <f t="shared" si="31"/>
        <v>107</v>
      </c>
      <c r="F328" s="68">
        <f t="shared" si="32"/>
        <v>72789.290477936709</v>
      </c>
      <c r="G328" s="68">
        <f t="shared" si="33"/>
        <v>796.30021343235217</v>
      </c>
      <c r="H328" s="68">
        <f t="shared" si="28"/>
        <v>218.36787143381014</v>
      </c>
      <c r="I328" s="69">
        <f t="shared" si="29"/>
        <v>577.93234199854203</v>
      </c>
    </row>
    <row r="329" spans="1:9">
      <c r="A329" s="65">
        <f t="shared" si="30"/>
        <v>3.6</v>
      </c>
      <c r="B329" s="66"/>
      <c r="C329" s="67">
        <f t="shared" si="34"/>
        <v>0</v>
      </c>
      <c r="D329" s="68">
        <v>314</v>
      </c>
      <c r="E329" s="68">
        <f t="shared" si="31"/>
        <v>106</v>
      </c>
      <c r="F329" s="68">
        <f t="shared" si="32"/>
        <v>72211.358135938164</v>
      </c>
      <c r="G329" s="68">
        <f t="shared" si="33"/>
        <v>796.30021343235273</v>
      </c>
      <c r="H329" s="68">
        <f t="shared" si="28"/>
        <v>216.63407440781452</v>
      </c>
      <c r="I329" s="69">
        <f t="shared" si="29"/>
        <v>579.66613902453821</v>
      </c>
    </row>
    <row r="330" spans="1:9">
      <c r="A330" s="65">
        <f t="shared" si="30"/>
        <v>3.6</v>
      </c>
      <c r="B330" s="66"/>
      <c r="C330" s="67">
        <f t="shared" si="34"/>
        <v>0</v>
      </c>
      <c r="D330" s="68">
        <v>315</v>
      </c>
      <c r="E330" s="68">
        <f t="shared" si="31"/>
        <v>105</v>
      </c>
      <c r="F330" s="68">
        <f t="shared" si="32"/>
        <v>71631.691996913622</v>
      </c>
      <c r="G330" s="68">
        <f t="shared" si="33"/>
        <v>796.30021343235205</v>
      </c>
      <c r="H330" s="68">
        <f t="shared" si="28"/>
        <v>214.89507599074088</v>
      </c>
      <c r="I330" s="69">
        <f t="shared" si="29"/>
        <v>581.40513744161115</v>
      </c>
    </row>
    <row r="331" spans="1:9">
      <c r="A331" s="65">
        <f t="shared" si="30"/>
        <v>3.6</v>
      </c>
      <c r="B331" s="66"/>
      <c r="C331" s="67">
        <f t="shared" si="34"/>
        <v>0</v>
      </c>
      <c r="D331" s="68">
        <v>316</v>
      </c>
      <c r="E331" s="68">
        <f t="shared" si="31"/>
        <v>104</v>
      </c>
      <c r="F331" s="68">
        <f t="shared" si="32"/>
        <v>71050.286859472006</v>
      </c>
      <c r="G331" s="68">
        <f t="shared" si="33"/>
        <v>796.30021343235148</v>
      </c>
      <c r="H331" s="68">
        <f t="shared" si="28"/>
        <v>213.15086057841603</v>
      </c>
      <c r="I331" s="69">
        <f t="shared" si="29"/>
        <v>583.1493528539354</v>
      </c>
    </row>
    <row r="332" spans="1:9">
      <c r="A332" s="65">
        <f t="shared" si="30"/>
        <v>3.6</v>
      </c>
      <c r="B332" s="66"/>
      <c r="C332" s="67">
        <f t="shared" si="34"/>
        <v>0</v>
      </c>
      <c r="D332" s="68">
        <v>317</v>
      </c>
      <c r="E332" s="68">
        <f t="shared" si="31"/>
        <v>103</v>
      </c>
      <c r="F332" s="68">
        <f t="shared" si="32"/>
        <v>70467.137506618077</v>
      </c>
      <c r="G332" s="68">
        <f t="shared" si="33"/>
        <v>796.3002134323516</v>
      </c>
      <c r="H332" s="68">
        <f t="shared" si="28"/>
        <v>211.40141251985423</v>
      </c>
      <c r="I332" s="69">
        <f t="shared" si="29"/>
        <v>584.89880091249734</v>
      </c>
    </row>
    <row r="333" spans="1:9">
      <c r="A333" s="65">
        <f t="shared" si="30"/>
        <v>3.6</v>
      </c>
      <c r="B333" s="66"/>
      <c r="C333" s="67">
        <f t="shared" si="34"/>
        <v>0</v>
      </c>
      <c r="D333" s="68">
        <v>318</v>
      </c>
      <c r="E333" s="68">
        <f t="shared" si="31"/>
        <v>102</v>
      </c>
      <c r="F333" s="68">
        <f t="shared" si="32"/>
        <v>69882.238705705575</v>
      </c>
      <c r="G333" s="68">
        <f t="shared" si="33"/>
        <v>796.30021343235126</v>
      </c>
      <c r="H333" s="68">
        <f t="shared" si="28"/>
        <v>209.64671611711674</v>
      </c>
      <c r="I333" s="69">
        <f t="shared" si="29"/>
        <v>586.65349731523452</v>
      </c>
    </row>
    <row r="334" spans="1:9">
      <c r="A334" s="65">
        <f t="shared" si="30"/>
        <v>3.6</v>
      </c>
      <c r="B334" s="66"/>
      <c r="C334" s="67">
        <f t="shared" si="34"/>
        <v>0</v>
      </c>
      <c r="D334" s="68">
        <v>319</v>
      </c>
      <c r="E334" s="68">
        <f t="shared" si="31"/>
        <v>101</v>
      </c>
      <c r="F334" s="68">
        <f t="shared" si="32"/>
        <v>69295.585208390345</v>
      </c>
      <c r="G334" s="68">
        <f t="shared" si="33"/>
        <v>796.30021343235046</v>
      </c>
      <c r="H334" s="68">
        <f t="shared" si="28"/>
        <v>207.88675562517102</v>
      </c>
      <c r="I334" s="69">
        <f t="shared" si="29"/>
        <v>588.41345780717938</v>
      </c>
    </row>
    <row r="335" spans="1:9">
      <c r="A335" s="65">
        <f t="shared" si="30"/>
        <v>3.6</v>
      </c>
      <c r="B335" s="66"/>
      <c r="C335" s="67">
        <f t="shared" si="34"/>
        <v>0</v>
      </c>
      <c r="D335" s="68">
        <v>320</v>
      </c>
      <c r="E335" s="68">
        <f t="shared" si="31"/>
        <v>100</v>
      </c>
      <c r="F335" s="68">
        <f t="shared" si="32"/>
        <v>68707.171750583162</v>
      </c>
      <c r="G335" s="68">
        <f t="shared" si="33"/>
        <v>796.30021343235035</v>
      </c>
      <c r="H335" s="68">
        <f t="shared" ref="H335:H398" si="35">IF(ISERR(+F335*A335/$B$10/100)=1,0,F335*A335/$B$10/100)</f>
        <v>206.12151525174949</v>
      </c>
      <c r="I335" s="69">
        <f t="shared" ref="I335:I398" si="36">IF(ISERR(+G335-H335)=1,0,G335-H335)</f>
        <v>590.1786981806008</v>
      </c>
    </row>
    <row r="336" spans="1:9">
      <c r="A336" s="65">
        <f t="shared" ref="A336:A399" si="37">A335</f>
        <v>3.6</v>
      </c>
      <c r="B336" s="66"/>
      <c r="C336" s="67">
        <f t="shared" si="34"/>
        <v>0</v>
      </c>
      <c r="D336" s="68">
        <v>321</v>
      </c>
      <c r="E336" s="68">
        <f t="shared" ref="E336:E399" si="38">(-LOG(1-((F336-B336)*A336/100/$B$10/G335))/(LOG(1+(A336/$B$10/100)))*(C336&lt;&gt;0))+(E335-1)*(C336=0)</f>
        <v>99</v>
      </c>
      <c r="F336" s="68">
        <f t="shared" ref="F336:F399" si="39">(F335-I335-B335)*(E335&gt;1)</f>
        <v>68116.993052402555</v>
      </c>
      <c r="G336" s="68">
        <f t="shared" ref="G336:G399" si="40">PMT(A336/100/$B$10,E336,-F336)*(C336=0)+G335*(C336&lt;&gt;0)</f>
        <v>796.30021343235035</v>
      </c>
      <c r="H336" s="68">
        <f t="shared" si="35"/>
        <v>204.35097915720766</v>
      </c>
      <c r="I336" s="69">
        <f t="shared" si="36"/>
        <v>591.94923427514266</v>
      </c>
    </row>
    <row r="337" spans="1:9">
      <c r="A337" s="65">
        <f t="shared" si="37"/>
        <v>3.6</v>
      </c>
      <c r="B337" s="66"/>
      <c r="C337" s="67">
        <f t="shared" ref="C337:C400" si="41">+C336</f>
        <v>0</v>
      </c>
      <c r="D337" s="68">
        <v>322</v>
      </c>
      <c r="E337" s="68">
        <f t="shared" si="38"/>
        <v>98</v>
      </c>
      <c r="F337" s="68">
        <f t="shared" si="39"/>
        <v>67525.043818127408</v>
      </c>
      <c r="G337" s="68">
        <f t="shared" si="40"/>
        <v>796.30021343234966</v>
      </c>
      <c r="H337" s="68">
        <f t="shared" si="35"/>
        <v>202.57513145438224</v>
      </c>
      <c r="I337" s="69">
        <f t="shared" si="36"/>
        <v>593.72508197796742</v>
      </c>
    </row>
    <row r="338" spans="1:9">
      <c r="A338" s="65">
        <f t="shared" si="37"/>
        <v>3.6</v>
      </c>
      <c r="B338" s="66"/>
      <c r="C338" s="67">
        <f t="shared" si="41"/>
        <v>0</v>
      </c>
      <c r="D338" s="68">
        <v>323</v>
      </c>
      <c r="E338" s="68">
        <f t="shared" si="38"/>
        <v>97</v>
      </c>
      <c r="F338" s="68">
        <f t="shared" si="39"/>
        <v>66931.318736149435</v>
      </c>
      <c r="G338" s="68">
        <f t="shared" si="40"/>
        <v>796.30021343234944</v>
      </c>
      <c r="H338" s="68">
        <f t="shared" si="35"/>
        <v>200.79395620844832</v>
      </c>
      <c r="I338" s="69">
        <f t="shared" si="36"/>
        <v>595.50625722390112</v>
      </c>
    </row>
    <row r="339" spans="1:9">
      <c r="A339" s="65">
        <f t="shared" si="37"/>
        <v>3.6</v>
      </c>
      <c r="B339" s="66"/>
      <c r="C339" s="67">
        <f t="shared" si="41"/>
        <v>0</v>
      </c>
      <c r="D339" s="68">
        <v>324</v>
      </c>
      <c r="E339" s="68">
        <f t="shared" si="38"/>
        <v>96</v>
      </c>
      <c r="F339" s="68">
        <f t="shared" si="39"/>
        <v>66335.812478925538</v>
      </c>
      <c r="G339" s="68">
        <f t="shared" si="40"/>
        <v>796.30021343234932</v>
      </c>
      <c r="H339" s="68">
        <f t="shared" si="35"/>
        <v>199.00743743677663</v>
      </c>
      <c r="I339" s="69">
        <f t="shared" si="36"/>
        <v>597.2927759955727</v>
      </c>
    </row>
    <row r="340" spans="1:9">
      <c r="A340" s="65">
        <f t="shared" si="37"/>
        <v>3.6</v>
      </c>
      <c r="B340" s="66"/>
      <c r="C340" s="67">
        <f t="shared" si="41"/>
        <v>0</v>
      </c>
      <c r="D340" s="68">
        <v>325</v>
      </c>
      <c r="E340" s="68">
        <f t="shared" si="38"/>
        <v>95</v>
      </c>
      <c r="F340" s="68">
        <f t="shared" si="39"/>
        <v>65738.51970292996</v>
      </c>
      <c r="G340" s="68">
        <f t="shared" si="40"/>
        <v>796.3002134323491</v>
      </c>
      <c r="H340" s="68">
        <f t="shared" si="35"/>
        <v>197.2155591087899</v>
      </c>
      <c r="I340" s="69">
        <f t="shared" si="36"/>
        <v>599.08465432355922</v>
      </c>
    </row>
    <row r="341" spans="1:9">
      <c r="A341" s="65">
        <f t="shared" si="37"/>
        <v>3.6</v>
      </c>
      <c r="B341" s="66"/>
      <c r="C341" s="67">
        <f t="shared" si="41"/>
        <v>0</v>
      </c>
      <c r="D341" s="68">
        <v>326</v>
      </c>
      <c r="E341" s="68">
        <f t="shared" si="38"/>
        <v>94</v>
      </c>
      <c r="F341" s="68">
        <f t="shared" si="39"/>
        <v>65139.4350486064</v>
      </c>
      <c r="G341" s="68">
        <f t="shared" si="40"/>
        <v>796.30021343234853</v>
      </c>
      <c r="H341" s="68">
        <f t="shared" si="35"/>
        <v>195.4183051458192</v>
      </c>
      <c r="I341" s="69">
        <f t="shared" si="36"/>
        <v>600.88190828652932</v>
      </c>
    </row>
    <row r="342" spans="1:9">
      <c r="A342" s="65">
        <f t="shared" si="37"/>
        <v>3.6</v>
      </c>
      <c r="B342" s="66"/>
      <c r="C342" s="67">
        <f t="shared" si="41"/>
        <v>0</v>
      </c>
      <c r="D342" s="68">
        <v>327</v>
      </c>
      <c r="E342" s="68">
        <f t="shared" si="38"/>
        <v>93</v>
      </c>
      <c r="F342" s="68">
        <f t="shared" si="39"/>
        <v>64538.553140319869</v>
      </c>
      <c r="G342" s="68">
        <f t="shared" si="40"/>
        <v>796.30021343234785</v>
      </c>
      <c r="H342" s="68">
        <f t="shared" si="35"/>
        <v>193.61565942095959</v>
      </c>
      <c r="I342" s="69">
        <f t="shared" si="36"/>
        <v>602.68455401138829</v>
      </c>
    </row>
    <row r="343" spans="1:9">
      <c r="A343" s="65">
        <f t="shared" si="37"/>
        <v>3.6</v>
      </c>
      <c r="B343" s="66"/>
      <c r="C343" s="67">
        <f t="shared" si="41"/>
        <v>0</v>
      </c>
      <c r="D343" s="68">
        <v>328</v>
      </c>
      <c r="E343" s="68">
        <f t="shared" si="38"/>
        <v>92</v>
      </c>
      <c r="F343" s="68">
        <f t="shared" si="39"/>
        <v>63935.868586308483</v>
      </c>
      <c r="G343" s="68">
        <f t="shared" si="40"/>
        <v>796.30021343234762</v>
      </c>
      <c r="H343" s="68">
        <f t="shared" si="35"/>
        <v>191.80760575892546</v>
      </c>
      <c r="I343" s="69">
        <f t="shared" si="36"/>
        <v>604.49260767342219</v>
      </c>
    </row>
    <row r="344" spans="1:9">
      <c r="A344" s="65">
        <f t="shared" si="37"/>
        <v>3.6</v>
      </c>
      <c r="B344" s="66"/>
      <c r="C344" s="67">
        <f t="shared" si="41"/>
        <v>0</v>
      </c>
      <c r="D344" s="68">
        <v>329</v>
      </c>
      <c r="E344" s="68">
        <f t="shared" si="38"/>
        <v>91</v>
      </c>
      <c r="F344" s="68">
        <f t="shared" si="39"/>
        <v>63331.375978635064</v>
      </c>
      <c r="G344" s="68">
        <f t="shared" si="40"/>
        <v>796.3002134323475</v>
      </c>
      <c r="H344" s="68">
        <f t="shared" si="35"/>
        <v>189.9941279359052</v>
      </c>
      <c r="I344" s="69">
        <f t="shared" si="36"/>
        <v>606.30608549644228</v>
      </c>
    </row>
    <row r="345" spans="1:9">
      <c r="A345" s="65">
        <f t="shared" si="37"/>
        <v>3.6</v>
      </c>
      <c r="B345" s="66"/>
      <c r="C345" s="67">
        <f t="shared" si="41"/>
        <v>0</v>
      </c>
      <c r="D345" s="68">
        <v>330</v>
      </c>
      <c r="E345" s="68">
        <f t="shared" si="38"/>
        <v>90</v>
      </c>
      <c r="F345" s="68">
        <f t="shared" si="39"/>
        <v>62725.069893138621</v>
      </c>
      <c r="G345" s="68">
        <f t="shared" si="40"/>
        <v>796.30021343234728</v>
      </c>
      <c r="H345" s="68">
        <f t="shared" si="35"/>
        <v>188.17520967941584</v>
      </c>
      <c r="I345" s="69">
        <f t="shared" si="36"/>
        <v>608.12500375293143</v>
      </c>
    </row>
    <row r="346" spans="1:9">
      <c r="A346" s="65">
        <f t="shared" si="37"/>
        <v>3.6</v>
      </c>
      <c r="B346" s="66"/>
      <c r="C346" s="67">
        <f t="shared" si="41"/>
        <v>0</v>
      </c>
      <c r="D346" s="68">
        <v>331</v>
      </c>
      <c r="E346" s="68">
        <f t="shared" si="38"/>
        <v>89</v>
      </c>
      <c r="F346" s="68">
        <f t="shared" si="39"/>
        <v>62116.94488938569</v>
      </c>
      <c r="G346" s="68">
        <f t="shared" si="40"/>
        <v>796.3002134323466</v>
      </c>
      <c r="H346" s="68">
        <f t="shared" si="35"/>
        <v>186.35083466815706</v>
      </c>
      <c r="I346" s="69">
        <f t="shared" si="36"/>
        <v>609.94937876418953</v>
      </c>
    </row>
    <row r="347" spans="1:9">
      <c r="A347" s="65">
        <f t="shared" si="37"/>
        <v>3.6</v>
      </c>
      <c r="B347" s="66"/>
      <c r="C347" s="67">
        <f t="shared" si="41"/>
        <v>0</v>
      </c>
      <c r="D347" s="68">
        <v>332</v>
      </c>
      <c r="E347" s="68">
        <f t="shared" si="38"/>
        <v>88</v>
      </c>
      <c r="F347" s="68">
        <f t="shared" si="39"/>
        <v>61506.995510621498</v>
      </c>
      <c r="G347" s="68">
        <f t="shared" si="40"/>
        <v>796.3002134323466</v>
      </c>
      <c r="H347" s="68">
        <f t="shared" si="35"/>
        <v>184.52098653186451</v>
      </c>
      <c r="I347" s="69">
        <f t="shared" si="36"/>
        <v>611.77922690048206</v>
      </c>
    </row>
    <row r="348" spans="1:9">
      <c r="A348" s="65">
        <f t="shared" si="37"/>
        <v>3.6</v>
      </c>
      <c r="B348" s="66"/>
      <c r="C348" s="67">
        <f t="shared" si="41"/>
        <v>0</v>
      </c>
      <c r="D348" s="68">
        <v>333</v>
      </c>
      <c r="E348" s="68">
        <f t="shared" si="38"/>
        <v>87</v>
      </c>
      <c r="F348" s="68">
        <f t="shared" si="39"/>
        <v>60895.21628372102</v>
      </c>
      <c r="G348" s="68">
        <f t="shared" si="40"/>
        <v>796.3002134323466</v>
      </c>
      <c r="H348" s="68">
        <f t="shared" si="35"/>
        <v>182.68564885116305</v>
      </c>
      <c r="I348" s="69">
        <f t="shared" si="36"/>
        <v>613.61456458118357</v>
      </c>
    </row>
    <row r="349" spans="1:9">
      <c r="A349" s="65">
        <f t="shared" si="37"/>
        <v>3.6</v>
      </c>
      <c r="B349" s="66"/>
      <c r="C349" s="67">
        <f t="shared" si="41"/>
        <v>0</v>
      </c>
      <c r="D349" s="68">
        <v>334</v>
      </c>
      <c r="E349" s="68">
        <f t="shared" si="38"/>
        <v>86</v>
      </c>
      <c r="F349" s="68">
        <f t="shared" si="39"/>
        <v>60281.601719139835</v>
      </c>
      <c r="G349" s="68">
        <f t="shared" si="40"/>
        <v>796.30021343234569</v>
      </c>
      <c r="H349" s="68">
        <f t="shared" si="35"/>
        <v>180.8448051574195</v>
      </c>
      <c r="I349" s="69">
        <f t="shared" si="36"/>
        <v>615.45540827492619</v>
      </c>
    </row>
    <row r="350" spans="1:9">
      <c r="A350" s="65">
        <f t="shared" si="37"/>
        <v>3.6</v>
      </c>
      <c r="B350" s="66"/>
      <c r="C350" s="67">
        <f t="shared" si="41"/>
        <v>0</v>
      </c>
      <c r="D350" s="68">
        <v>335</v>
      </c>
      <c r="E350" s="68">
        <f t="shared" si="38"/>
        <v>85</v>
      </c>
      <c r="F350" s="68">
        <f t="shared" si="39"/>
        <v>59666.146310864911</v>
      </c>
      <c r="G350" s="68">
        <f t="shared" si="40"/>
        <v>796.30021343234489</v>
      </c>
      <c r="H350" s="68">
        <f t="shared" si="35"/>
        <v>178.99843893259472</v>
      </c>
      <c r="I350" s="69">
        <f t="shared" si="36"/>
        <v>617.30177449975019</v>
      </c>
    </row>
    <row r="351" spans="1:9">
      <c r="A351" s="65">
        <f t="shared" si="37"/>
        <v>3.6</v>
      </c>
      <c r="B351" s="66"/>
      <c r="C351" s="67">
        <f t="shared" si="41"/>
        <v>0</v>
      </c>
      <c r="D351" s="68">
        <v>336</v>
      </c>
      <c r="E351" s="68">
        <f t="shared" si="38"/>
        <v>84</v>
      </c>
      <c r="F351" s="68">
        <f t="shared" si="39"/>
        <v>59048.844536365163</v>
      </c>
      <c r="G351" s="68">
        <f t="shared" si="40"/>
        <v>796.30021343234489</v>
      </c>
      <c r="H351" s="68">
        <f t="shared" si="35"/>
        <v>177.14653360909548</v>
      </c>
      <c r="I351" s="69">
        <f t="shared" si="36"/>
        <v>619.15367982324938</v>
      </c>
    </row>
    <row r="352" spans="1:9">
      <c r="A352" s="65">
        <f t="shared" si="37"/>
        <v>3.6</v>
      </c>
      <c r="B352" s="66"/>
      <c r="C352" s="67">
        <f t="shared" si="41"/>
        <v>0</v>
      </c>
      <c r="D352" s="68">
        <v>337</v>
      </c>
      <c r="E352" s="68">
        <f t="shared" si="38"/>
        <v>83</v>
      </c>
      <c r="F352" s="68">
        <f t="shared" si="39"/>
        <v>58429.690856541914</v>
      </c>
      <c r="G352" s="68">
        <f t="shared" si="40"/>
        <v>796.30021343234444</v>
      </c>
      <c r="H352" s="68">
        <f t="shared" si="35"/>
        <v>175.28907256962574</v>
      </c>
      <c r="I352" s="69">
        <f t="shared" si="36"/>
        <v>621.01114086271866</v>
      </c>
    </row>
    <row r="353" spans="1:9">
      <c r="A353" s="65">
        <f t="shared" si="37"/>
        <v>3.6</v>
      </c>
      <c r="B353" s="66"/>
      <c r="C353" s="67">
        <f t="shared" si="41"/>
        <v>0</v>
      </c>
      <c r="D353" s="68">
        <v>338</v>
      </c>
      <c r="E353" s="68">
        <f t="shared" si="38"/>
        <v>82</v>
      </c>
      <c r="F353" s="68">
        <f t="shared" si="39"/>
        <v>57808.679715679194</v>
      </c>
      <c r="G353" s="68">
        <f t="shared" si="40"/>
        <v>796.30021343234421</v>
      </c>
      <c r="H353" s="68">
        <f t="shared" si="35"/>
        <v>173.42603914703759</v>
      </c>
      <c r="I353" s="69">
        <f t="shared" si="36"/>
        <v>622.87417428530659</v>
      </c>
    </row>
    <row r="354" spans="1:9">
      <c r="A354" s="65">
        <f t="shared" si="37"/>
        <v>3.6</v>
      </c>
      <c r="B354" s="66"/>
      <c r="C354" s="67">
        <f t="shared" si="41"/>
        <v>0</v>
      </c>
      <c r="D354" s="68">
        <v>339</v>
      </c>
      <c r="E354" s="68">
        <f t="shared" si="38"/>
        <v>81</v>
      </c>
      <c r="F354" s="68">
        <f t="shared" si="39"/>
        <v>57185.805541393886</v>
      </c>
      <c r="G354" s="68">
        <f t="shared" si="40"/>
        <v>796.30021343234398</v>
      </c>
      <c r="H354" s="68">
        <f t="shared" si="35"/>
        <v>171.55741662418168</v>
      </c>
      <c r="I354" s="69">
        <f t="shared" si="36"/>
        <v>624.74279680816232</v>
      </c>
    </row>
    <row r="355" spans="1:9">
      <c r="A355" s="65">
        <f t="shared" si="37"/>
        <v>3.6</v>
      </c>
      <c r="B355" s="66"/>
      <c r="C355" s="67">
        <f t="shared" si="41"/>
        <v>0</v>
      </c>
      <c r="D355" s="68">
        <v>340</v>
      </c>
      <c r="E355" s="68">
        <f t="shared" si="38"/>
        <v>80</v>
      </c>
      <c r="F355" s="68">
        <f t="shared" si="39"/>
        <v>56561.062744585724</v>
      </c>
      <c r="G355" s="68">
        <f t="shared" si="40"/>
        <v>796.30021343234341</v>
      </c>
      <c r="H355" s="68">
        <f t="shared" si="35"/>
        <v>169.68318823375716</v>
      </c>
      <c r="I355" s="69">
        <f t="shared" si="36"/>
        <v>626.61702519858625</v>
      </c>
    </row>
    <row r="356" spans="1:9">
      <c r="A356" s="65">
        <f t="shared" si="37"/>
        <v>3.6</v>
      </c>
      <c r="B356" s="66"/>
      <c r="C356" s="67">
        <f t="shared" si="41"/>
        <v>0</v>
      </c>
      <c r="D356" s="68">
        <v>341</v>
      </c>
      <c r="E356" s="68">
        <f t="shared" si="38"/>
        <v>79</v>
      </c>
      <c r="F356" s="68">
        <f t="shared" si="39"/>
        <v>55934.445719387135</v>
      </c>
      <c r="G356" s="68">
        <f t="shared" si="40"/>
        <v>796.30021343234318</v>
      </c>
      <c r="H356" s="68">
        <f t="shared" si="35"/>
        <v>167.80333715816141</v>
      </c>
      <c r="I356" s="69">
        <f t="shared" si="36"/>
        <v>628.49687627418177</v>
      </c>
    </row>
    <row r="357" spans="1:9">
      <c r="A357" s="65">
        <f t="shared" si="37"/>
        <v>3.6</v>
      </c>
      <c r="B357" s="66"/>
      <c r="C357" s="67">
        <f t="shared" si="41"/>
        <v>0</v>
      </c>
      <c r="D357" s="68">
        <v>342</v>
      </c>
      <c r="E357" s="68">
        <f t="shared" si="38"/>
        <v>78</v>
      </c>
      <c r="F357" s="68">
        <f t="shared" si="39"/>
        <v>55305.94884311295</v>
      </c>
      <c r="G357" s="68">
        <f t="shared" si="40"/>
        <v>796.30021343234284</v>
      </c>
      <c r="H357" s="68">
        <f t="shared" si="35"/>
        <v>165.91784652933885</v>
      </c>
      <c r="I357" s="69">
        <f t="shared" si="36"/>
        <v>630.38236690300403</v>
      </c>
    </row>
    <row r="358" spans="1:9">
      <c r="A358" s="65">
        <f t="shared" si="37"/>
        <v>3.6</v>
      </c>
      <c r="B358" s="66"/>
      <c r="C358" s="67">
        <f t="shared" si="41"/>
        <v>0</v>
      </c>
      <c r="D358" s="68">
        <v>343</v>
      </c>
      <c r="E358" s="68">
        <f t="shared" si="38"/>
        <v>77</v>
      </c>
      <c r="F358" s="68">
        <f t="shared" si="39"/>
        <v>54675.566476209948</v>
      </c>
      <c r="G358" s="68">
        <f t="shared" si="40"/>
        <v>796.30021343234205</v>
      </c>
      <c r="H358" s="68">
        <f t="shared" si="35"/>
        <v>164.02669942862983</v>
      </c>
      <c r="I358" s="69">
        <f t="shared" si="36"/>
        <v>632.27351400371219</v>
      </c>
    </row>
    <row r="359" spans="1:9">
      <c r="A359" s="65">
        <f t="shared" si="37"/>
        <v>3.6</v>
      </c>
      <c r="B359" s="66"/>
      <c r="C359" s="67">
        <f t="shared" si="41"/>
        <v>0</v>
      </c>
      <c r="D359" s="68">
        <v>344</v>
      </c>
      <c r="E359" s="68">
        <f t="shared" si="38"/>
        <v>76</v>
      </c>
      <c r="F359" s="68">
        <f t="shared" si="39"/>
        <v>54043.292962206237</v>
      </c>
      <c r="G359" s="68">
        <f t="shared" si="40"/>
        <v>796.30021343234159</v>
      </c>
      <c r="H359" s="68">
        <f t="shared" si="35"/>
        <v>162.12987888661871</v>
      </c>
      <c r="I359" s="69">
        <f t="shared" si="36"/>
        <v>634.17033454572288</v>
      </c>
    </row>
    <row r="360" spans="1:9">
      <c r="A360" s="65">
        <f t="shared" si="37"/>
        <v>3.6</v>
      </c>
      <c r="B360" s="66"/>
      <c r="C360" s="67">
        <f t="shared" si="41"/>
        <v>0</v>
      </c>
      <c r="D360" s="68">
        <v>345</v>
      </c>
      <c r="E360" s="68">
        <f t="shared" si="38"/>
        <v>75</v>
      </c>
      <c r="F360" s="68">
        <f t="shared" si="39"/>
        <v>53409.122627660516</v>
      </c>
      <c r="G360" s="68">
        <f t="shared" si="40"/>
        <v>796.3002134323408</v>
      </c>
      <c r="H360" s="68">
        <f t="shared" si="35"/>
        <v>160.22736788298155</v>
      </c>
      <c r="I360" s="69">
        <f t="shared" si="36"/>
        <v>636.07284554935927</v>
      </c>
    </row>
    <row r="361" spans="1:9">
      <c r="A361" s="65">
        <f t="shared" si="37"/>
        <v>3.6</v>
      </c>
      <c r="B361" s="66"/>
      <c r="C361" s="67">
        <f t="shared" si="41"/>
        <v>0</v>
      </c>
      <c r="D361" s="68">
        <v>346</v>
      </c>
      <c r="E361" s="68">
        <f t="shared" si="38"/>
        <v>74</v>
      </c>
      <c r="F361" s="68">
        <f t="shared" si="39"/>
        <v>52773.049782111157</v>
      </c>
      <c r="G361" s="68">
        <f t="shared" si="40"/>
        <v>796.30021343234125</v>
      </c>
      <c r="H361" s="68">
        <f t="shared" si="35"/>
        <v>158.31914934633349</v>
      </c>
      <c r="I361" s="69">
        <f t="shared" si="36"/>
        <v>637.98106408600779</v>
      </c>
    </row>
    <row r="362" spans="1:9">
      <c r="A362" s="65">
        <f t="shared" si="37"/>
        <v>3.6</v>
      </c>
      <c r="B362" s="66"/>
      <c r="C362" s="67">
        <f t="shared" si="41"/>
        <v>0</v>
      </c>
      <c r="D362" s="68">
        <v>347</v>
      </c>
      <c r="E362" s="68">
        <f t="shared" si="38"/>
        <v>73</v>
      </c>
      <c r="F362" s="68">
        <f t="shared" si="39"/>
        <v>52135.068718025148</v>
      </c>
      <c r="G362" s="68">
        <f t="shared" si="40"/>
        <v>796.30021343234068</v>
      </c>
      <c r="H362" s="68">
        <f t="shared" si="35"/>
        <v>156.40520615407544</v>
      </c>
      <c r="I362" s="69">
        <f t="shared" si="36"/>
        <v>639.89500727826521</v>
      </c>
    </row>
    <row r="363" spans="1:9">
      <c r="A363" s="65">
        <f t="shared" si="37"/>
        <v>3.6</v>
      </c>
      <c r="B363" s="66"/>
      <c r="C363" s="67">
        <f t="shared" si="41"/>
        <v>0</v>
      </c>
      <c r="D363" s="68">
        <v>348</v>
      </c>
      <c r="E363" s="68">
        <f t="shared" si="38"/>
        <v>72</v>
      </c>
      <c r="F363" s="68">
        <f t="shared" si="39"/>
        <v>51495.17371074688</v>
      </c>
      <c r="G363" s="68">
        <f t="shared" si="40"/>
        <v>796.30021343234034</v>
      </c>
      <c r="H363" s="68">
        <f t="shared" si="35"/>
        <v>154.48552113224062</v>
      </c>
      <c r="I363" s="69">
        <f t="shared" si="36"/>
        <v>641.81469230009975</v>
      </c>
    </row>
    <row r="364" spans="1:9">
      <c r="A364" s="65">
        <f t="shared" si="37"/>
        <v>3.6</v>
      </c>
      <c r="B364" s="66"/>
      <c r="C364" s="67">
        <f t="shared" si="41"/>
        <v>0</v>
      </c>
      <c r="D364" s="68">
        <v>349</v>
      </c>
      <c r="E364" s="68">
        <f t="shared" si="38"/>
        <v>71</v>
      </c>
      <c r="F364" s="68">
        <f t="shared" si="39"/>
        <v>50853.359018446783</v>
      </c>
      <c r="G364" s="68">
        <f t="shared" si="40"/>
        <v>796.30021343234</v>
      </c>
      <c r="H364" s="68">
        <f t="shared" si="35"/>
        <v>152.56007705534034</v>
      </c>
      <c r="I364" s="69">
        <f t="shared" si="36"/>
        <v>643.74013637699966</v>
      </c>
    </row>
    <row r="365" spans="1:9">
      <c r="A365" s="65">
        <f t="shared" si="37"/>
        <v>3.6</v>
      </c>
      <c r="B365" s="66"/>
      <c r="C365" s="67">
        <f t="shared" si="41"/>
        <v>0</v>
      </c>
      <c r="D365" s="68">
        <v>350</v>
      </c>
      <c r="E365" s="68">
        <f t="shared" si="38"/>
        <v>70</v>
      </c>
      <c r="F365" s="68">
        <f t="shared" si="39"/>
        <v>50209.618882069786</v>
      </c>
      <c r="G365" s="68">
        <f t="shared" si="40"/>
        <v>796.30021343233955</v>
      </c>
      <c r="H365" s="68">
        <f t="shared" si="35"/>
        <v>150.62885664620936</v>
      </c>
      <c r="I365" s="69">
        <f t="shared" si="36"/>
        <v>645.67135678613022</v>
      </c>
    </row>
    <row r="366" spans="1:9">
      <c r="A366" s="65">
        <f t="shared" si="37"/>
        <v>3.6</v>
      </c>
      <c r="B366" s="66"/>
      <c r="C366" s="67">
        <f t="shared" si="41"/>
        <v>0</v>
      </c>
      <c r="D366" s="68">
        <v>351</v>
      </c>
      <c r="E366" s="68">
        <f t="shared" si="38"/>
        <v>69</v>
      </c>
      <c r="F366" s="68">
        <f t="shared" si="39"/>
        <v>49563.947525283656</v>
      </c>
      <c r="G366" s="68">
        <f t="shared" si="40"/>
        <v>796.30021343233886</v>
      </c>
      <c r="H366" s="68">
        <f t="shared" si="35"/>
        <v>148.69184257585096</v>
      </c>
      <c r="I366" s="69">
        <f t="shared" si="36"/>
        <v>647.60837085648791</v>
      </c>
    </row>
    <row r="367" spans="1:9">
      <c r="A367" s="65">
        <f t="shared" si="37"/>
        <v>3.6</v>
      </c>
      <c r="B367" s="66"/>
      <c r="C367" s="67">
        <f t="shared" si="41"/>
        <v>0</v>
      </c>
      <c r="D367" s="68">
        <v>352</v>
      </c>
      <c r="E367" s="68">
        <f t="shared" si="38"/>
        <v>68</v>
      </c>
      <c r="F367" s="68">
        <f t="shared" si="39"/>
        <v>48916.339154427165</v>
      </c>
      <c r="G367" s="68">
        <f t="shared" si="40"/>
        <v>796.3002134323383</v>
      </c>
      <c r="H367" s="68">
        <f t="shared" si="35"/>
        <v>146.74901746328149</v>
      </c>
      <c r="I367" s="69">
        <f t="shared" si="36"/>
        <v>649.55119596905683</v>
      </c>
    </row>
    <row r="368" spans="1:9">
      <c r="A368" s="65">
        <f t="shared" si="37"/>
        <v>3.6</v>
      </c>
      <c r="B368" s="66"/>
      <c r="C368" s="67">
        <f t="shared" si="41"/>
        <v>0</v>
      </c>
      <c r="D368" s="68">
        <v>353</v>
      </c>
      <c r="E368" s="68">
        <f t="shared" si="38"/>
        <v>67</v>
      </c>
      <c r="F368" s="68">
        <f t="shared" si="39"/>
        <v>48266.78795845811</v>
      </c>
      <c r="G368" s="68">
        <f t="shared" si="40"/>
        <v>796.30021343233796</v>
      </c>
      <c r="H368" s="68">
        <f t="shared" si="35"/>
        <v>144.80036387537433</v>
      </c>
      <c r="I368" s="69">
        <f t="shared" si="36"/>
        <v>651.49984955696368</v>
      </c>
    </row>
    <row r="369" spans="1:9">
      <c r="A369" s="65">
        <f t="shared" si="37"/>
        <v>3.6</v>
      </c>
      <c r="B369" s="66"/>
      <c r="C369" s="67">
        <f t="shared" si="41"/>
        <v>0</v>
      </c>
      <c r="D369" s="68">
        <v>354</v>
      </c>
      <c r="E369" s="68">
        <f t="shared" si="38"/>
        <v>66</v>
      </c>
      <c r="F369" s="68">
        <f t="shared" si="39"/>
        <v>47615.288108901143</v>
      </c>
      <c r="G369" s="68">
        <f t="shared" si="40"/>
        <v>796.30021343233739</v>
      </c>
      <c r="H369" s="68">
        <f t="shared" si="35"/>
        <v>142.84586432670343</v>
      </c>
      <c r="I369" s="69">
        <f t="shared" si="36"/>
        <v>653.45434910563392</v>
      </c>
    </row>
    <row r="370" spans="1:9">
      <c r="A370" s="65">
        <f t="shared" si="37"/>
        <v>3.6</v>
      </c>
      <c r="B370" s="66"/>
      <c r="C370" s="67">
        <f t="shared" si="41"/>
        <v>0</v>
      </c>
      <c r="D370" s="68">
        <v>355</v>
      </c>
      <c r="E370" s="68">
        <f t="shared" si="38"/>
        <v>65</v>
      </c>
      <c r="F370" s="68">
        <f t="shared" si="39"/>
        <v>46961.833759795511</v>
      </c>
      <c r="G370" s="68">
        <f t="shared" si="40"/>
        <v>796.30021343233682</v>
      </c>
      <c r="H370" s="68">
        <f t="shared" si="35"/>
        <v>140.88550127938655</v>
      </c>
      <c r="I370" s="69">
        <f t="shared" si="36"/>
        <v>655.4147121529503</v>
      </c>
    </row>
    <row r="371" spans="1:9">
      <c r="A371" s="65">
        <f t="shared" si="37"/>
        <v>3.6</v>
      </c>
      <c r="B371" s="66"/>
      <c r="C371" s="67">
        <f t="shared" si="41"/>
        <v>0</v>
      </c>
      <c r="D371" s="68">
        <v>356</v>
      </c>
      <c r="E371" s="68">
        <f t="shared" si="38"/>
        <v>64</v>
      </c>
      <c r="F371" s="68">
        <f t="shared" si="39"/>
        <v>46306.419047642557</v>
      </c>
      <c r="G371" s="68">
        <f t="shared" si="40"/>
        <v>796.30021343233659</v>
      </c>
      <c r="H371" s="68">
        <f t="shared" si="35"/>
        <v>138.91925714292768</v>
      </c>
      <c r="I371" s="69">
        <f t="shared" si="36"/>
        <v>657.38095628940891</v>
      </c>
    </row>
    <row r="372" spans="1:9">
      <c r="A372" s="65">
        <f t="shared" si="37"/>
        <v>3.6</v>
      </c>
      <c r="B372" s="66"/>
      <c r="C372" s="67">
        <f t="shared" si="41"/>
        <v>0</v>
      </c>
      <c r="D372" s="68">
        <v>357</v>
      </c>
      <c r="E372" s="68">
        <f t="shared" si="38"/>
        <v>63</v>
      </c>
      <c r="F372" s="68">
        <f t="shared" si="39"/>
        <v>45649.038091353148</v>
      </c>
      <c r="G372" s="68">
        <f t="shared" si="40"/>
        <v>796.30021343233625</v>
      </c>
      <c r="H372" s="68">
        <f t="shared" si="35"/>
        <v>136.94711427405943</v>
      </c>
      <c r="I372" s="69">
        <f t="shared" si="36"/>
        <v>659.35309915827679</v>
      </c>
    </row>
    <row r="373" spans="1:9">
      <c r="A373" s="65">
        <f t="shared" si="37"/>
        <v>3.6</v>
      </c>
      <c r="B373" s="66"/>
      <c r="C373" s="67">
        <f t="shared" si="41"/>
        <v>0</v>
      </c>
      <c r="D373" s="68">
        <v>358</v>
      </c>
      <c r="E373" s="68">
        <f t="shared" si="38"/>
        <v>62</v>
      </c>
      <c r="F373" s="68">
        <f t="shared" si="39"/>
        <v>44989.684992194874</v>
      </c>
      <c r="G373" s="68">
        <f t="shared" si="40"/>
        <v>796.30021343233477</v>
      </c>
      <c r="H373" s="68">
        <f t="shared" si="35"/>
        <v>134.9690549765846</v>
      </c>
      <c r="I373" s="69">
        <f t="shared" si="36"/>
        <v>661.33115845575014</v>
      </c>
    </row>
    <row r="374" spans="1:9">
      <c r="A374" s="65">
        <f t="shared" si="37"/>
        <v>3.6</v>
      </c>
      <c r="B374" s="66"/>
      <c r="C374" s="67">
        <f t="shared" si="41"/>
        <v>0</v>
      </c>
      <c r="D374" s="68">
        <v>359</v>
      </c>
      <c r="E374" s="68">
        <f t="shared" si="38"/>
        <v>61</v>
      </c>
      <c r="F374" s="68">
        <f t="shared" si="39"/>
        <v>44328.353833739122</v>
      </c>
      <c r="G374" s="68">
        <f t="shared" si="40"/>
        <v>796.3002134323342</v>
      </c>
      <c r="H374" s="68">
        <f t="shared" si="35"/>
        <v>132.98506150121736</v>
      </c>
      <c r="I374" s="69">
        <f t="shared" si="36"/>
        <v>663.31515193111682</v>
      </c>
    </row>
    <row r="375" spans="1:9">
      <c r="A375" s="65">
        <f t="shared" si="37"/>
        <v>3.6</v>
      </c>
      <c r="B375" s="66"/>
      <c r="C375" s="67">
        <f t="shared" si="41"/>
        <v>0</v>
      </c>
      <c r="D375" s="68">
        <v>360</v>
      </c>
      <c r="E375" s="68">
        <f t="shared" si="38"/>
        <v>60</v>
      </c>
      <c r="F375" s="68">
        <f t="shared" si="39"/>
        <v>43665.038681808008</v>
      </c>
      <c r="G375" s="68">
        <f t="shared" si="40"/>
        <v>796.30021343233363</v>
      </c>
      <c r="H375" s="68">
        <f t="shared" si="35"/>
        <v>130.99511604542403</v>
      </c>
      <c r="I375" s="69">
        <f t="shared" si="36"/>
        <v>665.30509738690967</v>
      </c>
    </row>
    <row r="376" spans="1:9">
      <c r="A376" s="65">
        <f t="shared" si="37"/>
        <v>3.6</v>
      </c>
      <c r="B376" s="66"/>
      <c r="C376" s="67">
        <f t="shared" si="41"/>
        <v>0</v>
      </c>
      <c r="D376" s="68">
        <v>361</v>
      </c>
      <c r="E376" s="68">
        <f t="shared" si="38"/>
        <v>59</v>
      </c>
      <c r="F376" s="68">
        <f t="shared" si="39"/>
        <v>42999.733584421097</v>
      </c>
      <c r="G376" s="68">
        <f t="shared" si="40"/>
        <v>796.30021343233295</v>
      </c>
      <c r="H376" s="68">
        <f t="shared" si="35"/>
        <v>128.9992007532633</v>
      </c>
      <c r="I376" s="69">
        <f t="shared" si="36"/>
        <v>667.30101267906969</v>
      </c>
    </row>
    <row r="377" spans="1:9">
      <c r="A377" s="65">
        <f t="shared" si="37"/>
        <v>3.6</v>
      </c>
      <c r="B377" s="66"/>
      <c r="C377" s="67">
        <f t="shared" si="41"/>
        <v>0</v>
      </c>
      <c r="D377" s="68">
        <v>362</v>
      </c>
      <c r="E377" s="68">
        <f t="shared" si="38"/>
        <v>58</v>
      </c>
      <c r="F377" s="68">
        <f t="shared" si="39"/>
        <v>42332.432571742029</v>
      </c>
      <c r="G377" s="68">
        <f t="shared" si="40"/>
        <v>796.30021343233318</v>
      </c>
      <c r="H377" s="68">
        <f t="shared" si="35"/>
        <v>126.99729771522608</v>
      </c>
      <c r="I377" s="69">
        <f t="shared" si="36"/>
        <v>669.30291571710711</v>
      </c>
    </row>
    <row r="378" spans="1:9">
      <c r="A378" s="65">
        <f t="shared" si="37"/>
        <v>3.6</v>
      </c>
      <c r="B378" s="66"/>
      <c r="C378" s="67">
        <f t="shared" si="41"/>
        <v>0</v>
      </c>
      <c r="D378" s="68">
        <v>363</v>
      </c>
      <c r="E378" s="68">
        <f t="shared" si="38"/>
        <v>57</v>
      </c>
      <c r="F378" s="68">
        <f t="shared" si="39"/>
        <v>41663.129656024925</v>
      </c>
      <c r="G378" s="68">
        <f t="shared" si="40"/>
        <v>796.30021343233227</v>
      </c>
      <c r="H378" s="68">
        <f t="shared" si="35"/>
        <v>124.98938896807478</v>
      </c>
      <c r="I378" s="69">
        <f t="shared" si="36"/>
        <v>671.31082446425751</v>
      </c>
    </row>
    <row r="379" spans="1:9">
      <c r="A379" s="65">
        <f t="shared" si="37"/>
        <v>3.6</v>
      </c>
      <c r="B379" s="66"/>
      <c r="C379" s="67">
        <f t="shared" si="41"/>
        <v>0</v>
      </c>
      <c r="D379" s="68">
        <v>364</v>
      </c>
      <c r="E379" s="68">
        <f t="shared" si="38"/>
        <v>56</v>
      </c>
      <c r="F379" s="68">
        <f t="shared" si="39"/>
        <v>40991.818831560668</v>
      </c>
      <c r="G379" s="68">
        <f t="shared" si="40"/>
        <v>796.30021343233238</v>
      </c>
      <c r="H379" s="68">
        <f t="shared" si="35"/>
        <v>122.97545649468201</v>
      </c>
      <c r="I379" s="69">
        <f t="shared" si="36"/>
        <v>673.32475693765036</v>
      </c>
    </row>
    <row r="380" spans="1:9">
      <c r="A380" s="65">
        <f t="shared" si="37"/>
        <v>3.6</v>
      </c>
      <c r="B380" s="66"/>
      <c r="C380" s="67">
        <f t="shared" si="41"/>
        <v>0</v>
      </c>
      <c r="D380" s="68">
        <v>365</v>
      </c>
      <c r="E380" s="68">
        <f t="shared" si="38"/>
        <v>55</v>
      </c>
      <c r="F380" s="68">
        <f t="shared" si="39"/>
        <v>40318.49407462302</v>
      </c>
      <c r="G380" s="68">
        <f t="shared" si="40"/>
        <v>796.3002134323317</v>
      </c>
      <c r="H380" s="68">
        <f t="shared" si="35"/>
        <v>120.95548222386905</v>
      </c>
      <c r="I380" s="69">
        <f t="shared" si="36"/>
        <v>675.34473120846269</v>
      </c>
    </row>
    <row r="381" spans="1:9">
      <c r="A381" s="65">
        <f t="shared" si="37"/>
        <v>3.6</v>
      </c>
      <c r="B381" s="66"/>
      <c r="C381" s="67">
        <f t="shared" si="41"/>
        <v>0</v>
      </c>
      <c r="D381" s="68">
        <v>366</v>
      </c>
      <c r="E381" s="68">
        <f t="shared" si="38"/>
        <v>54</v>
      </c>
      <c r="F381" s="68">
        <f t="shared" si="39"/>
        <v>39643.14934341456</v>
      </c>
      <c r="G381" s="68">
        <f t="shared" si="40"/>
        <v>796.30021343233079</v>
      </c>
      <c r="H381" s="68">
        <f t="shared" si="35"/>
        <v>118.92944803024368</v>
      </c>
      <c r="I381" s="69">
        <f t="shared" si="36"/>
        <v>677.37076540208716</v>
      </c>
    </row>
    <row r="382" spans="1:9">
      <c r="A382" s="65">
        <f t="shared" si="37"/>
        <v>3.6</v>
      </c>
      <c r="B382" s="66"/>
      <c r="C382" s="67">
        <f t="shared" si="41"/>
        <v>0</v>
      </c>
      <c r="D382" s="68">
        <v>367</v>
      </c>
      <c r="E382" s="68">
        <f t="shared" si="38"/>
        <v>53</v>
      </c>
      <c r="F382" s="68">
        <f t="shared" si="39"/>
        <v>38965.778578012476</v>
      </c>
      <c r="G382" s="68">
        <f t="shared" si="40"/>
        <v>796.30021343232988</v>
      </c>
      <c r="H382" s="68">
        <f t="shared" si="35"/>
        <v>116.89733573403743</v>
      </c>
      <c r="I382" s="69">
        <f t="shared" si="36"/>
        <v>679.40287769829251</v>
      </c>
    </row>
    <row r="383" spans="1:9">
      <c r="A383" s="65">
        <f t="shared" si="37"/>
        <v>3.6</v>
      </c>
      <c r="B383" s="66"/>
      <c r="C383" s="67">
        <f t="shared" si="41"/>
        <v>0</v>
      </c>
      <c r="D383" s="68">
        <v>368</v>
      </c>
      <c r="E383" s="68">
        <f t="shared" si="38"/>
        <v>52</v>
      </c>
      <c r="F383" s="68">
        <f t="shared" si="39"/>
        <v>38286.37570031418</v>
      </c>
      <c r="G383" s="68">
        <f t="shared" si="40"/>
        <v>796.30021343232909</v>
      </c>
      <c r="H383" s="68">
        <f t="shared" si="35"/>
        <v>114.85912710094254</v>
      </c>
      <c r="I383" s="69">
        <f t="shared" si="36"/>
        <v>681.44108633138649</v>
      </c>
    </row>
    <row r="384" spans="1:9">
      <c r="A384" s="65">
        <f t="shared" si="37"/>
        <v>3.6</v>
      </c>
      <c r="B384" s="66"/>
      <c r="C384" s="67">
        <f t="shared" si="41"/>
        <v>0</v>
      </c>
      <c r="D384" s="68">
        <v>369</v>
      </c>
      <c r="E384" s="68">
        <f t="shared" si="38"/>
        <v>51</v>
      </c>
      <c r="F384" s="68">
        <f t="shared" si="39"/>
        <v>37604.93461398279</v>
      </c>
      <c r="G384" s="68">
        <f t="shared" si="40"/>
        <v>796.30021343232841</v>
      </c>
      <c r="H384" s="68">
        <f t="shared" si="35"/>
        <v>112.81480384194838</v>
      </c>
      <c r="I384" s="69">
        <f t="shared" si="36"/>
        <v>683.48540959038007</v>
      </c>
    </row>
    <row r="385" spans="1:9">
      <c r="A385" s="65">
        <f t="shared" si="37"/>
        <v>3.6</v>
      </c>
      <c r="B385" s="66"/>
      <c r="C385" s="67">
        <f t="shared" si="41"/>
        <v>0</v>
      </c>
      <c r="D385" s="68">
        <v>370</v>
      </c>
      <c r="E385" s="68">
        <f t="shared" si="38"/>
        <v>50</v>
      </c>
      <c r="F385" s="68">
        <f t="shared" si="39"/>
        <v>36921.449204392411</v>
      </c>
      <c r="G385" s="68">
        <f t="shared" si="40"/>
        <v>796.30021343232795</v>
      </c>
      <c r="H385" s="68">
        <f t="shared" si="35"/>
        <v>110.76434761317724</v>
      </c>
      <c r="I385" s="69">
        <f t="shared" si="36"/>
        <v>685.53586581915067</v>
      </c>
    </row>
    <row r="386" spans="1:9">
      <c r="A386" s="65">
        <f t="shared" si="37"/>
        <v>3.6</v>
      </c>
      <c r="B386" s="66"/>
      <c r="C386" s="67">
        <f t="shared" si="41"/>
        <v>0</v>
      </c>
      <c r="D386" s="68">
        <v>371</v>
      </c>
      <c r="E386" s="68">
        <f t="shared" si="38"/>
        <v>49</v>
      </c>
      <c r="F386" s="68">
        <f t="shared" si="39"/>
        <v>36235.913338573264</v>
      </c>
      <c r="G386" s="68">
        <f t="shared" si="40"/>
        <v>796.30021343232727</v>
      </c>
      <c r="H386" s="68">
        <f t="shared" si="35"/>
        <v>108.70774001571979</v>
      </c>
      <c r="I386" s="69">
        <f t="shared" si="36"/>
        <v>687.5924734166075</v>
      </c>
    </row>
    <row r="387" spans="1:9">
      <c r="A387" s="65">
        <f t="shared" si="37"/>
        <v>3.6</v>
      </c>
      <c r="B387" s="66"/>
      <c r="C387" s="67">
        <f t="shared" si="41"/>
        <v>0</v>
      </c>
      <c r="D387" s="68">
        <v>372</v>
      </c>
      <c r="E387" s="68">
        <f t="shared" si="38"/>
        <v>48</v>
      </c>
      <c r="F387" s="68">
        <f t="shared" si="39"/>
        <v>35548.320865156653</v>
      </c>
      <c r="G387" s="68">
        <f t="shared" si="40"/>
        <v>796.30021343232727</v>
      </c>
      <c r="H387" s="68">
        <f t="shared" si="35"/>
        <v>106.64496259546996</v>
      </c>
      <c r="I387" s="69">
        <f t="shared" si="36"/>
        <v>689.65525083685725</v>
      </c>
    </row>
    <row r="388" spans="1:9">
      <c r="A388" s="65">
        <f t="shared" si="37"/>
        <v>3.6</v>
      </c>
      <c r="B388" s="66"/>
      <c r="C388" s="67">
        <f t="shared" si="41"/>
        <v>0</v>
      </c>
      <c r="D388" s="68">
        <v>373</v>
      </c>
      <c r="E388" s="68">
        <f t="shared" si="38"/>
        <v>47</v>
      </c>
      <c r="F388" s="68">
        <f t="shared" si="39"/>
        <v>34858.665614319798</v>
      </c>
      <c r="G388" s="68">
        <f t="shared" si="40"/>
        <v>796.30021343232659</v>
      </c>
      <c r="H388" s="68">
        <f t="shared" si="35"/>
        <v>104.5759968429594</v>
      </c>
      <c r="I388" s="69">
        <f t="shared" si="36"/>
        <v>691.72421658936719</v>
      </c>
    </row>
    <row r="389" spans="1:9">
      <c r="A389" s="65">
        <f t="shared" si="37"/>
        <v>3.6</v>
      </c>
      <c r="B389" s="66"/>
      <c r="C389" s="67">
        <f t="shared" si="41"/>
        <v>0</v>
      </c>
      <c r="D389" s="68">
        <v>374</v>
      </c>
      <c r="E389" s="68">
        <f t="shared" si="38"/>
        <v>46</v>
      </c>
      <c r="F389" s="68">
        <f t="shared" si="39"/>
        <v>34166.941397730428</v>
      </c>
      <c r="G389" s="68">
        <f t="shared" si="40"/>
        <v>796.30021343232625</v>
      </c>
      <c r="H389" s="68">
        <f t="shared" si="35"/>
        <v>102.50082419319129</v>
      </c>
      <c r="I389" s="69">
        <f t="shared" si="36"/>
        <v>693.79938923913494</v>
      </c>
    </row>
    <row r="390" spans="1:9">
      <c r="A390" s="65">
        <f t="shared" si="37"/>
        <v>3.6</v>
      </c>
      <c r="B390" s="66"/>
      <c r="C390" s="67">
        <f t="shared" si="41"/>
        <v>0</v>
      </c>
      <c r="D390" s="68">
        <v>375</v>
      </c>
      <c r="E390" s="68">
        <f t="shared" si="38"/>
        <v>45</v>
      </c>
      <c r="F390" s="68">
        <f t="shared" si="39"/>
        <v>33473.142008491297</v>
      </c>
      <c r="G390" s="68">
        <f t="shared" si="40"/>
        <v>796.30021343232397</v>
      </c>
      <c r="H390" s="68">
        <f t="shared" si="35"/>
        <v>100.4194260254739</v>
      </c>
      <c r="I390" s="69">
        <f t="shared" si="36"/>
        <v>695.88078740685012</v>
      </c>
    </row>
    <row r="391" spans="1:9">
      <c r="A391" s="65">
        <f t="shared" si="37"/>
        <v>3.6</v>
      </c>
      <c r="B391" s="66"/>
      <c r="C391" s="67">
        <f t="shared" si="41"/>
        <v>0</v>
      </c>
      <c r="D391" s="68">
        <v>376</v>
      </c>
      <c r="E391" s="68">
        <f t="shared" si="38"/>
        <v>44</v>
      </c>
      <c r="F391" s="68">
        <f t="shared" si="39"/>
        <v>32777.261221084445</v>
      </c>
      <c r="G391" s="68">
        <f t="shared" si="40"/>
        <v>796.30021343232318</v>
      </c>
      <c r="H391" s="68">
        <f t="shared" si="35"/>
        <v>98.331783663253333</v>
      </c>
      <c r="I391" s="69">
        <f t="shared" si="36"/>
        <v>697.96842976906987</v>
      </c>
    </row>
    <row r="392" spans="1:9">
      <c r="A392" s="65">
        <f t="shared" si="37"/>
        <v>3.6</v>
      </c>
      <c r="B392" s="66"/>
      <c r="C392" s="67">
        <f t="shared" si="41"/>
        <v>0</v>
      </c>
      <c r="D392" s="68">
        <v>377</v>
      </c>
      <c r="E392" s="68">
        <f t="shared" si="38"/>
        <v>43</v>
      </c>
      <c r="F392" s="68">
        <f t="shared" si="39"/>
        <v>32079.292791315376</v>
      </c>
      <c r="G392" s="68">
        <f t="shared" si="40"/>
        <v>796.30021343232227</v>
      </c>
      <c r="H392" s="68">
        <f t="shared" si="35"/>
        <v>96.237878373946131</v>
      </c>
      <c r="I392" s="69">
        <f t="shared" si="36"/>
        <v>700.06233505837611</v>
      </c>
    </row>
    <row r="393" spans="1:9">
      <c r="A393" s="65">
        <f t="shared" si="37"/>
        <v>3.6</v>
      </c>
      <c r="B393" s="66"/>
      <c r="C393" s="67">
        <f t="shared" si="41"/>
        <v>0</v>
      </c>
      <c r="D393" s="68">
        <v>378</v>
      </c>
      <c r="E393" s="68">
        <f t="shared" si="38"/>
        <v>42</v>
      </c>
      <c r="F393" s="68">
        <f t="shared" si="39"/>
        <v>31379.230456256999</v>
      </c>
      <c r="G393" s="68">
        <f t="shared" si="40"/>
        <v>796.30021343232386</v>
      </c>
      <c r="H393" s="68">
        <f t="shared" si="35"/>
        <v>94.137691368770987</v>
      </c>
      <c r="I393" s="69">
        <f t="shared" si="36"/>
        <v>702.16252206355284</v>
      </c>
    </row>
    <row r="394" spans="1:9">
      <c r="A394" s="65">
        <f t="shared" si="37"/>
        <v>3.6</v>
      </c>
      <c r="B394" s="66"/>
      <c r="C394" s="67">
        <f t="shared" si="41"/>
        <v>0</v>
      </c>
      <c r="D394" s="68">
        <v>379</v>
      </c>
      <c r="E394" s="68">
        <f t="shared" si="38"/>
        <v>41</v>
      </c>
      <c r="F394" s="68">
        <f t="shared" si="39"/>
        <v>30677.067934193445</v>
      </c>
      <c r="G394" s="68">
        <f t="shared" si="40"/>
        <v>796.30021343232227</v>
      </c>
      <c r="H394" s="68">
        <f t="shared" si="35"/>
        <v>92.031203802580336</v>
      </c>
      <c r="I394" s="69">
        <f t="shared" si="36"/>
        <v>704.26900962974196</v>
      </c>
    </row>
    <row r="395" spans="1:9">
      <c r="A395" s="65">
        <f t="shared" si="37"/>
        <v>3.6</v>
      </c>
      <c r="B395" s="66"/>
      <c r="C395" s="67">
        <f t="shared" si="41"/>
        <v>0</v>
      </c>
      <c r="D395" s="68">
        <v>380</v>
      </c>
      <c r="E395" s="68">
        <f t="shared" si="38"/>
        <v>40</v>
      </c>
      <c r="F395" s="68">
        <f t="shared" si="39"/>
        <v>29972.798924563704</v>
      </c>
      <c r="G395" s="68">
        <f t="shared" si="40"/>
        <v>796.3002134323209</v>
      </c>
      <c r="H395" s="68">
        <f t="shared" si="35"/>
        <v>89.918396773691114</v>
      </c>
      <c r="I395" s="69">
        <f t="shared" si="36"/>
        <v>706.38181665862976</v>
      </c>
    </row>
    <row r="396" spans="1:9">
      <c r="A396" s="65">
        <f t="shared" si="37"/>
        <v>3.6</v>
      </c>
      <c r="B396" s="66"/>
      <c r="C396" s="67">
        <f t="shared" si="41"/>
        <v>0</v>
      </c>
      <c r="D396" s="68">
        <v>381</v>
      </c>
      <c r="E396" s="68">
        <f t="shared" si="38"/>
        <v>39</v>
      </c>
      <c r="F396" s="68">
        <f t="shared" si="39"/>
        <v>29266.417107905072</v>
      </c>
      <c r="G396" s="68">
        <f t="shared" si="40"/>
        <v>796.30021343232022</v>
      </c>
      <c r="H396" s="68">
        <f t="shared" si="35"/>
        <v>87.799251323715211</v>
      </c>
      <c r="I396" s="69">
        <f t="shared" si="36"/>
        <v>708.50096210860499</v>
      </c>
    </row>
    <row r="397" spans="1:9">
      <c r="A397" s="65">
        <f t="shared" si="37"/>
        <v>3.6</v>
      </c>
      <c r="B397" s="66"/>
      <c r="C397" s="67">
        <f t="shared" si="41"/>
        <v>0</v>
      </c>
      <c r="D397" s="68">
        <v>382</v>
      </c>
      <c r="E397" s="68">
        <f t="shared" si="38"/>
        <v>38</v>
      </c>
      <c r="F397" s="68">
        <f t="shared" si="39"/>
        <v>28557.916145796466</v>
      </c>
      <c r="G397" s="68">
        <f t="shared" si="40"/>
        <v>796.30021343231942</v>
      </c>
      <c r="H397" s="68">
        <f t="shared" si="35"/>
        <v>85.673748437389406</v>
      </c>
      <c r="I397" s="69">
        <f t="shared" si="36"/>
        <v>710.62646499493007</v>
      </c>
    </row>
    <row r="398" spans="1:9">
      <c r="A398" s="65">
        <f t="shared" si="37"/>
        <v>3.6</v>
      </c>
      <c r="B398" s="66"/>
      <c r="C398" s="67">
        <f t="shared" si="41"/>
        <v>0</v>
      </c>
      <c r="D398" s="68">
        <v>383</v>
      </c>
      <c r="E398" s="68">
        <f t="shared" si="38"/>
        <v>37</v>
      </c>
      <c r="F398" s="68">
        <f t="shared" si="39"/>
        <v>27847.289680801536</v>
      </c>
      <c r="G398" s="68">
        <f t="shared" si="40"/>
        <v>796.30021343231726</v>
      </c>
      <c r="H398" s="68">
        <f t="shared" si="35"/>
        <v>83.541869042404613</v>
      </c>
      <c r="I398" s="69">
        <f t="shared" si="36"/>
        <v>712.75834438991262</v>
      </c>
    </row>
    <row r="399" spans="1:9">
      <c r="A399" s="65">
        <f t="shared" si="37"/>
        <v>3.6</v>
      </c>
      <c r="B399" s="66"/>
      <c r="C399" s="67">
        <f t="shared" si="41"/>
        <v>0</v>
      </c>
      <c r="D399" s="68">
        <v>384</v>
      </c>
      <c r="E399" s="68">
        <f t="shared" si="38"/>
        <v>36</v>
      </c>
      <c r="F399" s="68">
        <f t="shared" si="39"/>
        <v>27134.531336411623</v>
      </c>
      <c r="G399" s="68">
        <f t="shared" si="40"/>
        <v>796.30021343231704</v>
      </c>
      <c r="H399" s="68">
        <f t="shared" ref="H399:H435" si="42">IF(ISERR(+F399*A399/$B$10/100)=1,0,F399*A399/$B$10/100)</f>
        <v>81.40359400923488</v>
      </c>
      <c r="I399" s="69">
        <f t="shared" ref="I399:I435" si="43">IF(ISERR(+G399-H399)=1,0,G399-H399)</f>
        <v>714.89661942308214</v>
      </c>
    </row>
    <row r="400" spans="1:9">
      <c r="A400" s="65">
        <f t="shared" ref="A400:A435" si="44">A399</f>
        <v>3.6</v>
      </c>
      <c r="B400" s="66"/>
      <c r="C400" s="67">
        <f t="shared" si="41"/>
        <v>0</v>
      </c>
      <c r="D400" s="68">
        <v>385</v>
      </c>
      <c r="E400" s="68">
        <f t="shared" ref="E400:E435" si="45">(-LOG(1-((F400-B400)*A400/100/$B$10/G399))/(LOG(1+(A400/$B$10/100)))*(C400&lt;&gt;0))+(E399-1)*(C400=0)</f>
        <v>35</v>
      </c>
      <c r="F400" s="68">
        <f t="shared" ref="F400:F435" si="46">(F399-I399-B399)*(E399&gt;1)</f>
        <v>26419.634716988541</v>
      </c>
      <c r="G400" s="68">
        <f t="shared" ref="G400:G435" si="47">PMT(A400/100/$B$10,E400,-F400)*(C400=0)+G399*(C400&lt;&gt;0)</f>
        <v>796.30021343231692</v>
      </c>
      <c r="H400" s="68">
        <f t="shared" si="42"/>
        <v>79.25890415096562</v>
      </c>
      <c r="I400" s="69">
        <f t="shared" si="43"/>
        <v>717.04130928135135</v>
      </c>
    </row>
    <row r="401" spans="1:9">
      <c r="A401" s="65">
        <f t="shared" si="44"/>
        <v>3.6</v>
      </c>
      <c r="B401" s="66"/>
      <c r="C401" s="67">
        <f t="shared" ref="C401:C435" si="48">+C400</f>
        <v>0</v>
      </c>
      <c r="D401" s="68">
        <v>386</v>
      </c>
      <c r="E401" s="68">
        <f t="shared" si="45"/>
        <v>34</v>
      </c>
      <c r="F401" s="68">
        <f t="shared" si="46"/>
        <v>25702.593407707191</v>
      </c>
      <c r="G401" s="68">
        <f t="shared" si="47"/>
        <v>796.30021343231545</v>
      </c>
      <c r="H401" s="68">
        <f t="shared" si="42"/>
        <v>77.10778022312158</v>
      </c>
      <c r="I401" s="69">
        <f t="shared" si="43"/>
        <v>719.19243320919384</v>
      </c>
    </row>
    <row r="402" spans="1:9">
      <c r="A402" s="65">
        <f t="shared" si="44"/>
        <v>3.6</v>
      </c>
      <c r="B402" s="66"/>
      <c r="C402" s="67">
        <f t="shared" si="48"/>
        <v>0</v>
      </c>
      <c r="D402" s="68">
        <v>387</v>
      </c>
      <c r="E402" s="68">
        <f t="shared" si="45"/>
        <v>33</v>
      </c>
      <c r="F402" s="68">
        <f t="shared" si="46"/>
        <v>24983.400974497996</v>
      </c>
      <c r="G402" s="68">
        <f t="shared" si="47"/>
        <v>796.30021343231499</v>
      </c>
      <c r="H402" s="68">
        <f t="shared" si="42"/>
        <v>74.95020292349399</v>
      </c>
      <c r="I402" s="69">
        <f t="shared" si="43"/>
        <v>721.35001050882101</v>
      </c>
    </row>
    <row r="403" spans="1:9">
      <c r="A403" s="65">
        <f t="shared" si="44"/>
        <v>3.6</v>
      </c>
      <c r="B403" s="66"/>
      <c r="C403" s="67">
        <f t="shared" si="48"/>
        <v>0</v>
      </c>
      <c r="D403" s="68">
        <v>388</v>
      </c>
      <c r="E403" s="68">
        <f t="shared" si="45"/>
        <v>32</v>
      </c>
      <c r="F403" s="68">
        <f t="shared" si="46"/>
        <v>24262.050963989175</v>
      </c>
      <c r="G403" s="68">
        <f t="shared" si="47"/>
        <v>796.30021343231374</v>
      </c>
      <c r="H403" s="68">
        <f t="shared" si="42"/>
        <v>72.786152891967532</v>
      </c>
      <c r="I403" s="69">
        <f t="shared" si="43"/>
        <v>723.51406054034624</v>
      </c>
    </row>
    <row r="404" spans="1:9">
      <c r="A404" s="65">
        <f t="shared" si="44"/>
        <v>3.6</v>
      </c>
      <c r="B404" s="66"/>
      <c r="C404" s="67">
        <f t="shared" si="48"/>
        <v>0</v>
      </c>
      <c r="D404" s="68">
        <v>389</v>
      </c>
      <c r="E404" s="68">
        <f t="shared" si="45"/>
        <v>31</v>
      </c>
      <c r="F404" s="68">
        <f t="shared" si="46"/>
        <v>23538.536903448829</v>
      </c>
      <c r="G404" s="68">
        <f t="shared" si="47"/>
        <v>796.30021343231329</v>
      </c>
      <c r="H404" s="68">
        <f t="shared" si="42"/>
        <v>70.615610710346488</v>
      </c>
      <c r="I404" s="69">
        <f t="shared" si="43"/>
        <v>725.68460272196683</v>
      </c>
    </row>
    <row r="405" spans="1:9">
      <c r="A405" s="65">
        <f t="shared" si="44"/>
        <v>3.6</v>
      </c>
      <c r="B405" s="66"/>
      <c r="C405" s="67">
        <f t="shared" si="48"/>
        <v>0</v>
      </c>
      <c r="D405" s="68">
        <v>390</v>
      </c>
      <c r="E405" s="68">
        <f t="shared" si="45"/>
        <v>30</v>
      </c>
      <c r="F405" s="68">
        <f t="shared" si="46"/>
        <v>22812.852300726863</v>
      </c>
      <c r="G405" s="68">
        <f t="shared" si="47"/>
        <v>796.30021343231135</v>
      </c>
      <c r="H405" s="68">
        <f t="shared" si="42"/>
        <v>68.438556902180594</v>
      </c>
      <c r="I405" s="69">
        <f t="shared" si="43"/>
        <v>727.86165653013074</v>
      </c>
    </row>
    <row r="406" spans="1:9">
      <c r="A406" s="65">
        <f t="shared" si="44"/>
        <v>3.6</v>
      </c>
      <c r="B406" s="66"/>
      <c r="C406" s="67">
        <f t="shared" si="48"/>
        <v>0</v>
      </c>
      <c r="D406" s="68">
        <v>391</v>
      </c>
      <c r="E406" s="68">
        <f t="shared" si="45"/>
        <v>29</v>
      </c>
      <c r="F406" s="68">
        <f t="shared" si="46"/>
        <v>22084.990644196732</v>
      </c>
      <c r="G406" s="68">
        <f t="shared" si="47"/>
        <v>796.30021343230999</v>
      </c>
      <c r="H406" s="68">
        <f t="shared" si="42"/>
        <v>66.254971932590195</v>
      </c>
      <c r="I406" s="69">
        <f t="shared" si="43"/>
        <v>730.04524149971985</v>
      </c>
    </row>
    <row r="407" spans="1:9">
      <c r="A407" s="65">
        <f t="shared" si="44"/>
        <v>3.6</v>
      </c>
      <c r="B407" s="66"/>
      <c r="C407" s="67">
        <f t="shared" si="48"/>
        <v>0</v>
      </c>
      <c r="D407" s="68">
        <v>392</v>
      </c>
      <c r="E407" s="68">
        <f t="shared" si="45"/>
        <v>28</v>
      </c>
      <c r="F407" s="68">
        <f t="shared" si="46"/>
        <v>21354.945402697012</v>
      </c>
      <c r="G407" s="68">
        <f t="shared" si="47"/>
        <v>796.30021343230806</v>
      </c>
      <c r="H407" s="68">
        <f t="shared" si="42"/>
        <v>64.064836208091037</v>
      </c>
      <c r="I407" s="69">
        <f t="shared" si="43"/>
        <v>732.23537722421702</v>
      </c>
    </row>
    <row r="408" spans="1:9">
      <c r="A408" s="65">
        <f t="shared" si="44"/>
        <v>3.6</v>
      </c>
      <c r="B408" s="66"/>
      <c r="C408" s="67">
        <f t="shared" si="48"/>
        <v>0</v>
      </c>
      <c r="D408" s="68">
        <v>393</v>
      </c>
      <c r="E408" s="68">
        <f t="shared" si="45"/>
        <v>27</v>
      </c>
      <c r="F408" s="68">
        <f t="shared" si="46"/>
        <v>20622.710025472796</v>
      </c>
      <c r="G408" s="68">
        <f t="shared" si="47"/>
        <v>796.30021343230715</v>
      </c>
      <c r="H408" s="68">
        <f t="shared" si="42"/>
        <v>61.868130076418382</v>
      </c>
      <c r="I408" s="69">
        <f t="shared" si="43"/>
        <v>734.43208335588872</v>
      </c>
    </row>
    <row r="409" spans="1:9">
      <c r="A409" s="65">
        <f t="shared" si="44"/>
        <v>3.6</v>
      </c>
      <c r="B409" s="66"/>
      <c r="C409" s="67">
        <f t="shared" si="48"/>
        <v>0</v>
      </c>
      <c r="D409" s="68">
        <v>394</v>
      </c>
      <c r="E409" s="68">
        <f t="shared" si="45"/>
        <v>26</v>
      </c>
      <c r="F409" s="68">
        <f t="shared" si="46"/>
        <v>19888.277942116907</v>
      </c>
      <c r="G409" s="68">
        <f t="shared" si="47"/>
        <v>796.30021343230749</v>
      </c>
      <c r="H409" s="68">
        <f t="shared" si="42"/>
        <v>59.664833826350723</v>
      </c>
      <c r="I409" s="69">
        <f t="shared" si="43"/>
        <v>736.63537960595681</v>
      </c>
    </row>
    <row r="410" spans="1:9">
      <c r="A410" s="65">
        <f t="shared" si="44"/>
        <v>3.6</v>
      </c>
      <c r="B410" s="66"/>
      <c r="C410" s="67">
        <f t="shared" si="48"/>
        <v>0</v>
      </c>
      <c r="D410" s="68">
        <v>395</v>
      </c>
      <c r="E410" s="68">
        <f t="shared" si="45"/>
        <v>25</v>
      </c>
      <c r="F410" s="68">
        <f t="shared" si="46"/>
        <v>19151.642562510951</v>
      </c>
      <c r="G410" s="68">
        <f t="shared" si="47"/>
        <v>796.30021343230521</v>
      </c>
      <c r="H410" s="68">
        <f t="shared" si="42"/>
        <v>57.454927687532866</v>
      </c>
      <c r="I410" s="69">
        <f t="shared" si="43"/>
        <v>738.84528574477235</v>
      </c>
    </row>
    <row r="411" spans="1:9">
      <c r="A411" s="65">
        <f t="shared" si="44"/>
        <v>3.6</v>
      </c>
      <c r="B411" s="66"/>
      <c r="C411" s="67">
        <f t="shared" si="48"/>
        <v>0</v>
      </c>
      <c r="D411" s="68">
        <v>396</v>
      </c>
      <c r="E411" s="68">
        <f t="shared" si="45"/>
        <v>24</v>
      </c>
      <c r="F411" s="68">
        <f t="shared" si="46"/>
        <v>18412.797276766178</v>
      </c>
      <c r="G411" s="68">
        <f t="shared" si="47"/>
        <v>796.30021343230396</v>
      </c>
      <c r="H411" s="68">
        <f t="shared" si="42"/>
        <v>55.238391830298532</v>
      </c>
      <c r="I411" s="69">
        <f t="shared" si="43"/>
        <v>741.06182160200547</v>
      </c>
    </row>
    <row r="412" spans="1:9">
      <c r="A412" s="65">
        <f t="shared" si="44"/>
        <v>3.6</v>
      </c>
      <c r="B412" s="66"/>
      <c r="C412" s="67">
        <f t="shared" si="48"/>
        <v>0</v>
      </c>
      <c r="D412" s="68">
        <v>397</v>
      </c>
      <c r="E412" s="68">
        <f t="shared" si="45"/>
        <v>23</v>
      </c>
      <c r="F412" s="68">
        <f t="shared" si="46"/>
        <v>17671.735455164173</v>
      </c>
      <c r="G412" s="68">
        <f t="shared" si="47"/>
        <v>796.30021343230328</v>
      </c>
      <c r="H412" s="68">
        <f t="shared" si="42"/>
        <v>53.015206365492524</v>
      </c>
      <c r="I412" s="69">
        <f t="shared" si="43"/>
        <v>743.28500706681075</v>
      </c>
    </row>
    <row r="413" spans="1:9">
      <c r="A413" s="65">
        <f t="shared" si="44"/>
        <v>3.6</v>
      </c>
      <c r="B413" s="66"/>
      <c r="C413" s="67">
        <f t="shared" si="48"/>
        <v>0</v>
      </c>
      <c r="D413" s="68">
        <v>398</v>
      </c>
      <c r="E413" s="68">
        <f t="shared" si="45"/>
        <v>22</v>
      </c>
      <c r="F413" s="68">
        <f t="shared" si="46"/>
        <v>16928.450448097363</v>
      </c>
      <c r="G413" s="68">
        <f t="shared" si="47"/>
        <v>796.30021343230089</v>
      </c>
      <c r="H413" s="68">
        <f t="shared" si="42"/>
        <v>50.785351344292096</v>
      </c>
      <c r="I413" s="69">
        <f t="shared" si="43"/>
        <v>745.51486208800884</v>
      </c>
    </row>
    <row r="414" spans="1:9">
      <c r="A414" s="65">
        <f t="shared" si="44"/>
        <v>3.6</v>
      </c>
      <c r="B414" s="66"/>
      <c r="C414" s="67">
        <f t="shared" si="48"/>
        <v>0</v>
      </c>
      <c r="D414" s="68">
        <v>399</v>
      </c>
      <c r="E414" s="68">
        <f t="shared" si="45"/>
        <v>21</v>
      </c>
      <c r="F414" s="68">
        <f t="shared" si="46"/>
        <v>16182.935586009355</v>
      </c>
      <c r="G414" s="68">
        <f t="shared" si="47"/>
        <v>796.30021343229748</v>
      </c>
      <c r="H414" s="68">
        <f t="shared" si="42"/>
        <v>48.548806758028064</v>
      </c>
      <c r="I414" s="69">
        <f t="shared" si="43"/>
        <v>747.75140667426945</v>
      </c>
    </row>
    <row r="415" spans="1:9">
      <c r="A415" s="65">
        <f t="shared" si="44"/>
        <v>3.6</v>
      </c>
      <c r="B415" s="66"/>
      <c r="C415" s="67">
        <f t="shared" si="48"/>
        <v>0</v>
      </c>
      <c r="D415" s="68">
        <v>400</v>
      </c>
      <c r="E415" s="68">
        <f t="shared" si="45"/>
        <v>20</v>
      </c>
      <c r="F415" s="68">
        <f t="shared" si="46"/>
        <v>15435.184179335085</v>
      </c>
      <c r="G415" s="68">
        <f t="shared" si="47"/>
        <v>796.3002134322968</v>
      </c>
      <c r="H415" s="68">
        <f t="shared" si="42"/>
        <v>46.305552538005259</v>
      </c>
      <c r="I415" s="69">
        <f t="shared" si="43"/>
        <v>749.99466089429154</v>
      </c>
    </row>
    <row r="416" spans="1:9">
      <c r="A416" s="65">
        <f t="shared" si="44"/>
        <v>3.6</v>
      </c>
      <c r="B416" s="66"/>
      <c r="C416" s="67">
        <f t="shared" si="48"/>
        <v>0</v>
      </c>
      <c r="D416" s="68">
        <v>401</v>
      </c>
      <c r="E416" s="68">
        <f t="shared" si="45"/>
        <v>19</v>
      </c>
      <c r="F416" s="68">
        <f t="shared" si="46"/>
        <v>14685.189518440793</v>
      </c>
      <c r="G416" s="68">
        <f t="shared" si="47"/>
        <v>796.30021343229453</v>
      </c>
      <c r="H416" s="68">
        <f t="shared" si="42"/>
        <v>44.055568555322381</v>
      </c>
      <c r="I416" s="69">
        <f t="shared" si="43"/>
        <v>752.24464487697219</v>
      </c>
    </row>
    <row r="417" spans="1:9">
      <c r="A417" s="65">
        <f t="shared" si="44"/>
        <v>3.6</v>
      </c>
      <c r="B417" s="66"/>
      <c r="C417" s="67">
        <f t="shared" si="48"/>
        <v>0</v>
      </c>
      <c r="D417" s="68">
        <v>402</v>
      </c>
      <c r="E417" s="68">
        <f t="shared" si="45"/>
        <v>18</v>
      </c>
      <c r="F417" s="68">
        <f t="shared" si="46"/>
        <v>13932.944873563822</v>
      </c>
      <c r="G417" s="68">
        <f t="shared" si="47"/>
        <v>796.30021343229362</v>
      </c>
      <c r="H417" s="68">
        <f t="shared" si="42"/>
        <v>41.798834620691466</v>
      </c>
      <c r="I417" s="69">
        <f t="shared" si="43"/>
        <v>754.50137881160219</v>
      </c>
    </row>
    <row r="418" spans="1:9">
      <c r="A418" s="65">
        <f t="shared" si="44"/>
        <v>3.6</v>
      </c>
      <c r="B418" s="66"/>
      <c r="C418" s="67">
        <f t="shared" si="48"/>
        <v>0</v>
      </c>
      <c r="D418" s="68">
        <v>403</v>
      </c>
      <c r="E418" s="68">
        <f t="shared" si="45"/>
        <v>17</v>
      </c>
      <c r="F418" s="68">
        <f t="shared" si="46"/>
        <v>13178.443494752219</v>
      </c>
      <c r="G418" s="68">
        <f t="shared" si="47"/>
        <v>796.30021343229168</v>
      </c>
      <c r="H418" s="68">
        <f t="shared" si="42"/>
        <v>39.535330484256662</v>
      </c>
      <c r="I418" s="69">
        <f t="shared" si="43"/>
        <v>756.76488294803505</v>
      </c>
    </row>
    <row r="419" spans="1:9">
      <c r="A419" s="65">
        <f t="shared" si="44"/>
        <v>3.6</v>
      </c>
      <c r="B419" s="66"/>
      <c r="C419" s="67">
        <f t="shared" si="48"/>
        <v>0</v>
      </c>
      <c r="D419" s="68">
        <v>404</v>
      </c>
      <c r="E419" s="68">
        <f t="shared" si="45"/>
        <v>16</v>
      </c>
      <c r="F419" s="68">
        <f t="shared" si="46"/>
        <v>12421.678611804184</v>
      </c>
      <c r="G419" s="68">
        <f t="shared" si="47"/>
        <v>796.30021343229009</v>
      </c>
      <c r="H419" s="68">
        <f t="shared" si="42"/>
        <v>37.265035835412547</v>
      </c>
      <c r="I419" s="69">
        <f t="shared" si="43"/>
        <v>759.03517759687759</v>
      </c>
    </row>
    <row r="420" spans="1:9">
      <c r="A420" s="65">
        <f t="shared" si="44"/>
        <v>3.6</v>
      </c>
      <c r="B420" s="66"/>
      <c r="C420" s="67">
        <f t="shared" si="48"/>
        <v>0</v>
      </c>
      <c r="D420" s="68">
        <v>405</v>
      </c>
      <c r="E420" s="68">
        <f t="shared" si="45"/>
        <v>15</v>
      </c>
      <c r="F420" s="68">
        <f t="shared" si="46"/>
        <v>11662.643434207306</v>
      </c>
      <c r="G420" s="68">
        <f t="shared" si="47"/>
        <v>796.30021343228816</v>
      </c>
      <c r="H420" s="68">
        <f t="shared" si="42"/>
        <v>34.987930302621919</v>
      </c>
      <c r="I420" s="69">
        <f t="shared" si="43"/>
        <v>761.31228312966618</v>
      </c>
    </row>
    <row r="421" spans="1:9">
      <c r="A421" s="65">
        <f t="shared" si="44"/>
        <v>3.6</v>
      </c>
      <c r="B421" s="66"/>
      <c r="C421" s="67">
        <f t="shared" si="48"/>
        <v>0</v>
      </c>
      <c r="D421" s="68">
        <v>406</v>
      </c>
      <c r="E421" s="68">
        <f t="shared" si="45"/>
        <v>14</v>
      </c>
      <c r="F421" s="68">
        <f t="shared" si="46"/>
        <v>10901.33115107764</v>
      </c>
      <c r="G421" s="68">
        <f t="shared" si="47"/>
        <v>796.30021343228589</v>
      </c>
      <c r="H421" s="68">
        <f t="shared" si="42"/>
        <v>32.703993453232926</v>
      </c>
      <c r="I421" s="69">
        <f t="shared" si="43"/>
        <v>763.59621997905299</v>
      </c>
    </row>
    <row r="422" spans="1:9">
      <c r="A422" s="65">
        <f t="shared" si="44"/>
        <v>3.6</v>
      </c>
      <c r="B422" s="66"/>
      <c r="C422" s="67">
        <f t="shared" si="48"/>
        <v>0</v>
      </c>
      <c r="D422" s="68">
        <v>407</v>
      </c>
      <c r="E422" s="68">
        <f t="shared" si="45"/>
        <v>13</v>
      </c>
      <c r="F422" s="68">
        <f t="shared" si="46"/>
        <v>10137.734931098586</v>
      </c>
      <c r="G422" s="68">
        <f t="shared" si="47"/>
        <v>796.30021343228032</v>
      </c>
      <c r="H422" s="68">
        <f t="shared" si="42"/>
        <v>30.413204793295758</v>
      </c>
      <c r="I422" s="69">
        <f t="shared" si="43"/>
        <v>765.88700863898453</v>
      </c>
    </row>
    <row r="423" spans="1:9">
      <c r="A423" s="65">
        <f t="shared" si="44"/>
        <v>3.6</v>
      </c>
      <c r="B423" s="66"/>
      <c r="C423" s="67">
        <f t="shared" si="48"/>
        <v>0</v>
      </c>
      <c r="D423" s="68">
        <v>408</v>
      </c>
      <c r="E423" s="68">
        <f t="shared" si="45"/>
        <v>12</v>
      </c>
      <c r="F423" s="68">
        <f t="shared" si="46"/>
        <v>9371.8479224596013</v>
      </c>
      <c r="G423" s="68">
        <f t="shared" si="47"/>
        <v>796.30021343227725</v>
      </c>
      <c r="H423" s="68">
        <f t="shared" si="42"/>
        <v>28.115543767378803</v>
      </c>
      <c r="I423" s="69">
        <f t="shared" si="43"/>
        <v>768.18466966489848</v>
      </c>
    </row>
    <row r="424" spans="1:9">
      <c r="A424" s="65">
        <f t="shared" si="44"/>
        <v>3.6</v>
      </c>
      <c r="B424" s="66"/>
      <c r="C424" s="67">
        <f t="shared" si="48"/>
        <v>0</v>
      </c>
      <c r="D424" s="68">
        <v>409</v>
      </c>
      <c r="E424" s="68">
        <f t="shared" si="45"/>
        <v>11</v>
      </c>
      <c r="F424" s="68">
        <f t="shared" si="46"/>
        <v>8603.6632527947022</v>
      </c>
      <c r="G424" s="68">
        <f t="shared" si="47"/>
        <v>796.30021343227293</v>
      </c>
      <c r="H424" s="68">
        <f t="shared" si="42"/>
        <v>25.810989758384107</v>
      </c>
      <c r="I424" s="69">
        <f t="shared" si="43"/>
        <v>770.48922367388877</v>
      </c>
    </row>
    <row r="425" spans="1:9">
      <c r="A425" s="65">
        <f t="shared" si="44"/>
        <v>3.6</v>
      </c>
      <c r="B425" s="66"/>
      <c r="C425" s="67">
        <f t="shared" si="48"/>
        <v>0</v>
      </c>
      <c r="D425" s="68">
        <v>410</v>
      </c>
      <c r="E425" s="68">
        <f t="shared" si="45"/>
        <v>10</v>
      </c>
      <c r="F425" s="68">
        <f t="shared" si="46"/>
        <v>7833.1740291208134</v>
      </c>
      <c r="G425" s="68">
        <f t="shared" si="47"/>
        <v>796.30021343227543</v>
      </c>
      <c r="H425" s="68">
        <f t="shared" si="42"/>
        <v>23.499522087362443</v>
      </c>
      <c r="I425" s="69">
        <f t="shared" si="43"/>
        <v>772.80069134491293</v>
      </c>
    </row>
    <row r="426" spans="1:9">
      <c r="A426" s="65">
        <f t="shared" si="44"/>
        <v>3.6</v>
      </c>
      <c r="B426" s="66"/>
      <c r="C426" s="67">
        <f t="shared" si="48"/>
        <v>0</v>
      </c>
      <c r="D426" s="68">
        <v>411</v>
      </c>
      <c r="E426" s="68">
        <f t="shared" si="45"/>
        <v>9</v>
      </c>
      <c r="F426" s="68">
        <f t="shared" si="46"/>
        <v>7060.3733377759008</v>
      </c>
      <c r="G426" s="68">
        <f t="shared" si="47"/>
        <v>796.30021343227008</v>
      </c>
      <c r="H426" s="68">
        <f t="shared" si="42"/>
        <v>21.181120013327703</v>
      </c>
      <c r="I426" s="69">
        <f t="shared" si="43"/>
        <v>775.11909341894238</v>
      </c>
    </row>
    <row r="427" spans="1:9">
      <c r="A427" s="65">
        <f t="shared" si="44"/>
        <v>3.6</v>
      </c>
      <c r="B427" s="66"/>
      <c r="C427" s="67">
        <f t="shared" si="48"/>
        <v>0</v>
      </c>
      <c r="D427" s="68">
        <v>412</v>
      </c>
      <c r="E427" s="68">
        <f t="shared" si="45"/>
        <v>8</v>
      </c>
      <c r="F427" s="68">
        <f t="shared" si="46"/>
        <v>6285.2542443569582</v>
      </c>
      <c r="G427" s="68">
        <f t="shared" si="47"/>
        <v>796.30021343226497</v>
      </c>
      <c r="H427" s="68">
        <f t="shared" si="42"/>
        <v>18.855762733070875</v>
      </c>
      <c r="I427" s="69">
        <f t="shared" si="43"/>
        <v>777.44445069919414</v>
      </c>
    </row>
    <row r="428" spans="1:9">
      <c r="A428" s="65">
        <f t="shared" si="44"/>
        <v>3.6</v>
      </c>
      <c r="B428" s="66"/>
      <c r="C428" s="67">
        <f t="shared" si="48"/>
        <v>0</v>
      </c>
      <c r="D428" s="68">
        <v>413</v>
      </c>
      <c r="E428" s="68">
        <f t="shared" si="45"/>
        <v>7</v>
      </c>
      <c r="F428" s="68">
        <f t="shared" si="46"/>
        <v>5507.8097936577642</v>
      </c>
      <c r="G428" s="68">
        <f t="shared" si="47"/>
        <v>796.30021343225997</v>
      </c>
      <c r="H428" s="68">
        <f t="shared" si="42"/>
        <v>16.523429380973294</v>
      </c>
      <c r="I428" s="69">
        <f t="shared" si="43"/>
        <v>779.77678405128665</v>
      </c>
    </row>
    <row r="429" spans="1:9">
      <c r="A429" s="65">
        <f t="shared" si="44"/>
        <v>3.6</v>
      </c>
      <c r="B429" s="66"/>
      <c r="C429" s="67">
        <f t="shared" si="48"/>
        <v>0</v>
      </c>
      <c r="D429" s="68">
        <v>414</v>
      </c>
      <c r="E429" s="68">
        <f t="shared" si="45"/>
        <v>6</v>
      </c>
      <c r="F429" s="68">
        <f t="shared" si="46"/>
        <v>4728.0330096064772</v>
      </c>
      <c r="G429" s="68">
        <f t="shared" si="47"/>
        <v>796.30021343225712</v>
      </c>
      <c r="H429" s="68">
        <f t="shared" si="42"/>
        <v>14.18409902881943</v>
      </c>
      <c r="I429" s="69">
        <f t="shared" si="43"/>
        <v>782.11611440343768</v>
      </c>
    </row>
    <row r="430" spans="1:9">
      <c r="A430" s="65">
        <f t="shared" si="44"/>
        <v>3.6</v>
      </c>
      <c r="B430" s="66"/>
      <c r="C430" s="67">
        <f t="shared" si="48"/>
        <v>0</v>
      </c>
      <c r="D430" s="68">
        <v>415</v>
      </c>
      <c r="E430" s="68">
        <f t="shared" si="45"/>
        <v>5</v>
      </c>
      <c r="F430" s="68">
        <f t="shared" si="46"/>
        <v>3945.9168952030395</v>
      </c>
      <c r="G430" s="68">
        <f t="shared" si="47"/>
        <v>796.30021343224098</v>
      </c>
      <c r="H430" s="68">
        <f t="shared" si="42"/>
        <v>11.837750685609119</v>
      </c>
      <c r="I430" s="69">
        <f t="shared" si="43"/>
        <v>784.4624627466319</v>
      </c>
    </row>
    <row r="431" spans="1:9">
      <c r="A431" s="65">
        <f t="shared" si="44"/>
        <v>3.6</v>
      </c>
      <c r="B431" s="66"/>
      <c r="C431" s="67">
        <f t="shared" si="48"/>
        <v>0</v>
      </c>
      <c r="D431" s="68">
        <v>416</v>
      </c>
      <c r="E431" s="68">
        <f t="shared" si="45"/>
        <v>4</v>
      </c>
      <c r="F431" s="68">
        <f t="shared" si="46"/>
        <v>3161.4544324564076</v>
      </c>
      <c r="G431" s="68">
        <f t="shared" si="47"/>
        <v>796.30021343223939</v>
      </c>
      <c r="H431" s="68">
        <f t="shared" si="42"/>
        <v>9.4843632973692227</v>
      </c>
      <c r="I431" s="69">
        <f t="shared" si="43"/>
        <v>786.81585013487017</v>
      </c>
    </row>
    <row r="432" spans="1:9">
      <c r="A432" s="65">
        <f t="shared" si="44"/>
        <v>3.6</v>
      </c>
      <c r="B432" s="66"/>
      <c r="C432" s="67">
        <f t="shared" si="48"/>
        <v>0</v>
      </c>
      <c r="D432" s="68">
        <v>417</v>
      </c>
      <c r="E432" s="68">
        <f t="shared" si="45"/>
        <v>3</v>
      </c>
      <c r="F432" s="68">
        <f t="shared" si="46"/>
        <v>2374.6385823215373</v>
      </c>
      <c r="G432" s="68">
        <f t="shared" si="47"/>
        <v>796.30021343222234</v>
      </c>
      <c r="H432" s="68">
        <f t="shared" si="42"/>
        <v>7.1239157469646122</v>
      </c>
      <c r="I432" s="69">
        <f t="shared" si="43"/>
        <v>789.17629768525774</v>
      </c>
    </row>
    <row r="433" spans="1:9">
      <c r="A433" s="65">
        <f t="shared" si="44"/>
        <v>3.6</v>
      </c>
      <c r="B433" s="66"/>
      <c r="C433" s="67">
        <f t="shared" si="48"/>
        <v>0</v>
      </c>
      <c r="D433" s="68">
        <v>418</v>
      </c>
      <c r="E433" s="68">
        <f t="shared" si="45"/>
        <v>2</v>
      </c>
      <c r="F433" s="68">
        <f t="shared" si="46"/>
        <v>1585.4622846362795</v>
      </c>
      <c r="G433" s="68">
        <f t="shared" si="47"/>
        <v>796.30021343221949</v>
      </c>
      <c r="H433" s="68">
        <f t="shared" si="42"/>
        <v>4.7563868539088388</v>
      </c>
      <c r="I433" s="69">
        <f t="shared" si="43"/>
        <v>791.5438265783107</v>
      </c>
    </row>
    <row r="434" spans="1:9">
      <c r="A434" s="65">
        <f t="shared" si="44"/>
        <v>3.6</v>
      </c>
      <c r="B434" s="66"/>
      <c r="C434" s="67">
        <f t="shared" si="48"/>
        <v>0</v>
      </c>
      <c r="D434" s="68">
        <v>419</v>
      </c>
      <c r="E434" s="68">
        <f t="shared" si="45"/>
        <v>1</v>
      </c>
      <c r="F434" s="68">
        <f t="shared" si="46"/>
        <v>793.91845805796879</v>
      </c>
      <c r="G434" s="68">
        <f t="shared" si="47"/>
        <v>796.30021343217152</v>
      </c>
      <c r="H434" s="68">
        <f t="shared" si="42"/>
        <v>2.3817553741739066</v>
      </c>
      <c r="I434" s="69">
        <f t="shared" si="43"/>
        <v>793.91845805799755</v>
      </c>
    </row>
    <row r="435" spans="1:9" ht="15.75" thickBot="1">
      <c r="A435" s="71">
        <f t="shared" si="44"/>
        <v>3.6</v>
      </c>
      <c r="B435" s="72"/>
      <c r="C435" s="73">
        <f t="shared" si="48"/>
        <v>0</v>
      </c>
      <c r="D435" s="74">
        <v>420</v>
      </c>
      <c r="E435" s="74">
        <f t="shared" si="45"/>
        <v>0</v>
      </c>
      <c r="F435" s="74">
        <f t="shared" si="46"/>
        <v>0</v>
      </c>
      <c r="G435" s="74" t="e">
        <f t="shared" si="47"/>
        <v>#DIV/0!</v>
      </c>
      <c r="H435" s="74">
        <f t="shared" si="42"/>
        <v>0</v>
      </c>
      <c r="I435" s="75" t="e">
        <f t="shared" si="43"/>
        <v>#DIV/0!</v>
      </c>
    </row>
    <row r="436" spans="1:9" ht="15.75" thickTop="1"/>
    <row r="437" spans="1:9">
      <c r="H437" s="6">
        <f>SUM(H15:H436)</f>
        <v>144446.08964159121</v>
      </c>
      <c r="I437" s="6">
        <f>SUM(H437)</f>
        <v>144446.08964159121</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PRINCIPAL</vt:lpstr>
      <vt:lpstr>PAGOS INMOFERROCARRIL</vt:lpstr>
      <vt:lpstr>AMORTIZACION</vt:lpstr>
      <vt:lpstr>AMORTIZACIONES PARCIALES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dc:creator>
  <cp:lastModifiedBy>Victor</cp:lastModifiedBy>
  <dcterms:created xsi:type="dcterms:W3CDTF">2011-10-21T22:43:08Z</dcterms:created>
  <dcterms:modified xsi:type="dcterms:W3CDTF">2011-10-22T23:28:55Z</dcterms:modified>
</cp:coreProperties>
</file>