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35" windowHeight="3540" activeTab="1"/>
  </bookViews>
  <sheets>
    <sheet name="RESULTADOS" sheetId="1" r:id="rId1"/>
    <sheet name="FASE FINAL" sheetId="2" r:id="rId2"/>
    <sheet name="CLASIFICACIONES" sheetId="3" r:id="rId3"/>
  </sheets>
  <definedNames/>
  <calcPr fullCalcOnLoad="1"/>
</workbook>
</file>

<file path=xl/sharedStrings.xml><?xml version="1.0" encoding="utf-8"?>
<sst xmlns="http://schemas.openxmlformats.org/spreadsheetml/2006/main" count="280" uniqueCount="204">
  <si>
    <t>CUADRO DE RESULTADOS (PÁDEL)</t>
  </si>
  <si>
    <t>PRIMERA SEMANA (7-13 DE JULIO)</t>
  </si>
  <si>
    <t>MASCULINO</t>
  </si>
  <si>
    <t>PAREJAS 1-2. D6. 20H</t>
  </si>
  <si>
    <t>PAREJAS 4-11. J10. 20H</t>
  </si>
  <si>
    <t>PAREJAS 2-3. S12. 21.30H (portal 2, 1c)</t>
  </si>
  <si>
    <t>PAREJAS 10-6. L7. 21.30H (portal 9, 1a)</t>
  </si>
  <si>
    <t>PAREJAS 6-7. X9. 21.30H (portal 15, bajob)</t>
  </si>
  <si>
    <t>PAREJAS 7-8. S12. 21.30H (portal 1, 3c)</t>
  </si>
  <si>
    <t>MIXTO</t>
  </si>
  <si>
    <t>PAREJAS 6-7. L7. 21.30H (portal 3, bajoD)</t>
  </si>
  <si>
    <t>PAREJAS 4-9. M8. 21.30H (portal 15, bajoB)</t>
  </si>
  <si>
    <t>PAREJAS 10-11. X9. 21.30H (portal 8, 2d)</t>
  </si>
  <si>
    <t>FEMENINO</t>
  </si>
  <si>
    <t>PAREJAS 1-2. V11. 21.30H (portal 3, bajo D)</t>
  </si>
  <si>
    <t>PAREJAS 5-1. D13. 20H</t>
  </si>
  <si>
    <t>TORNEO MASCULINO</t>
  </si>
  <si>
    <t>Fran Arenas y Chema</t>
  </si>
  <si>
    <t>Eduardo Carazo y Jose Trujillo</t>
  </si>
  <si>
    <t>Guillermo y alberto</t>
  </si>
  <si>
    <t>juan jose - alejandro</t>
  </si>
  <si>
    <t>fran - javier</t>
  </si>
  <si>
    <t>Rodrigo Morillo-Velarde Santos  Mario Cascajosa Ornedo</t>
  </si>
  <si>
    <t>m.angel - paco ruiz</t>
  </si>
  <si>
    <t>nicolas - fernando espada</t>
  </si>
  <si>
    <t>francisco - alejandro orta fabre</t>
  </si>
  <si>
    <t>David Piña - Alberto</t>
  </si>
  <si>
    <t>Antonio Álamo - Juan Pedro Álamo</t>
  </si>
  <si>
    <t>TORNEO MIXTO</t>
  </si>
  <si>
    <t>fran - marta</t>
  </si>
  <si>
    <t>alberto - diana</t>
  </si>
  <si>
    <t>berta - agu</t>
  </si>
  <si>
    <t>Rodrigo Morillo-Velarde Santos y Gema Rodriguez Garcia</t>
  </si>
  <si>
    <t>guillermo y pilar</t>
  </si>
  <si>
    <t>Javier Segovia Elena Galian</t>
  </si>
  <si>
    <t>Nani Jiménez y Fran Arenas</t>
  </si>
  <si>
    <t>Eduardo Carazo y Leticia Brea</t>
  </si>
  <si>
    <t>Jose Trujillo - Nuria</t>
  </si>
  <si>
    <t>Antonio - Rosa</t>
  </si>
  <si>
    <t>Nico - Silvia</t>
  </si>
  <si>
    <t>TORNEO FEMENINO</t>
  </si>
  <si>
    <t>Nani Jiménez y Leticia Brea</t>
  </si>
  <si>
    <t>Diana Y Nuria</t>
  </si>
  <si>
    <t>Gema Rodriguez Garcia y Marta Nebrera</t>
  </si>
  <si>
    <t>rocio y pilar</t>
  </si>
  <si>
    <t>ana-monica</t>
  </si>
  <si>
    <t>CLASIFICACIÓN</t>
  </si>
  <si>
    <t>PAREJA</t>
  </si>
  <si>
    <t>JUGADOS</t>
  </si>
  <si>
    <t>GANADOS</t>
  </si>
  <si>
    <t>PERDIDOS</t>
  </si>
  <si>
    <t>SETS FAVOR</t>
  </si>
  <si>
    <t>SETS CONTRA</t>
  </si>
  <si>
    <t>DIFERENCIA SETS</t>
  </si>
  <si>
    <t>JUEGOS FAVOR</t>
  </si>
  <si>
    <t>JUEGOS CONTRA</t>
  </si>
  <si>
    <t>DIFERENCIA JUEGOS</t>
  </si>
  <si>
    <t>CLASIFICACIONES</t>
  </si>
  <si>
    <t>FECHA</t>
  </si>
  <si>
    <t>0-6 , 3-6</t>
  </si>
  <si>
    <t>PAREJAS 5-1. V11. 20H</t>
  </si>
  <si>
    <t>PAREJAS 8-9. J10. 21.30H (portal 1, 3c)</t>
  </si>
  <si>
    <t>6-3, 6-2</t>
  </si>
  <si>
    <t>7-5, 6-4</t>
  </si>
  <si>
    <t>PAREJAS 2-9. S12. 20H</t>
  </si>
  <si>
    <t>7-6, 6-4</t>
  </si>
  <si>
    <t>6-7, 6-4, 6-3</t>
  </si>
  <si>
    <t>6-8, 6-3, 6-4</t>
  </si>
  <si>
    <t>6-2, 6-4</t>
  </si>
  <si>
    <t>SEGUNDA SEMANA (14-20 DE JULIO)</t>
  </si>
  <si>
    <t>6-1, 4-6, 6-3</t>
  </si>
  <si>
    <t>6-0, 6-0</t>
  </si>
  <si>
    <t>6-4, 6-1</t>
  </si>
  <si>
    <t>6-4, 8-6</t>
  </si>
  <si>
    <t>6-0, 6-0 (N.P.)</t>
  </si>
  <si>
    <t>6-2, 6-2</t>
  </si>
  <si>
    <t>fran - javier / Antonio Álamo - Juan Pedro Álamo. L14. 21.30H</t>
  </si>
  <si>
    <t>2-6, 3-6</t>
  </si>
  <si>
    <t>M-22. 21.30H</t>
  </si>
  <si>
    <t>CUARTOS</t>
  </si>
  <si>
    <t>SEMIFINALES</t>
  </si>
  <si>
    <t>FINAL</t>
  </si>
  <si>
    <t>X-23. 20.00H</t>
  </si>
  <si>
    <t>M-29. 20.00H</t>
  </si>
  <si>
    <t>M-29. 21.30H</t>
  </si>
  <si>
    <t>SEMIFINAL 1</t>
  </si>
  <si>
    <t>SEMIFINAL 2</t>
  </si>
  <si>
    <t>FASE FINAL MASCULINO</t>
  </si>
  <si>
    <t>FASE FINAL MIXTO</t>
  </si>
  <si>
    <t>FASE DE REPESCA</t>
  </si>
  <si>
    <t>/------------------------------&gt;</t>
  </si>
  <si>
    <t>FASE FINAL FEMENINO</t>
  </si>
  <si>
    <t>J-24. 20.00H</t>
  </si>
  <si>
    <t>J-24. 21.30H</t>
  </si>
  <si>
    <t>S-26. 21.30H</t>
  </si>
  <si>
    <t>L-28. 21.30H</t>
  </si>
  <si>
    <t>X-30. 21.30H. FINAL</t>
  </si>
  <si>
    <t>FINAL ÚNICA   -------------------------------------&gt;&gt;&gt;</t>
  </si>
  <si>
    <t>TERCERA SEMANA (21-27 DE JULIO)</t>
  </si>
  <si>
    <t>m.angel - paco ruiz / francisco - alejandro orta fabre. L21. 18.30H</t>
  </si>
  <si>
    <t>Guillermo y alberto / fran - javier. L21. 20H</t>
  </si>
  <si>
    <t>Nani Jiménez y Leticia Brea / Gema Rodriguez Garcia y Marta Nebrera. L21. 21.30H (P3,BD)</t>
  </si>
  <si>
    <t>CUARTA SEMANA (28-31 DE JULIO)</t>
  </si>
  <si>
    <t>FINAL. J31. 21.30H. ENTREGA DE TROFEOS</t>
  </si>
  <si>
    <t>FINAL. X30. 21.30H</t>
  </si>
  <si>
    <t>4-6, 4-6</t>
  </si>
  <si>
    <t>Diana Y Nuria / Gema Rodriguez Garcia y Marta Nebrera. L14. 21.30H. (portal 12, 1d)</t>
  </si>
  <si>
    <t>3-6, 3-6</t>
  </si>
  <si>
    <t>Guillermo y alberto / juan jose - alejandro. L14. 22H.</t>
  </si>
  <si>
    <t>francisco - alejandro orta Fabre / David Piña – Alberto. L14. 20H</t>
  </si>
  <si>
    <t>0-6, 1-6</t>
  </si>
  <si>
    <t>2-6, 6-2, 4-6</t>
  </si>
  <si>
    <t>7-5, 1-6, 6-1</t>
  </si>
  <si>
    <t>fran – marta / berta – agu. L14. 20H</t>
  </si>
  <si>
    <t>berta – agu / Eduardo Carazo y Leticia Brea. J17. 20H</t>
  </si>
  <si>
    <t>Fran Arenas y Chema / Guillermo y Alberto. M15. 20H</t>
  </si>
  <si>
    <t>Rodrigo Morillo-Velarde Santos  Mario Cascajosa Ornedo / nicolas - fernando espada. M15. 21.30H (portal 15, bajo B)</t>
  </si>
  <si>
    <t>Eduardo Carazo y Jose Trujillo / juan jose – Alejandro. M15. 21.30H. (portal 2, 1c)</t>
  </si>
  <si>
    <t>Eduardo Carazo y Jose Trujillo / fran – Javier. X16. 20H.</t>
  </si>
  <si>
    <t>alberto - diana/ Rodrigo Morillo-Velarde Santos y Gema Rodriguez Garcia. X16. 21.30H (portal 12, 1d)</t>
  </si>
  <si>
    <t>Nani Jiménez y Fran Arenas / Nico – Silvia. D20. 20H</t>
  </si>
  <si>
    <t>Rodrigo Morillo-Velarde Santos  Mario Cascajosa Ornedo / Antonio Álamo - Juan Pedro Álamo. V18. 18.30H.</t>
  </si>
  <si>
    <t>1-6, 2-6</t>
  </si>
  <si>
    <t>6-1, 6-3</t>
  </si>
  <si>
    <t>Fran Arenas y Chema / juan jose – Alejandro. X16. 21.30H</t>
  </si>
  <si>
    <t>Nani Jiménez y Leticia Brea / rocio y pilar. X23. 21.30H. (P3, BD)</t>
  </si>
  <si>
    <t>0-6, 5-7</t>
  </si>
  <si>
    <t>m.angel - paco ruiz / David Piña – Alberto. J17. 21.30H.</t>
  </si>
  <si>
    <t>francisco - alejandro orta Fabre / Antonio Álamo - Juan Pedro Álamo. J17. 21.30H (portal 6, bc)</t>
  </si>
  <si>
    <t>6-4, 6-3</t>
  </si>
  <si>
    <t>1-6, 1-6</t>
  </si>
  <si>
    <t>6-1, 3-6, 2-6</t>
  </si>
  <si>
    <t>nicolas - fernando espada / David Piña - Alberto. D20. 21.30H (portal 9, 1A)</t>
  </si>
  <si>
    <t>guillermo y pilar / Eduardo Carazo y Leticia Brea. V18. 20.00H</t>
  </si>
  <si>
    <t>fran – marta / guillermo y pilar. D20. 18.30H.</t>
  </si>
  <si>
    <t>rocio y pilar / ana-monica. V18. 21.30H. (p12, 3a)</t>
  </si>
  <si>
    <t>º</t>
  </si>
  <si>
    <t>Gema Rodriguez Garcia y Marta Nebrera / ana-monica. D20. 21.30H. (portal 1, 2c)</t>
  </si>
  <si>
    <t>Gema Rodriguez Garcia y Marta Nebrera / rocio y pilar. M22. 21.30H (P12, 3A)</t>
  </si>
  <si>
    <t>2-6, 1-6</t>
  </si>
  <si>
    <t>4-6, 5-7</t>
  </si>
  <si>
    <t>3-6, 6-1, 4-6</t>
  </si>
  <si>
    <t>6-3, 6-0</t>
  </si>
  <si>
    <t>6-8, 3-6</t>
  </si>
  <si>
    <t>ANTONIO - ROSA</t>
  </si>
  <si>
    <t>BERTA - AGU</t>
  </si>
  <si>
    <t>ALBERTO - DIANA</t>
  </si>
  <si>
    <t>GUILLERMO - PILAR</t>
  </si>
  <si>
    <t>RODRIGO - GEMA</t>
  </si>
  <si>
    <t>EDUARDO CARAZO -  JOSE TRUJILLO</t>
  </si>
  <si>
    <t>ANTONIO ALAMO - J.P- ALAMO</t>
  </si>
  <si>
    <t>DAVID PIÑA - ALBERTO</t>
  </si>
  <si>
    <t>JUAN JOSE - ALEJANDRO</t>
  </si>
  <si>
    <t>SEMIFINAL 2. ganador 2 - ganador 3. M29. 21.30H</t>
  </si>
  <si>
    <t>CUARTOS 3. Eduardo - trujillo / antonio alamo - j.p.alamo.X23. 20H</t>
  </si>
  <si>
    <t>REPESCA 3. javisega - elena / eduardo - leticia. M22. 20H.</t>
  </si>
  <si>
    <t>JAVIER SEGOVIA - ELENA</t>
  </si>
  <si>
    <t>REPESCA 2. fran - marta / jose trujillo - nuria. L21. 21.30H.</t>
  </si>
  <si>
    <t>REPESCA 1. NANI JIMENEZ - FRAN ARENAS / NICO - SILVIA</t>
  </si>
  <si>
    <t>CUARTOS 4. David Piña - Alberto / J.José - Alejandro. J24. 20.00H</t>
  </si>
  <si>
    <t>6-0, 4-6, 6-4</t>
  </si>
  <si>
    <t>4-6, 6-1, 4-6</t>
  </si>
  <si>
    <t>Diana Y Nuria / ana-monica. S26. 09.00H</t>
  </si>
  <si>
    <t>CUARTOS 1. antonio - rosa / javier segovia - elena. J24. 21.30H</t>
  </si>
  <si>
    <t>CUARTOS 2. berta - agu / alberto - diana. J24. 21.30H</t>
  </si>
  <si>
    <t>FRAN - JAVIER</t>
  </si>
  <si>
    <t>FRANCISCO - ALEJANDRO ORTA</t>
  </si>
  <si>
    <t>CUARTOS 1. Fran - Javier / Alejandro Orta - Francisco. M22. 21.30H</t>
  </si>
  <si>
    <t>NICOLAS - FERNANDO ESPADA</t>
  </si>
  <si>
    <t>GUILLERMO - ALBERTO</t>
  </si>
  <si>
    <t>CUARTOS 2. Nicolás - Fernando Espada / Guillermo - Alberto. L28. 21.30H</t>
  </si>
  <si>
    <t xml:space="preserve"> rocio y pilar / Diana Y Nuria. M22. 22.15H</t>
  </si>
  <si>
    <t>6-1, 6-1</t>
  </si>
  <si>
    <t>FRAN - MARTA</t>
  </si>
  <si>
    <t>CUARTOS 4. rodrigo - gema / fran - marta. S26. 21.30H</t>
  </si>
  <si>
    <t>REPESCA 1</t>
  </si>
  <si>
    <t>* EN GRIS LOS CLASIFICADOS PARA CUARTOS</t>
  </si>
  <si>
    <t>* EN GRIS LOS CLASIFICADOS PARA CUARTOS. EL RESTO IRÁN A LA REPESCA</t>
  </si>
  <si>
    <r>
      <t xml:space="preserve">REPESCA 3. </t>
    </r>
    <r>
      <rPr>
        <b/>
        <sz val="12"/>
        <color indexed="8"/>
        <rFont val="Calibri"/>
        <family val="2"/>
      </rPr>
      <t>JAVIER SEGOVIA - ELENA G.</t>
    </r>
    <r>
      <rPr>
        <sz val="11"/>
        <color theme="1"/>
        <rFont val="Calibri"/>
        <family val="2"/>
      </rPr>
      <t xml:space="preserve"> / EDUARDO CARAZO - LETICIA BREA</t>
    </r>
  </si>
  <si>
    <r>
      <t xml:space="preserve">REPESCA 2. </t>
    </r>
    <r>
      <rPr>
        <b/>
        <sz val="12"/>
        <color indexed="8"/>
        <rFont val="Calibri"/>
        <family val="2"/>
      </rPr>
      <t>FRAN - MARTA</t>
    </r>
    <r>
      <rPr>
        <sz val="11"/>
        <color theme="1"/>
        <rFont val="Calibri"/>
        <family val="2"/>
      </rPr>
      <t xml:space="preserve"> / JOSE TRUJILLO - NURIA</t>
    </r>
  </si>
  <si>
    <t>7-6, 2-6, 4-6</t>
  </si>
  <si>
    <t>N.P. AMBAS PAREJAS (0-6, 0-6 PARA LAS DOS)</t>
  </si>
  <si>
    <t>SEMIFINAL 2. M29. 21.30H</t>
  </si>
  <si>
    <t>SEMIFINAL 1. M29. 20.00H</t>
  </si>
  <si>
    <t>M29. 20.00H</t>
  </si>
  <si>
    <t>M29. 21.30H</t>
  </si>
  <si>
    <t>L28. 20.00H</t>
  </si>
  <si>
    <t>CUARTOS 3. guillermo - pilar / repesca 1. L28. 20.00H</t>
  </si>
  <si>
    <t>6-1, 6-0</t>
  </si>
  <si>
    <t>SEMIFINAL 1. Fran - Javier / ganador 4. M29. 20H</t>
  </si>
  <si>
    <t>V1. 21.30H. FINAL</t>
  </si>
  <si>
    <t>0-6, 0-6</t>
  </si>
  <si>
    <t>3-6, 2-6</t>
  </si>
  <si>
    <t>FAMILIA ÁLAMO</t>
  </si>
  <si>
    <t>VIERNES 1 AGOSTO. 21.30 HORAS. ROCIO Y PILAR / ANA Y MÓNICA</t>
  </si>
  <si>
    <t>FINAL. ROCIO Y PILAR / ANA Y MONICA. V1. 21.30H</t>
  </si>
  <si>
    <t>1-6, 0-6</t>
  </si>
  <si>
    <t>6-2, 3-6, 4-6</t>
  </si>
  <si>
    <t>JUAN J. - ALEJ.</t>
  </si>
  <si>
    <t>ANTONIO-ROSA</t>
  </si>
  <si>
    <t>6-1, 6-4</t>
  </si>
  <si>
    <t>REPESCA 1. Nani - Fran / Nico - Silvia. D27. 21.30H.</t>
  </si>
  <si>
    <t>ALBERTO-DIANA</t>
  </si>
  <si>
    <t>5-7, 5-7, 1-6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</si>
</sst>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omic Sans MS"/>
      <family val="4"/>
    </font>
    <font>
      <sz val="20"/>
      <color indexed="56"/>
      <name val="Calibri"/>
      <family val="2"/>
    </font>
    <font>
      <sz val="2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17"/>
      <name val="Calibri"/>
      <family val="2"/>
    </font>
    <font>
      <b/>
      <sz val="11"/>
      <color indexed="17"/>
      <name val="Calibri"/>
      <family val="2"/>
    </font>
    <font>
      <b/>
      <sz val="10"/>
      <color indexed="8"/>
      <name val="Comic Sans MS"/>
      <family val="4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sz val="9"/>
      <color indexed="21"/>
      <name val="Comic Sans MS"/>
      <family val="4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16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6" fillId="33" borderId="18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6" fillId="33" borderId="20" xfId="0" applyFont="1" applyFill="1" applyBorder="1" applyAlignment="1">
      <alignment horizontal="center" wrapText="1"/>
    </xf>
    <xf numFmtId="0" fontId="0" fillId="34" borderId="0" xfId="0" applyFill="1" applyBorder="1" applyAlignment="1">
      <alignment/>
    </xf>
    <xf numFmtId="0" fontId="5" fillId="34" borderId="21" xfId="0" applyFont="1" applyFill="1" applyBorder="1" applyAlignment="1">
      <alignment horizontal="center"/>
    </xf>
    <xf numFmtId="15" fontId="5" fillId="34" borderId="22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33" borderId="25" xfId="0" applyFont="1" applyFill="1" applyBorder="1" applyAlignment="1">
      <alignment horizontal="center" wrapText="1"/>
    </xf>
    <xf numFmtId="0" fontId="6" fillId="33" borderId="26" xfId="0" applyFont="1" applyFill="1" applyBorder="1" applyAlignment="1">
      <alignment horizontal="center" wrapText="1"/>
    </xf>
    <xf numFmtId="0" fontId="6" fillId="33" borderId="27" xfId="0" applyFont="1" applyFill="1" applyBorder="1" applyAlignment="1">
      <alignment horizontal="center" wrapText="1"/>
    </xf>
    <xf numFmtId="0" fontId="9" fillId="0" borderId="28" xfId="0" applyFont="1" applyBorder="1" applyAlignment="1">
      <alignment/>
    </xf>
    <xf numFmtId="0" fontId="9" fillId="0" borderId="28" xfId="0" applyFont="1" applyBorder="1" applyAlignment="1">
      <alignment wrapText="1"/>
    </xf>
    <xf numFmtId="0" fontId="9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34" borderId="0" xfId="0" applyFill="1" applyBorder="1" applyAlignment="1">
      <alignment horizontal="center"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38" xfId="0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0" fillId="34" borderId="4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3" fillId="34" borderId="0" xfId="0" applyFont="1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0" xfId="0" applyFill="1" applyAlignment="1">
      <alignment/>
    </xf>
    <xf numFmtId="0" fontId="14" fillId="34" borderId="0" xfId="0" applyFont="1" applyFill="1" applyBorder="1" applyAlignment="1">
      <alignment/>
    </xf>
    <xf numFmtId="0" fontId="14" fillId="34" borderId="21" xfId="0" applyFont="1" applyFill="1" applyBorder="1" applyAlignment="1">
      <alignment/>
    </xf>
    <xf numFmtId="0" fontId="14" fillId="34" borderId="43" xfId="0" applyFont="1" applyFill="1" applyBorder="1" applyAlignment="1">
      <alignment/>
    </xf>
    <xf numFmtId="0" fontId="14" fillId="34" borderId="22" xfId="0" applyFont="1" applyFill="1" applyBorder="1" applyAlignment="1">
      <alignment/>
    </xf>
    <xf numFmtId="0" fontId="14" fillId="0" borderId="0" xfId="0" applyFont="1" applyAlignment="1">
      <alignment/>
    </xf>
    <xf numFmtId="0" fontId="14" fillId="35" borderId="0" xfId="0" applyFont="1" applyFill="1" applyBorder="1" applyAlignment="1">
      <alignment/>
    </xf>
    <xf numFmtId="0" fontId="14" fillId="34" borderId="0" xfId="0" applyFont="1" applyFill="1" applyAlignment="1">
      <alignment/>
    </xf>
    <xf numFmtId="0" fontId="14" fillId="34" borderId="44" xfId="0" applyFont="1" applyFill="1" applyBorder="1" applyAlignment="1">
      <alignment horizontal="center"/>
    </xf>
    <xf numFmtId="0" fontId="10" fillId="0" borderId="28" xfId="0" applyFont="1" applyBorder="1" applyAlignment="1">
      <alignment horizontal="left" indent="5"/>
    </xf>
    <xf numFmtId="0" fontId="11" fillId="0" borderId="23" xfId="0" applyFont="1" applyBorder="1" applyAlignment="1">
      <alignment/>
    </xf>
    <xf numFmtId="0" fontId="10" fillId="0" borderId="29" xfId="0" applyFont="1" applyBorder="1" applyAlignment="1">
      <alignment horizontal="left" indent="5"/>
    </xf>
    <xf numFmtId="0" fontId="11" fillId="0" borderId="24" xfId="0" applyFont="1" applyBorder="1" applyAlignment="1">
      <alignment/>
    </xf>
    <xf numFmtId="0" fontId="15" fillId="0" borderId="28" xfId="0" applyFont="1" applyBorder="1" applyAlignment="1">
      <alignment/>
    </xf>
    <xf numFmtId="0" fontId="0" fillId="35" borderId="34" xfId="0" applyFill="1" applyBorder="1" applyAlignment="1">
      <alignment/>
    </xf>
    <xf numFmtId="0" fontId="9" fillId="34" borderId="28" xfId="0" applyFont="1" applyFill="1" applyBorder="1" applyAlignment="1">
      <alignment/>
    </xf>
    <xf numFmtId="0" fontId="8" fillId="34" borderId="28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2" fillId="34" borderId="36" xfId="0" applyFont="1" applyFill="1" applyBorder="1" applyAlignment="1">
      <alignment horizontal="center"/>
    </xf>
    <xf numFmtId="0" fontId="0" fillId="34" borderId="35" xfId="0" applyFill="1" applyBorder="1" applyAlignment="1">
      <alignment/>
    </xf>
    <xf numFmtId="0" fontId="2" fillId="34" borderId="37" xfId="0" applyFont="1" applyFill="1" applyBorder="1" applyAlignment="1">
      <alignment horizontal="center"/>
    </xf>
    <xf numFmtId="0" fontId="0" fillId="34" borderId="31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5" fillId="35" borderId="45" xfId="0" applyFont="1" applyFill="1" applyBorder="1" applyAlignment="1">
      <alignment/>
    </xf>
    <xf numFmtId="0" fontId="12" fillId="35" borderId="46" xfId="0" applyFont="1" applyFill="1" applyBorder="1" applyAlignment="1">
      <alignment horizontal="center"/>
    </xf>
    <xf numFmtId="0" fontId="5" fillId="35" borderId="47" xfId="0" applyFont="1" applyFill="1" applyBorder="1" applyAlignment="1">
      <alignment/>
    </xf>
    <xf numFmtId="0" fontId="5" fillId="35" borderId="48" xfId="0" applyFont="1" applyFill="1" applyBorder="1" applyAlignment="1">
      <alignment/>
    </xf>
    <xf numFmtId="0" fontId="5" fillId="35" borderId="49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5" fillId="35" borderId="34" xfId="0" applyFont="1" applyFill="1" applyBorder="1" applyAlignment="1">
      <alignment/>
    </xf>
    <xf numFmtId="0" fontId="12" fillId="35" borderId="36" xfId="0" applyFont="1" applyFill="1" applyBorder="1" applyAlignment="1">
      <alignment horizontal="center"/>
    </xf>
    <xf numFmtId="0" fontId="5" fillId="35" borderId="30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5" fillId="35" borderId="32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12" fillId="35" borderId="36" xfId="0" applyFont="1" applyFill="1" applyBorder="1" applyAlignment="1">
      <alignment horizontal="center" wrapText="1"/>
    </xf>
    <xf numFmtId="0" fontId="15" fillId="0" borderId="28" xfId="0" applyFont="1" applyBorder="1" applyAlignment="1">
      <alignment wrapText="1"/>
    </xf>
    <xf numFmtId="0" fontId="15" fillId="0" borderId="18" xfId="0" applyFont="1" applyBorder="1" applyAlignment="1">
      <alignment/>
    </xf>
    <xf numFmtId="0" fontId="11" fillId="0" borderId="20" xfId="0" applyFont="1" applyBorder="1" applyAlignment="1">
      <alignment/>
    </xf>
    <xf numFmtId="0" fontId="2" fillId="34" borderId="36" xfId="0" applyFont="1" applyFill="1" applyBorder="1" applyAlignment="1">
      <alignment horizontal="left"/>
    </xf>
    <xf numFmtId="0" fontId="0" fillId="34" borderId="30" xfId="0" applyFill="1" applyBorder="1" applyAlignment="1">
      <alignment horizontal="right"/>
    </xf>
    <xf numFmtId="0" fontId="0" fillId="34" borderId="16" xfId="0" applyFill="1" applyBorder="1" applyAlignment="1">
      <alignment horizontal="right"/>
    </xf>
    <xf numFmtId="0" fontId="0" fillId="34" borderId="32" xfId="0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0" fillId="34" borderId="12" xfId="0" applyFill="1" applyBorder="1" applyAlignment="1">
      <alignment horizontal="right"/>
    </xf>
    <xf numFmtId="0" fontId="12" fillId="35" borderId="36" xfId="0" applyFont="1" applyFill="1" applyBorder="1" applyAlignment="1">
      <alignment horizontal="left"/>
    </xf>
    <xf numFmtId="0" fontId="51" fillId="35" borderId="30" xfId="0" applyFont="1" applyFill="1" applyBorder="1" applyAlignment="1">
      <alignment horizontal="right"/>
    </xf>
    <xf numFmtId="0" fontId="51" fillId="35" borderId="16" xfId="0" applyFont="1" applyFill="1" applyBorder="1" applyAlignment="1">
      <alignment horizontal="right"/>
    </xf>
    <xf numFmtId="0" fontId="51" fillId="35" borderId="32" xfId="0" applyFont="1" applyFill="1" applyBorder="1" applyAlignment="1">
      <alignment horizontal="right"/>
    </xf>
    <xf numFmtId="0" fontId="51" fillId="35" borderId="11" xfId="0" applyFont="1" applyFill="1" applyBorder="1" applyAlignment="1">
      <alignment horizontal="right"/>
    </xf>
    <xf numFmtId="0" fontId="51" fillId="35" borderId="12" xfId="0" applyFont="1" applyFill="1" applyBorder="1" applyAlignment="1">
      <alignment horizontal="right"/>
    </xf>
    <xf numFmtId="0" fontId="0" fillId="36" borderId="0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50" xfId="0" applyFill="1" applyBorder="1" applyAlignment="1">
      <alignment/>
    </xf>
    <xf numFmtId="0" fontId="13" fillId="34" borderId="20" xfId="0" applyFont="1" applyFill="1" applyBorder="1" applyAlignment="1">
      <alignment/>
    </xf>
    <xf numFmtId="0" fontId="13" fillId="34" borderId="23" xfId="0" applyFont="1" applyFill="1" applyBorder="1" applyAlignment="1">
      <alignment/>
    </xf>
    <xf numFmtId="0" fontId="13" fillId="34" borderId="24" xfId="0" applyFont="1" applyFill="1" applyBorder="1" applyAlignment="1">
      <alignment/>
    </xf>
    <xf numFmtId="0" fontId="15" fillId="0" borderId="29" xfId="0" applyFont="1" applyBorder="1" applyAlignment="1">
      <alignment wrapText="1"/>
    </xf>
    <xf numFmtId="0" fontId="51" fillId="34" borderId="39" xfId="0" applyFont="1" applyFill="1" applyBorder="1" applyAlignment="1">
      <alignment/>
    </xf>
    <xf numFmtId="0" fontId="9" fillId="0" borderId="21" xfId="0" applyFont="1" applyBorder="1" applyAlignment="1">
      <alignment/>
    </xf>
    <xf numFmtId="0" fontId="0" fillId="0" borderId="22" xfId="0" applyBorder="1" applyAlignment="1">
      <alignment/>
    </xf>
    <xf numFmtId="0" fontId="51" fillId="34" borderId="40" xfId="0" applyFont="1" applyFill="1" applyBorder="1" applyAlignment="1">
      <alignment/>
    </xf>
    <xf numFmtId="0" fontId="51" fillId="34" borderId="39" xfId="0" applyFont="1" applyFill="1" applyBorder="1" applyAlignment="1">
      <alignment horizontal="center"/>
    </xf>
    <xf numFmtId="0" fontId="7" fillId="37" borderId="18" xfId="0" applyFont="1" applyFill="1" applyBorder="1" applyAlignment="1">
      <alignment horizontal="center"/>
    </xf>
    <xf numFmtId="0" fontId="7" fillId="37" borderId="20" xfId="0" applyFont="1" applyFill="1" applyBorder="1" applyAlignment="1">
      <alignment horizontal="center"/>
    </xf>
    <xf numFmtId="0" fontId="8" fillId="38" borderId="21" xfId="0" applyFont="1" applyFill="1" applyBorder="1" applyAlignment="1">
      <alignment horizontal="center"/>
    </xf>
    <xf numFmtId="0" fontId="8" fillId="38" borderId="22" xfId="0" applyFont="1" applyFill="1" applyBorder="1" applyAlignment="1">
      <alignment horizontal="center"/>
    </xf>
    <xf numFmtId="0" fontId="7" fillId="35" borderId="21" xfId="0" applyFont="1" applyFill="1" applyBorder="1" applyAlignment="1">
      <alignment horizontal="center"/>
    </xf>
    <xf numFmtId="0" fontId="7" fillId="35" borderId="22" xfId="0" applyFont="1" applyFill="1" applyBorder="1" applyAlignment="1">
      <alignment horizontal="center"/>
    </xf>
    <xf numFmtId="0" fontId="7" fillId="37" borderId="21" xfId="0" applyFont="1" applyFill="1" applyBorder="1" applyAlignment="1">
      <alignment horizontal="center"/>
    </xf>
    <xf numFmtId="0" fontId="7" fillId="37" borderId="22" xfId="0" applyFont="1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0" fillId="34" borderId="51" xfId="0" applyFill="1" applyBorder="1" applyAlignment="1">
      <alignment horizontal="center"/>
    </xf>
    <xf numFmtId="0" fontId="13" fillId="39" borderId="18" xfId="0" applyFont="1" applyFill="1" applyBorder="1" applyAlignment="1">
      <alignment horizontal="center"/>
    </xf>
    <xf numFmtId="0" fontId="13" fillId="39" borderId="19" xfId="0" applyFont="1" applyFill="1" applyBorder="1" applyAlignment="1">
      <alignment horizontal="center"/>
    </xf>
    <xf numFmtId="0" fontId="13" fillId="39" borderId="20" xfId="0" applyFont="1" applyFill="1" applyBorder="1" applyAlignment="1">
      <alignment horizontal="center"/>
    </xf>
    <xf numFmtId="0" fontId="13" fillId="39" borderId="21" xfId="0" applyFont="1" applyFill="1" applyBorder="1" applyAlignment="1">
      <alignment horizontal="center"/>
    </xf>
    <xf numFmtId="0" fontId="13" fillId="39" borderId="43" xfId="0" applyFont="1" applyFill="1" applyBorder="1" applyAlignment="1">
      <alignment horizontal="center"/>
    </xf>
    <xf numFmtId="0" fontId="13" fillId="39" borderId="22" xfId="0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51" fillId="34" borderId="29" xfId="0" applyFont="1" applyFill="1" applyBorder="1" applyAlignment="1">
      <alignment horizontal="center"/>
    </xf>
    <xf numFmtId="0" fontId="51" fillId="34" borderId="50" xfId="0" applyFont="1" applyFill="1" applyBorder="1" applyAlignment="1">
      <alignment horizontal="center"/>
    </xf>
    <xf numFmtId="0" fontId="51" fillId="34" borderId="24" xfId="0" applyFont="1" applyFill="1" applyBorder="1" applyAlignment="1">
      <alignment horizontal="center"/>
    </xf>
    <xf numFmtId="0" fontId="3" fillId="40" borderId="18" xfId="0" applyFont="1" applyFill="1" applyBorder="1" applyAlignment="1">
      <alignment horizontal="center"/>
    </xf>
    <xf numFmtId="0" fontId="3" fillId="40" borderId="20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1" fillId="34" borderId="4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7"/>
  <sheetViews>
    <sheetView zoomScalePageLayoutView="0" workbookViewId="0" topLeftCell="A56">
      <selection activeCell="A61" sqref="A61:IV61"/>
    </sheetView>
  </sheetViews>
  <sheetFormatPr defaultColWidth="11.421875" defaultRowHeight="16.5" customHeight="1"/>
  <cols>
    <col min="1" max="1" width="4.8515625" style="17" customWidth="1"/>
    <col min="2" max="2" width="76.7109375" style="0" bestFit="1" customWidth="1"/>
    <col min="3" max="3" width="12.421875" style="0" bestFit="1" customWidth="1"/>
    <col min="4" max="20" width="58.140625" style="17" customWidth="1"/>
  </cols>
  <sheetData>
    <row r="1" spans="1:20" s="49" customFormat="1" ht="16.5" customHeight="1" thickBot="1">
      <c r="A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2:3" ht="24" thickBot="1">
      <c r="B2" s="133" t="s">
        <v>0</v>
      </c>
      <c r="C2" s="134"/>
    </row>
    <row r="3" spans="1:20" s="49" customFormat="1" ht="16.5" customHeight="1" thickBot="1">
      <c r="A3" s="17"/>
      <c r="B3" s="70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2:3" ht="16.5" customHeight="1" thickBot="1">
      <c r="B4" s="135" t="s">
        <v>1</v>
      </c>
      <c r="C4" s="136"/>
    </row>
    <row r="5" spans="2:3" ht="16.5" customHeight="1" thickBot="1">
      <c r="B5" s="137" t="s">
        <v>2</v>
      </c>
      <c r="C5" s="138"/>
    </row>
    <row r="6" spans="2:3" ht="16.5" customHeight="1">
      <c r="B6" s="63" t="s">
        <v>3</v>
      </c>
      <c r="C6" s="64" t="s">
        <v>59</v>
      </c>
    </row>
    <row r="7" spans="2:3" ht="16.5" customHeight="1">
      <c r="B7" s="63" t="s">
        <v>6</v>
      </c>
      <c r="C7" s="64" t="s">
        <v>62</v>
      </c>
    </row>
    <row r="8" spans="2:3" ht="16.5" customHeight="1">
      <c r="B8" s="63" t="s">
        <v>7</v>
      </c>
      <c r="C8" s="64" t="s">
        <v>66</v>
      </c>
    </row>
    <row r="9" spans="2:3" ht="16.5" customHeight="1">
      <c r="B9" s="63" t="s">
        <v>4</v>
      </c>
      <c r="C9" s="64" t="s">
        <v>67</v>
      </c>
    </row>
    <row r="10" spans="2:3" ht="16.5" customHeight="1">
      <c r="B10" s="63" t="s">
        <v>61</v>
      </c>
      <c r="C10" s="64" t="s">
        <v>70</v>
      </c>
    </row>
    <row r="11" spans="2:3" ht="16.5" customHeight="1">
      <c r="B11" s="63" t="s">
        <v>60</v>
      </c>
      <c r="C11" s="64" t="s">
        <v>71</v>
      </c>
    </row>
    <row r="12" spans="2:3" ht="16.5" customHeight="1">
      <c r="B12" s="63" t="s">
        <v>5</v>
      </c>
      <c r="C12" s="64" t="s">
        <v>73</v>
      </c>
    </row>
    <row r="13" spans="2:3" ht="16.5" customHeight="1" thickBot="1">
      <c r="B13" s="63" t="s">
        <v>8</v>
      </c>
      <c r="C13" s="64" t="s">
        <v>111</v>
      </c>
    </row>
    <row r="14" spans="2:3" ht="16.5" customHeight="1" thickBot="1">
      <c r="B14" s="137" t="s">
        <v>9</v>
      </c>
      <c r="C14" s="138"/>
    </row>
    <row r="15" spans="2:3" ht="16.5" customHeight="1">
      <c r="B15" s="63" t="s">
        <v>10</v>
      </c>
      <c r="C15" s="64" t="s">
        <v>63</v>
      </c>
    </row>
    <row r="16" spans="2:3" ht="16.5" customHeight="1">
      <c r="B16" s="63" t="s">
        <v>11</v>
      </c>
      <c r="C16" s="64" t="s">
        <v>65</v>
      </c>
    </row>
    <row r="17" spans="2:3" ht="16.5" customHeight="1">
      <c r="B17" s="63" t="s">
        <v>12</v>
      </c>
      <c r="C17" s="64" t="s">
        <v>68</v>
      </c>
    </row>
    <row r="18" spans="2:3" ht="16.5" customHeight="1">
      <c r="B18" s="63" t="s">
        <v>64</v>
      </c>
      <c r="C18" s="64" t="s">
        <v>74</v>
      </c>
    </row>
    <row r="19" spans="2:3" ht="16.5" customHeight="1" thickBot="1">
      <c r="B19" s="63" t="s">
        <v>136</v>
      </c>
      <c r="C19" s="64" t="s">
        <v>77</v>
      </c>
    </row>
    <row r="20" spans="2:3" ht="16.5" customHeight="1" thickBot="1">
      <c r="B20" s="137" t="s">
        <v>13</v>
      </c>
      <c r="C20" s="138"/>
    </row>
    <row r="21" spans="2:3" ht="16.5" customHeight="1">
      <c r="B21" s="63" t="s">
        <v>14</v>
      </c>
      <c r="C21" s="64" t="s">
        <v>72</v>
      </c>
    </row>
    <row r="22" spans="2:3" ht="16.5" customHeight="1" thickBot="1">
      <c r="B22" s="65" t="s">
        <v>15</v>
      </c>
      <c r="C22" s="66" t="s">
        <v>75</v>
      </c>
    </row>
    <row r="23" spans="1:20" s="49" customFormat="1" ht="16.5" customHeight="1" thickBot="1">
      <c r="A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2:3" ht="16.5" customHeight="1" thickBot="1">
      <c r="B24" s="135" t="s">
        <v>69</v>
      </c>
      <c r="C24" s="136"/>
    </row>
    <row r="25" spans="2:3" ht="16.5" customHeight="1" thickBot="1">
      <c r="B25" s="137" t="s">
        <v>2</v>
      </c>
      <c r="C25" s="138"/>
    </row>
    <row r="26" spans="2:3" ht="16.5" customHeight="1">
      <c r="B26" s="67" t="s">
        <v>109</v>
      </c>
      <c r="C26" s="64" t="s">
        <v>110</v>
      </c>
    </row>
    <row r="27" spans="2:3" ht="16.5" customHeight="1">
      <c r="B27" s="67" t="s">
        <v>76</v>
      </c>
      <c r="C27" s="64" t="s">
        <v>68</v>
      </c>
    </row>
    <row r="28" spans="2:3" ht="16.5" customHeight="1">
      <c r="B28" s="67" t="s">
        <v>108</v>
      </c>
      <c r="C28" s="64" t="s">
        <v>107</v>
      </c>
    </row>
    <row r="29" spans="1:20" ht="16.5" customHeight="1">
      <c r="A29" s="69"/>
      <c r="B29" s="67" t="s">
        <v>115</v>
      </c>
      <c r="C29" s="64" t="s">
        <v>111</v>
      </c>
      <c r="D29" s="69"/>
      <c r="E29" s="71"/>
      <c r="F29" s="71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</row>
    <row r="30" spans="1:20" ht="16.5" customHeight="1">
      <c r="A30" s="69"/>
      <c r="B30" s="67" t="s">
        <v>116</v>
      </c>
      <c r="C30" s="64" t="s">
        <v>122</v>
      </c>
      <c r="D30" s="69"/>
      <c r="E30" s="71"/>
      <c r="F30" s="71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</row>
    <row r="31" spans="2:3" ht="16.5" customHeight="1">
      <c r="B31" s="67" t="s">
        <v>117</v>
      </c>
      <c r="C31" s="64" t="s">
        <v>123</v>
      </c>
    </row>
    <row r="32" spans="2:3" ht="16.5" customHeight="1">
      <c r="B32" s="67" t="s">
        <v>118</v>
      </c>
      <c r="C32" s="64" t="s">
        <v>77</v>
      </c>
    </row>
    <row r="33" spans="2:3" ht="16.5" customHeight="1">
      <c r="B33" s="67" t="s">
        <v>124</v>
      </c>
      <c r="C33" s="64" t="s">
        <v>126</v>
      </c>
    </row>
    <row r="34" spans="2:3" ht="16.5" customHeight="1">
      <c r="B34" s="67" t="s">
        <v>128</v>
      </c>
      <c r="C34" s="64" t="s">
        <v>130</v>
      </c>
    </row>
    <row r="35" spans="2:3" ht="16.5" customHeight="1">
      <c r="B35" s="67" t="s">
        <v>127</v>
      </c>
      <c r="C35" s="64" t="s">
        <v>131</v>
      </c>
    </row>
    <row r="36" spans="2:3" ht="16.5" customHeight="1">
      <c r="B36" s="67" t="s">
        <v>121</v>
      </c>
      <c r="C36" s="64" t="s">
        <v>139</v>
      </c>
    </row>
    <row r="37" spans="2:3" ht="16.5" customHeight="1" thickBot="1">
      <c r="B37" s="67" t="s">
        <v>132</v>
      </c>
      <c r="C37" s="64" t="s">
        <v>123</v>
      </c>
    </row>
    <row r="38" spans="2:3" ht="16.5" customHeight="1" thickBot="1">
      <c r="B38" s="137" t="s">
        <v>9</v>
      </c>
      <c r="C38" s="138"/>
    </row>
    <row r="39" spans="2:3" ht="16.5" customHeight="1">
      <c r="B39" s="67" t="s">
        <v>113</v>
      </c>
      <c r="C39" s="64" t="s">
        <v>112</v>
      </c>
    </row>
    <row r="40" spans="2:3" ht="27">
      <c r="B40" s="100" t="s">
        <v>119</v>
      </c>
      <c r="C40" s="64" t="s">
        <v>140</v>
      </c>
    </row>
    <row r="41" spans="2:3" ht="16.5" customHeight="1">
      <c r="B41" s="100" t="s">
        <v>114</v>
      </c>
      <c r="C41" s="64" t="s">
        <v>129</v>
      </c>
    </row>
    <row r="42" spans="2:3" ht="16.5" customHeight="1">
      <c r="B42" s="100" t="s">
        <v>133</v>
      </c>
      <c r="C42" s="64" t="s">
        <v>72</v>
      </c>
    </row>
    <row r="43" spans="2:3" ht="16.5" customHeight="1">
      <c r="B43" s="100" t="s">
        <v>134</v>
      </c>
      <c r="C43" s="64" t="s">
        <v>141</v>
      </c>
    </row>
    <row r="44" spans="2:3" ht="16.5" customHeight="1" thickBot="1">
      <c r="B44" s="100" t="s">
        <v>120</v>
      </c>
      <c r="C44" s="64" t="s">
        <v>142</v>
      </c>
    </row>
    <row r="45" spans="2:3" ht="16.5" customHeight="1" thickBot="1">
      <c r="B45" s="131" t="s">
        <v>13</v>
      </c>
      <c r="C45" s="132"/>
    </row>
    <row r="46" spans="2:3" ht="16.5" customHeight="1">
      <c r="B46" s="101" t="s">
        <v>106</v>
      </c>
      <c r="C46" s="102" t="s">
        <v>105</v>
      </c>
    </row>
    <row r="47" spans="2:3" ht="16.5" customHeight="1">
      <c r="B47" s="100" t="s">
        <v>135</v>
      </c>
      <c r="C47" s="64" t="s">
        <v>143</v>
      </c>
    </row>
    <row r="48" spans="2:3" ht="20.25" customHeight="1" thickBot="1">
      <c r="B48" s="125" t="s">
        <v>137</v>
      </c>
      <c r="C48" s="66" t="s">
        <v>181</v>
      </c>
    </row>
    <row r="49" spans="1:20" s="49" customFormat="1" ht="16.5" customHeight="1" thickBot="1">
      <c r="A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2:3" ht="16.5" customHeight="1" thickBot="1">
      <c r="B50" s="135" t="s">
        <v>98</v>
      </c>
      <c r="C50" s="136"/>
    </row>
    <row r="51" spans="2:3" ht="16.5" customHeight="1" thickBot="1">
      <c r="B51" s="137" t="s">
        <v>2</v>
      </c>
      <c r="C51" s="138"/>
    </row>
    <row r="52" spans="2:3" ht="16.5" customHeight="1">
      <c r="B52" s="101" t="s">
        <v>99</v>
      </c>
      <c r="C52" s="102" t="s">
        <v>161</v>
      </c>
    </row>
    <row r="53" spans="2:3" ht="16.5" customHeight="1">
      <c r="B53" s="100" t="s">
        <v>100</v>
      </c>
      <c r="C53" s="64" t="s">
        <v>180</v>
      </c>
    </row>
    <row r="54" spans="2:3" ht="16.5" customHeight="1">
      <c r="B54" s="100" t="s">
        <v>167</v>
      </c>
      <c r="C54" s="64" t="s">
        <v>188</v>
      </c>
    </row>
    <row r="55" spans="2:3" ht="16.5" customHeight="1">
      <c r="B55" s="100" t="s">
        <v>154</v>
      </c>
      <c r="C55" s="64" t="s">
        <v>192</v>
      </c>
    </row>
    <row r="56" spans="2:3" ht="16.5" customHeight="1" thickBot="1">
      <c r="B56" s="100" t="s">
        <v>159</v>
      </c>
      <c r="C56" s="64" t="s">
        <v>197</v>
      </c>
    </row>
    <row r="57" spans="2:3" ht="16.5" customHeight="1" thickBot="1">
      <c r="B57" s="137" t="s">
        <v>9</v>
      </c>
      <c r="C57" s="138"/>
    </row>
    <row r="58" spans="2:3" ht="16.5" customHeight="1">
      <c r="B58" s="101" t="s">
        <v>157</v>
      </c>
      <c r="C58" s="102" t="s">
        <v>172</v>
      </c>
    </row>
    <row r="59" spans="2:3" ht="16.5" customHeight="1">
      <c r="B59" s="100" t="s">
        <v>155</v>
      </c>
      <c r="C59" s="64" t="s">
        <v>71</v>
      </c>
    </row>
    <row r="60" spans="2:3" ht="16.5" customHeight="1">
      <c r="B60" s="100" t="s">
        <v>163</v>
      </c>
      <c r="C60" s="64" t="s">
        <v>200</v>
      </c>
    </row>
    <row r="61" spans="2:3" ht="16.5" customHeight="1">
      <c r="B61" s="100" t="s">
        <v>164</v>
      </c>
      <c r="C61" s="64" t="s">
        <v>203</v>
      </c>
    </row>
    <row r="62" spans="2:3" ht="16.5" customHeight="1">
      <c r="B62" s="25" t="s">
        <v>174</v>
      </c>
      <c r="C62" s="20"/>
    </row>
    <row r="63" spans="2:3" ht="16.5" customHeight="1" thickBot="1">
      <c r="B63" s="25" t="s">
        <v>201</v>
      </c>
      <c r="C63" s="20"/>
    </row>
    <row r="64" spans="2:3" ht="16.5" customHeight="1" thickBot="1">
      <c r="B64" s="131" t="s">
        <v>13</v>
      </c>
      <c r="C64" s="132"/>
    </row>
    <row r="65" spans="2:3" ht="16.5" customHeight="1">
      <c r="B65" s="101" t="s">
        <v>101</v>
      </c>
      <c r="C65" s="102" t="s">
        <v>160</v>
      </c>
    </row>
    <row r="66" spans="2:3" ht="16.5" customHeight="1">
      <c r="B66" s="100" t="s">
        <v>138</v>
      </c>
      <c r="C66" s="64" t="s">
        <v>191</v>
      </c>
    </row>
    <row r="67" spans="2:3" ht="16.5" customHeight="1">
      <c r="B67" s="100" t="s">
        <v>171</v>
      </c>
      <c r="C67" s="64" t="s">
        <v>188</v>
      </c>
    </row>
    <row r="68" spans="2:3" ht="16.5" customHeight="1">
      <c r="B68" s="100" t="s">
        <v>125</v>
      </c>
      <c r="C68" s="64" t="s">
        <v>196</v>
      </c>
    </row>
    <row r="69" spans="2:3" ht="16.5" customHeight="1" thickBot="1">
      <c r="B69" s="27" t="s">
        <v>162</v>
      </c>
      <c r="C69" s="21"/>
    </row>
    <row r="70" spans="1:20" s="49" customFormat="1" ht="16.5" customHeight="1" thickBot="1">
      <c r="A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2:3" ht="16.5" customHeight="1" thickBot="1">
      <c r="B71" s="135" t="s">
        <v>102</v>
      </c>
      <c r="C71" s="136"/>
    </row>
    <row r="72" spans="2:3" ht="16.5" customHeight="1" thickBot="1">
      <c r="B72" s="137" t="s">
        <v>2</v>
      </c>
      <c r="C72" s="138"/>
    </row>
    <row r="73" spans="2:3" ht="16.5" customHeight="1">
      <c r="B73" s="25" t="s">
        <v>170</v>
      </c>
      <c r="C73" s="20"/>
    </row>
    <row r="74" spans="2:3" ht="16.5" customHeight="1">
      <c r="B74" s="25" t="s">
        <v>189</v>
      </c>
      <c r="C74" s="20"/>
    </row>
    <row r="75" spans="2:3" ht="16.5" customHeight="1">
      <c r="B75" s="25" t="s">
        <v>153</v>
      </c>
      <c r="C75" s="20"/>
    </row>
    <row r="76" spans="2:3" ht="16.5" customHeight="1" thickBot="1">
      <c r="B76" s="25" t="s">
        <v>103</v>
      </c>
      <c r="C76" s="20"/>
    </row>
    <row r="77" spans="2:3" ht="16.5" customHeight="1" thickBot="1">
      <c r="B77" s="137" t="s">
        <v>9</v>
      </c>
      <c r="C77" s="138"/>
    </row>
    <row r="78" spans="2:3" ht="16.5" customHeight="1">
      <c r="B78" s="25" t="s">
        <v>187</v>
      </c>
      <c r="C78" s="20"/>
    </row>
    <row r="79" spans="2:3" ht="16.5" customHeight="1">
      <c r="B79" s="26" t="s">
        <v>183</v>
      </c>
      <c r="C79" s="20"/>
    </row>
    <row r="80" spans="2:3" ht="16.5" customHeight="1">
      <c r="B80" s="25" t="s">
        <v>182</v>
      </c>
      <c r="C80" s="20"/>
    </row>
    <row r="81" spans="2:3" ht="16.5" customHeight="1" thickBot="1">
      <c r="B81" s="27" t="s">
        <v>104</v>
      </c>
      <c r="C81" s="21"/>
    </row>
    <row r="82" spans="2:3" ht="16.5" customHeight="1" thickBot="1">
      <c r="B82" s="131" t="s">
        <v>13</v>
      </c>
      <c r="C82" s="132"/>
    </row>
    <row r="83" spans="2:3" ht="16.5" customHeight="1" thickBot="1">
      <c r="B83" s="127" t="s">
        <v>195</v>
      </c>
      <c r="C83" s="128"/>
    </row>
    <row r="84" spans="1:20" s="49" customFormat="1" ht="16.5" customHeight="1">
      <c r="A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</row>
    <row r="85" spans="1:20" s="49" customFormat="1" ht="16.5" customHeight="1">
      <c r="A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</row>
    <row r="86" spans="1:20" s="49" customFormat="1" ht="16.5" customHeight="1">
      <c r="A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</row>
    <row r="87" spans="1:20" s="49" customFormat="1" ht="16.5" customHeight="1">
      <c r="A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</row>
    <row r="88" spans="1:20" s="49" customFormat="1" ht="16.5" customHeight="1">
      <c r="A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</row>
    <row r="89" spans="1:20" s="49" customFormat="1" ht="16.5" customHeight="1">
      <c r="A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</row>
    <row r="90" spans="1:20" s="49" customFormat="1" ht="16.5" customHeight="1">
      <c r="A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</row>
    <row r="91" spans="1:20" s="49" customFormat="1" ht="16.5" customHeight="1">
      <c r="A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49" customFormat="1" ht="16.5" customHeight="1">
      <c r="A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49" customFormat="1" ht="16.5" customHeight="1">
      <c r="A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49" customFormat="1" ht="16.5" customHeight="1">
      <c r="A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49" customFormat="1" ht="16.5" customHeight="1">
      <c r="A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49" customFormat="1" ht="16.5" customHeight="1">
      <c r="A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49" customFormat="1" ht="16.5" customHeight="1">
      <c r="A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49" customFormat="1" ht="16.5" customHeight="1">
      <c r="A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  <row r="99" spans="1:20" s="49" customFormat="1" ht="16.5" customHeight="1">
      <c r="A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</row>
    <row r="100" spans="1:20" s="49" customFormat="1" ht="16.5" customHeight="1">
      <c r="A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</row>
    <row r="101" spans="1:20" s="49" customFormat="1" ht="16.5" customHeight="1">
      <c r="A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</row>
    <row r="102" spans="1:20" s="49" customFormat="1" ht="16.5" customHeight="1">
      <c r="A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</row>
    <row r="103" spans="1:20" s="49" customFormat="1" ht="16.5" customHeight="1">
      <c r="A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</row>
    <row r="104" spans="1:20" s="49" customFormat="1" ht="16.5" customHeight="1">
      <c r="A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</row>
    <row r="105" spans="1:20" s="49" customFormat="1" ht="16.5" customHeight="1">
      <c r="A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</row>
    <row r="106" spans="1:20" s="49" customFormat="1" ht="16.5" customHeight="1">
      <c r="A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</row>
    <row r="107" spans="1:20" s="49" customFormat="1" ht="16.5" customHeight="1">
      <c r="A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</row>
    <row r="108" spans="1:20" s="49" customFormat="1" ht="16.5" customHeight="1">
      <c r="A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</row>
    <row r="109" spans="1:20" s="49" customFormat="1" ht="16.5" customHeight="1">
      <c r="A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</row>
    <row r="110" spans="1:20" s="49" customFormat="1" ht="16.5" customHeight="1">
      <c r="A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</row>
    <row r="111" spans="1:20" s="49" customFormat="1" ht="16.5" customHeight="1">
      <c r="A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</row>
    <row r="112" spans="1:20" s="49" customFormat="1" ht="16.5" customHeight="1">
      <c r="A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</row>
    <row r="113" spans="1:20" s="49" customFormat="1" ht="16.5" customHeight="1">
      <c r="A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</row>
    <row r="114" spans="1:20" s="49" customFormat="1" ht="16.5" customHeight="1">
      <c r="A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</row>
    <row r="115" spans="1:20" s="49" customFormat="1" ht="16.5" customHeight="1">
      <c r="A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</row>
    <row r="116" spans="1:20" s="49" customFormat="1" ht="16.5" customHeight="1">
      <c r="A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</row>
    <row r="117" spans="1:20" s="49" customFormat="1" ht="16.5" customHeight="1">
      <c r="A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</row>
    <row r="118" spans="1:20" s="49" customFormat="1" ht="16.5" customHeight="1">
      <c r="A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</row>
    <row r="119" spans="1:20" s="49" customFormat="1" ht="16.5" customHeight="1">
      <c r="A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</row>
    <row r="120" spans="1:20" s="49" customFormat="1" ht="16.5" customHeight="1">
      <c r="A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</row>
    <row r="121" spans="1:20" s="49" customFormat="1" ht="16.5" customHeight="1">
      <c r="A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</row>
    <row r="122" spans="1:20" s="49" customFormat="1" ht="16.5" customHeight="1">
      <c r="A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</row>
    <row r="123" spans="1:20" s="49" customFormat="1" ht="16.5" customHeight="1">
      <c r="A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</row>
    <row r="124" spans="1:20" s="49" customFormat="1" ht="16.5" customHeight="1">
      <c r="A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</row>
    <row r="125" spans="1:20" s="49" customFormat="1" ht="16.5" customHeight="1">
      <c r="A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</row>
    <row r="126" spans="1:20" s="49" customFormat="1" ht="16.5" customHeight="1">
      <c r="A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</row>
    <row r="127" spans="1:20" s="49" customFormat="1" ht="16.5" customHeight="1">
      <c r="A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</row>
    <row r="128" spans="1:20" s="49" customFormat="1" ht="16.5" customHeight="1">
      <c r="A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</row>
    <row r="129" spans="1:20" s="49" customFormat="1" ht="16.5" customHeight="1">
      <c r="A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</row>
    <row r="130" spans="1:20" s="49" customFormat="1" ht="16.5" customHeight="1">
      <c r="A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</row>
    <row r="131" spans="1:20" s="49" customFormat="1" ht="16.5" customHeight="1">
      <c r="A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</row>
    <row r="132" spans="1:20" s="49" customFormat="1" ht="16.5" customHeight="1">
      <c r="A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</row>
    <row r="133" spans="1:20" s="49" customFormat="1" ht="16.5" customHeight="1">
      <c r="A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</row>
    <row r="134" spans="1:20" s="49" customFormat="1" ht="16.5" customHeight="1">
      <c r="A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</row>
    <row r="135" spans="1:20" s="49" customFormat="1" ht="16.5" customHeight="1">
      <c r="A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</row>
    <row r="136" spans="1:20" s="49" customFormat="1" ht="16.5" customHeight="1">
      <c r="A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</row>
    <row r="137" spans="1:20" s="49" customFormat="1" ht="16.5" customHeight="1">
      <c r="A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</row>
  </sheetData>
  <sheetProtection/>
  <mergeCells count="17">
    <mergeCell ref="B38:C38"/>
    <mergeCell ref="B45:C45"/>
    <mergeCell ref="B4:C4"/>
    <mergeCell ref="B5:C5"/>
    <mergeCell ref="B14:C14"/>
    <mergeCell ref="B20:C20"/>
    <mergeCell ref="B25:C25"/>
    <mergeCell ref="B82:C82"/>
    <mergeCell ref="B2:C2"/>
    <mergeCell ref="B24:C24"/>
    <mergeCell ref="B57:C57"/>
    <mergeCell ref="B64:C64"/>
    <mergeCell ref="B72:C72"/>
    <mergeCell ref="B77:C77"/>
    <mergeCell ref="B71:C71"/>
    <mergeCell ref="B51:C51"/>
    <mergeCell ref="B50:C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4"/>
  <sheetViews>
    <sheetView tabSelected="1" zoomScale="90" zoomScaleNormal="90" zoomScalePageLayoutView="0" workbookViewId="0" topLeftCell="B1">
      <selection activeCell="D21" sqref="D21:E21"/>
    </sheetView>
  </sheetViews>
  <sheetFormatPr defaultColWidth="11.421875" defaultRowHeight="15"/>
  <cols>
    <col min="1" max="1" width="8.28125" style="0" customWidth="1"/>
    <col min="2" max="2" width="0.13671875" style="0" customWidth="1"/>
    <col min="3" max="3" width="28.8515625" style="0" bestFit="1" customWidth="1"/>
    <col min="5" max="5" width="3.8515625" style="0" customWidth="1"/>
    <col min="6" max="6" width="18.00390625" style="0" customWidth="1"/>
    <col min="7" max="7" width="12.421875" style="0" customWidth="1"/>
    <col min="8" max="8" width="12.57421875" style="0" customWidth="1"/>
    <col min="9" max="9" width="12.421875" style="0" customWidth="1"/>
    <col min="10" max="10" width="15.421875" style="0" customWidth="1"/>
    <col min="12" max="12" width="14.00390625" style="0" customWidth="1"/>
  </cols>
  <sheetData>
    <row r="1" spans="1:17" s="115" customFormat="1" ht="14.25" customHeight="1" thickBo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38" ht="24" thickBot="1">
      <c r="A2" s="52"/>
      <c r="B2" s="17"/>
      <c r="C2" s="48" t="s">
        <v>79</v>
      </c>
      <c r="D2" s="17"/>
      <c r="E2" s="17"/>
      <c r="F2" s="153" t="s">
        <v>87</v>
      </c>
      <c r="G2" s="154"/>
      <c r="H2" s="154"/>
      <c r="I2" s="154"/>
      <c r="J2" s="155"/>
      <c r="K2" s="17"/>
      <c r="L2" s="17"/>
      <c r="M2" s="148" t="s">
        <v>79</v>
      </c>
      <c r="N2" s="148"/>
      <c r="O2" s="148"/>
      <c r="P2" s="52"/>
      <c r="Q2" s="52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49"/>
      <c r="AL2" s="49"/>
    </row>
    <row r="3" spans="1:38" ht="15">
      <c r="A3" s="52"/>
      <c r="B3" s="17"/>
      <c r="C3" s="39" t="s">
        <v>78</v>
      </c>
      <c r="D3" s="17"/>
      <c r="E3" s="17"/>
      <c r="F3" s="17"/>
      <c r="G3" s="17"/>
      <c r="H3" s="17"/>
      <c r="I3" s="17"/>
      <c r="J3" s="17"/>
      <c r="K3" s="17"/>
      <c r="L3" s="17"/>
      <c r="M3" s="144" t="s">
        <v>82</v>
      </c>
      <c r="N3" s="156"/>
      <c r="O3" s="145"/>
      <c r="P3" s="52"/>
      <c r="Q3" s="52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49"/>
      <c r="AL3" s="49"/>
    </row>
    <row r="4" spans="1:38" ht="15.75" thickBot="1">
      <c r="A4" s="52"/>
      <c r="B4" s="17"/>
      <c r="C4" s="126" t="s">
        <v>165</v>
      </c>
      <c r="D4" s="139" t="s">
        <v>165</v>
      </c>
      <c r="E4" s="140"/>
      <c r="F4" s="51" t="s">
        <v>80</v>
      </c>
      <c r="G4" s="142" t="s">
        <v>81</v>
      </c>
      <c r="H4" s="142"/>
      <c r="I4" s="148" t="s">
        <v>80</v>
      </c>
      <c r="J4" s="147"/>
      <c r="K4" s="139" t="s">
        <v>193</v>
      </c>
      <c r="L4" s="149"/>
      <c r="M4" s="141" t="s">
        <v>149</v>
      </c>
      <c r="N4" s="142"/>
      <c r="O4" s="143"/>
      <c r="P4" s="52"/>
      <c r="Q4" s="52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49"/>
      <c r="AL4" s="49"/>
    </row>
    <row r="5" spans="1:38" ht="15.75" thickBot="1">
      <c r="A5" s="52"/>
      <c r="B5" s="17"/>
      <c r="C5" s="41" t="s">
        <v>166</v>
      </c>
      <c r="D5" s="17"/>
      <c r="E5" s="17"/>
      <c r="F5" s="45" t="s">
        <v>83</v>
      </c>
      <c r="G5" s="17"/>
      <c r="H5" s="17"/>
      <c r="I5" s="144" t="s">
        <v>84</v>
      </c>
      <c r="J5" s="145"/>
      <c r="K5" s="17"/>
      <c r="L5" s="17"/>
      <c r="M5" s="157" t="s">
        <v>150</v>
      </c>
      <c r="N5" s="158"/>
      <c r="O5" s="159"/>
      <c r="P5" s="52"/>
      <c r="Q5" s="52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49"/>
      <c r="AL5" s="49"/>
    </row>
    <row r="6" spans="1:38" ht="15.75" thickBot="1">
      <c r="A6" s="52"/>
      <c r="B6" s="17"/>
      <c r="C6" s="17"/>
      <c r="D6" s="17"/>
      <c r="E6" s="17"/>
      <c r="F6" s="46" t="s">
        <v>85</v>
      </c>
      <c r="G6" s="139" t="s">
        <v>190</v>
      </c>
      <c r="H6" s="149"/>
      <c r="I6" s="141" t="s">
        <v>86</v>
      </c>
      <c r="J6" s="143"/>
      <c r="K6" s="17"/>
      <c r="L6" s="17"/>
      <c r="M6" s="141"/>
      <c r="N6" s="142"/>
      <c r="O6" s="17"/>
      <c r="P6" s="52"/>
      <c r="Q6" s="52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49"/>
      <c r="AJ6" s="49"/>
      <c r="AK6" s="49"/>
      <c r="AL6" s="49"/>
    </row>
    <row r="7" spans="1:38" ht="15.75" thickBot="1">
      <c r="A7" s="52"/>
      <c r="B7" s="17"/>
      <c r="C7" s="39" t="s">
        <v>92</v>
      </c>
      <c r="D7" s="17"/>
      <c r="E7" s="17"/>
      <c r="F7" s="47"/>
      <c r="G7" s="17"/>
      <c r="H7" s="17"/>
      <c r="I7" s="146"/>
      <c r="J7" s="147"/>
      <c r="K7" s="17"/>
      <c r="L7" s="17"/>
      <c r="M7" s="144" t="s">
        <v>95</v>
      </c>
      <c r="N7" s="156"/>
      <c r="O7" s="145"/>
      <c r="P7" s="52"/>
      <c r="Q7" s="52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49"/>
      <c r="AL7" s="49"/>
    </row>
    <row r="8" spans="1:38" ht="15">
      <c r="A8" s="52"/>
      <c r="B8" s="17"/>
      <c r="C8" s="40" t="s">
        <v>151</v>
      </c>
      <c r="D8" s="139" t="s">
        <v>198</v>
      </c>
      <c r="E8" s="140"/>
      <c r="F8" s="44"/>
      <c r="G8" s="17"/>
      <c r="H8" s="17"/>
      <c r="I8" s="17"/>
      <c r="J8" s="17"/>
      <c r="K8" s="42"/>
      <c r="L8" s="43"/>
      <c r="M8" s="141" t="s">
        <v>168</v>
      </c>
      <c r="N8" s="142"/>
      <c r="O8" s="143"/>
      <c r="P8" s="52"/>
      <c r="Q8" s="52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49"/>
      <c r="AL8" s="49"/>
    </row>
    <row r="9" spans="1:38" ht="15.75" thickBot="1">
      <c r="A9" s="52"/>
      <c r="B9" s="17"/>
      <c r="C9" s="129" t="s">
        <v>152</v>
      </c>
      <c r="D9" s="17"/>
      <c r="E9" s="17"/>
      <c r="F9" s="17"/>
      <c r="G9" s="17"/>
      <c r="H9" s="17"/>
      <c r="I9" s="17"/>
      <c r="J9" s="17"/>
      <c r="K9" s="17"/>
      <c r="L9" s="17"/>
      <c r="M9" s="146" t="s">
        <v>169</v>
      </c>
      <c r="N9" s="148"/>
      <c r="O9" s="147"/>
      <c r="P9" s="52"/>
      <c r="Q9" s="52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49"/>
      <c r="AL9" s="49"/>
    </row>
    <row r="10" spans="1:17" s="115" customFormat="1" ht="15.75" customHeight="1" thickBo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38" ht="24" thickBot="1">
      <c r="A11" s="52"/>
      <c r="B11" s="17"/>
      <c r="C11" s="49"/>
      <c r="D11" s="17"/>
      <c r="E11" s="17"/>
      <c r="F11" s="150" t="s">
        <v>88</v>
      </c>
      <c r="G11" s="151"/>
      <c r="H11" s="151"/>
      <c r="I11" s="151"/>
      <c r="J11" s="152"/>
      <c r="K11" s="17"/>
      <c r="L11" s="17"/>
      <c r="M11" s="49"/>
      <c r="N11" s="49"/>
      <c r="O11" s="17"/>
      <c r="P11" s="52"/>
      <c r="Q11" s="52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49"/>
      <c r="AL11" s="49"/>
    </row>
    <row r="12" spans="1:39" ht="14.25" customHeight="1" thickBot="1">
      <c r="A12" s="52"/>
      <c r="B12" s="17"/>
      <c r="C12" s="17"/>
      <c r="D12" s="17"/>
      <c r="E12" s="17"/>
      <c r="F12" s="116" t="s">
        <v>158</v>
      </c>
      <c r="G12" s="117"/>
      <c r="H12" s="117"/>
      <c r="I12" s="117"/>
      <c r="J12" s="122"/>
      <c r="K12" s="50"/>
      <c r="L12" s="50"/>
      <c r="M12" s="50"/>
      <c r="N12" s="17"/>
      <c r="O12" s="17"/>
      <c r="P12" s="54"/>
      <c r="Q12" s="54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39" ht="18.75" customHeight="1" thickBot="1">
      <c r="A13" s="52"/>
      <c r="B13" s="17"/>
      <c r="C13" s="62" t="s">
        <v>89</v>
      </c>
      <c r="D13" s="141" t="s">
        <v>90</v>
      </c>
      <c r="E13" s="142"/>
      <c r="F13" s="118" t="s">
        <v>179</v>
      </c>
      <c r="G13" s="119"/>
      <c r="H13" s="119"/>
      <c r="I13" s="119"/>
      <c r="J13" s="123"/>
      <c r="K13" s="50"/>
      <c r="L13" s="50"/>
      <c r="M13" s="50"/>
      <c r="N13" s="17"/>
      <c r="O13" s="17"/>
      <c r="P13" s="53"/>
      <c r="Q13" s="53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 ht="24" thickBot="1">
      <c r="A14" s="52"/>
      <c r="B14" s="17"/>
      <c r="C14" s="17"/>
      <c r="D14" s="17"/>
      <c r="E14" s="17"/>
      <c r="F14" s="120" t="s">
        <v>178</v>
      </c>
      <c r="G14" s="121"/>
      <c r="H14" s="121"/>
      <c r="I14" s="121"/>
      <c r="J14" s="124"/>
      <c r="K14" s="50"/>
      <c r="L14" s="50"/>
      <c r="M14" s="50"/>
      <c r="N14" s="17"/>
      <c r="O14" s="17"/>
      <c r="P14" s="53"/>
      <c r="Q14" s="53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8" ht="14.25" customHeight="1" thickBot="1">
      <c r="A15" s="52"/>
      <c r="B15" s="17"/>
      <c r="C15" s="48" t="s">
        <v>79</v>
      </c>
      <c r="D15" s="17"/>
      <c r="E15" s="17"/>
      <c r="F15" s="50"/>
      <c r="G15" s="50"/>
      <c r="H15" s="50"/>
      <c r="I15" s="50"/>
      <c r="J15" s="50"/>
      <c r="K15" s="17"/>
      <c r="L15" s="17"/>
      <c r="M15" s="148" t="s">
        <v>79</v>
      </c>
      <c r="N15" s="148"/>
      <c r="O15" s="148"/>
      <c r="P15" s="52"/>
      <c r="Q15" s="52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49"/>
      <c r="AL15" s="49"/>
    </row>
    <row r="16" spans="1:38" ht="15">
      <c r="A16" s="52"/>
      <c r="B16" s="17"/>
      <c r="C16" s="45" t="s">
        <v>93</v>
      </c>
      <c r="D16" s="17"/>
      <c r="E16" s="17"/>
      <c r="F16" s="17"/>
      <c r="G16" s="17"/>
      <c r="H16" s="17"/>
      <c r="I16" s="17"/>
      <c r="J16" s="17"/>
      <c r="K16" s="17"/>
      <c r="L16" s="17"/>
      <c r="M16" s="144" t="s">
        <v>186</v>
      </c>
      <c r="N16" s="156"/>
      <c r="O16" s="145"/>
      <c r="P16" s="52"/>
      <c r="Q16" s="52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49"/>
      <c r="AL16" s="49"/>
    </row>
    <row r="17" spans="1:38" ht="15.75" thickBot="1">
      <c r="A17" s="52"/>
      <c r="B17" s="17"/>
      <c r="C17" s="130" t="s">
        <v>144</v>
      </c>
      <c r="D17" s="139" t="s">
        <v>199</v>
      </c>
      <c r="E17" s="140"/>
      <c r="F17" s="51" t="s">
        <v>80</v>
      </c>
      <c r="G17" s="142" t="s">
        <v>81</v>
      </c>
      <c r="H17" s="142"/>
      <c r="I17" s="148" t="s">
        <v>80</v>
      </c>
      <c r="J17" s="147"/>
      <c r="K17" s="42"/>
      <c r="L17" s="43"/>
      <c r="M17" s="141" t="s">
        <v>147</v>
      </c>
      <c r="N17" s="142"/>
      <c r="O17" s="143"/>
      <c r="P17" s="52"/>
      <c r="Q17" s="52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49"/>
      <c r="AL17" s="49"/>
    </row>
    <row r="18" spans="1:38" ht="15.75" thickBot="1">
      <c r="A18" s="52"/>
      <c r="B18" s="17"/>
      <c r="C18" s="47" t="s">
        <v>156</v>
      </c>
      <c r="D18" s="17"/>
      <c r="E18" s="17"/>
      <c r="F18" s="45" t="s">
        <v>184</v>
      </c>
      <c r="G18" s="17"/>
      <c r="H18" s="17"/>
      <c r="I18" s="144" t="s">
        <v>185</v>
      </c>
      <c r="J18" s="145"/>
      <c r="K18" s="17"/>
      <c r="L18" s="17"/>
      <c r="M18" s="146" t="s">
        <v>175</v>
      </c>
      <c r="N18" s="148"/>
      <c r="O18" s="147"/>
      <c r="P18" s="52"/>
      <c r="Q18" s="52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49"/>
      <c r="AL18" s="49"/>
    </row>
    <row r="19" spans="1:38" ht="15.75" thickBot="1">
      <c r="A19" s="52"/>
      <c r="B19" s="17"/>
      <c r="C19" s="38"/>
      <c r="D19" s="17"/>
      <c r="E19" s="17"/>
      <c r="F19" s="46" t="s">
        <v>85</v>
      </c>
      <c r="G19" s="139" t="s">
        <v>96</v>
      </c>
      <c r="H19" s="149"/>
      <c r="I19" s="141" t="s">
        <v>86</v>
      </c>
      <c r="J19" s="143"/>
      <c r="K19" s="17"/>
      <c r="L19" s="17"/>
      <c r="M19" s="141"/>
      <c r="N19" s="142"/>
      <c r="O19" s="17"/>
      <c r="P19" s="52"/>
      <c r="Q19" s="52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49"/>
      <c r="AJ19" s="49"/>
      <c r="AK19" s="49"/>
      <c r="AL19" s="49"/>
    </row>
    <row r="20" spans="1:38" ht="15.75" thickBot="1">
      <c r="A20" s="52"/>
      <c r="B20" s="17"/>
      <c r="C20" s="45" t="s">
        <v>93</v>
      </c>
      <c r="D20" s="17"/>
      <c r="E20" s="17"/>
      <c r="F20" s="47"/>
      <c r="G20" s="17"/>
      <c r="H20" s="17"/>
      <c r="I20" s="146"/>
      <c r="J20" s="147"/>
      <c r="K20" s="17"/>
      <c r="L20" s="17"/>
      <c r="M20" s="144" t="s">
        <v>94</v>
      </c>
      <c r="N20" s="156"/>
      <c r="O20" s="145"/>
      <c r="P20" s="52"/>
      <c r="Q20" s="52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49"/>
      <c r="AL20" s="49"/>
    </row>
    <row r="21" spans="1:38" ht="15">
      <c r="A21" s="52"/>
      <c r="B21" s="17"/>
      <c r="C21" s="46" t="s">
        <v>145</v>
      </c>
      <c r="D21" s="139" t="s">
        <v>202</v>
      </c>
      <c r="E21" s="140"/>
      <c r="F21" s="44"/>
      <c r="G21" s="17"/>
      <c r="H21" s="17"/>
      <c r="I21" s="17"/>
      <c r="J21" s="17"/>
      <c r="K21" s="42"/>
      <c r="L21" s="43"/>
      <c r="M21" s="141" t="s">
        <v>148</v>
      </c>
      <c r="N21" s="142"/>
      <c r="O21" s="143"/>
      <c r="P21" s="52"/>
      <c r="Q21" s="52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49"/>
      <c r="AL21" s="49"/>
    </row>
    <row r="22" spans="1:38" ht="15.75" thickBot="1">
      <c r="A22" s="52"/>
      <c r="B22" s="17"/>
      <c r="C22" s="164" t="s">
        <v>146</v>
      </c>
      <c r="D22" s="17"/>
      <c r="E22" s="17"/>
      <c r="F22" s="17"/>
      <c r="G22" s="17"/>
      <c r="H22" s="17"/>
      <c r="I22" s="17"/>
      <c r="J22" s="17"/>
      <c r="K22" s="17"/>
      <c r="L22" s="17"/>
      <c r="M22" s="146" t="s">
        <v>173</v>
      </c>
      <c r="N22" s="148"/>
      <c r="O22" s="147"/>
      <c r="P22" s="52"/>
      <c r="Q22" s="52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49"/>
      <c r="AL22" s="49"/>
    </row>
    <row r="23" spans="1:17" s="115" customFormat="1" ht="13.5" customHeight="1" thickBo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</row>
    <row r="24" spans="1:38" ht="24" thickBot="1">
      <c r="A24" s="52"/>
      <c r="B24" s="17"/>
      <c r="C24" s="17"/>
      <c r="D24" s="17"/>
      <c r="E24" s="17"/>
      <c r="F24" s="153" t="s">
        <v>91</v>
      </c>
      <c r="G24" s="154"/>
      <c r="H24" s="154"/>
      <c r="I24" s="154"/>
      <c r="J24" s="155"/>
      <c r="K24" s="17"/>
      <c r="L24" s="17"/>
      <c r="M24" s="17"/>
      <c r="N24" s="17"/>
      <c r="O24" s="17"/>
      <c r="P24" s="52"/>
      <c r="Q24" s="52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49"/>
      <c r="AL24" s="49"/>
    </row>
    <row r="25" spans="1:38" ht="15.75" thickBot="1">
      <c r="A25" s="52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52"/>
      <c r="Q25" s="52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49"/>
      <c r="AL25" s="49"/>
    </row>
    <row r="26" spans="1:38" s="59" customFormat="1" ht="19.5" thickBot="1">
      <c r="A26" s="60"/>
      <c r="B26" s="55"/>
      <c r="C26" s="56" t="s">
        <v>97</v>
      </c>
      <c r="D26" s="57"/>
      <c r="E26" s="57" t="s">
        <v>194</v>
      </c>
      <c r="F26" s="57"/>
      <c r="G26" s="57"/>
      <c r="H26" s="57"/>
      <c r="I26" s="57"/>
      <c r="J26" s="57"/>
      <c r="K26" s="57"/>
      <c r="L26" s="57"/>
      <c r="M26" s="57"/>
      <c r="N26" s="57"/>
      <c r="O26" s="58"/>
      <c r="P26" s="60"/>
      <c r="Q26" s="60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61"/>
      <c r="AL26" s="61"/>
    </row>
    <row r="27" spans="1:17" s="115" customFormat="1" ht="1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8" spans="1:17" s="115" customFormat="1" ht="1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</row>
    <row r="29" spans="1:17" s="115" customFormat="1" ht="1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</row>
    <row r="30" spans="1:17" s="115" customFormat="1" ht="1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</row>
    <row r="31" spans="1:17" s="115" customFormat="1" ht="1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</row>
    <row r="32" spans="1:17" s="115" customFormat="1" ht="1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</row>
    <row r="33" spans="1:17" s="115" customFormat="1" ht="1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</row>
    <row r="34" spans="1:17" s="115" customFormat="1" ht="1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</row>
    <row r="35" s="115" customFormat="1" ht="15"/>
    <row r="36" s="115" customFormat="1" ht="15"/>
  </sheetData>
  <sheetProtection/>
  <mergeCells count="37">
    <mergeCell ref="D21:E21"/>
    <mergeCell ref="F24:J24"/>
    <mergeCell ref="G19:H19"/>
    <mergeCell ref="I17:J17"/>
    <mergeCell ref="M17:O17"/>
    <mergeCell ref="M19:N19"/>
    <mergeCell ref="I18:J18"/>
    <mergeCell ref="M21:O21"/>
    <mergeCell ref="M22:O22"/>
    <mergeCell ref="G17:H17"/>
    <mergeCell ref="M7:O7"/>
    <mergeCell ref="M15:O15"/>
    <mergeCell ref="M18:O18"/>
    <mergeCell ref="I19:J19"/>
    <mergeCell ref="I20:J20"/>
    <mergeCell ref="M20:O20"/>
    <mergeCell ref="M16:O16"/>
    <mergeCell ref="D8:E8"/>
    <mergeCell ref="M9:O9"/>
    <mergeCell ref="M6:N6"/>
    <mergeCell ref="M2:O2"/>
    <mergeCell ref="D13:E13"/>
    <mergeCell ref="F11:J11"/>
    <mergeCell ref="F2:J2"/>
    <mergeCell ref="M3:O3"/>
    <mergeCell ref="M4:O4"/>
    <mergeCell ref="M5:O5"/>
    <mergeCell ref="D17:E17"/>
    <mergeCell ref="D4:E4"/>
    <mergeCell ref="M8:O8"/>
    <mergeCell ref="I5:J5"/>
    <mergeCell ref="I6:J6"/>
    <mergeCell ref="I7:J7"/>
    <mergeCell ref="G4:H4"/>
    <mergeCell ref="I4:J4"/>
    <mergeCell ref="G6:H6"/>
    <mergeCell ref="K4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572"/>
  <sheetViews>
    <sheetView zoomScale="75" zoomScaleNormal="75" zoomScalePageLayoutView="0" workbookViewId="0" topLeftCell="A4">
      <selection activeCell="M36" sqref="M36"/>
    </sheetView>
  </sheetViews>
  <sheetFormatPr defaultColWidth="11.421875" defaultRowHeight="15"/>
  <cols>
    <col min="1" max="1" width="3.28125" style="52" customWidth="1"/>
    <col min="2" max="2" width="7.00390625" style="0" customWidth="1"/>
    <col min="3" max="3" width="47.57421875" style="0" customWidth="1"/>
    <col min="4" max="4" width="3.57421875" style="17" customWidth="1"/>
    <col min="5" max="5" width="15.421875" style="0" bestFit="1" customWidth="1"/>
    <col min="6" max="6" width="33.421875" style="0" bestFit="1" customWidth="1"/>
    <col min="7" max="7" width="10.57421875" style="0" bestFit="1" customWidth="1"/>
    <col min="8" max="9" width="11.140625" style="0" bestFit="1" customWidth="1"/>
    <col min="10" max="10" width="9.421875" style="0" customWidth="1"/>
    <col min="11" max="11" width="10.140625" style="0" customWidth="1"/>
    <col min="12" max="12" width="12.7109375" style="0" bestFit="1" customWidth="1"/>
    <col min="13" max="13" width="8.8515625" style="0" bestFit="1" customWidth="1"/>
    <col min="14" max="14" width="9.28125" style="0" bestFit="1" customWidth="1"/>
    <col min="15" max="15" width="12.7109375" style="0" bestFit="1" customWidth="1"/>
    <col min="16" max="16" width="11.421875" style="52" customWidth="1"/>
    <col min="17" max="36" width="11.421875" style="17" customWidth="1"/>
    <col min="37" max="38" width="11.421875" style="49" customWidth="1"/>
  </cols>
  <sheetData>
    <row r="1" spans="1:36" s="54" customFormat="1" ht="15.75" thickBo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</row>
    <row r="2" spans="2:15" ht="29.25" thickBot="1">
      <c r="B2" s="162" t="s">
        <v>57</v>
      </c>
      <c r="C2" s="163"/>
      <c r="D2" s="52"/>
      <c r="E2" s="18" t="s">
        <v>58</v>
      </c>
      <c r="F2" s="19">
        <v>39652</v>
      </c>
      <c r="G2" s="52"/>
      <c r="H2" s="52"/>
      <c r="I2" s="52"/>
      <c r="J2" s="52"/>
      <c r="K2" s="52"/>
      <c r="L2" s="52"/>
      <c r="M2" s="52"/>
      <c r="N2" s="52"/>
      <c r="O2" s="52"/>
    </row>
    <row r="3" spans="1:38" s="54" customFormat="1" ht="15.75" thickBo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49"/>
      <c r="AL3" s="49"/>
    </row>
    <row r="4" spans="2:15" ht="39.75" customHeight="1" thickBot="1">
      <c r="B4" s="160" t="s">
        <v>16</v>
      </c>
      <c r="C4" s="161"/>
      <c r="E4" s="22" t="s">
        <v>46</v>
      </c>
      <c r="F4" s="23" t="s">
        <v>47</v>
      </c>
      <c r="G4" s="23" t="s">
        <v>48</v>
      </c>
      <c r="H4" s="23" t="s">
        <v>49</v>
      </c>
      <c r="I4" s="23" t="s">
        <v>50</v>
      </c>
      <c r="J4" s="23" t="s">
        <v>51</v>
      </c>
      <c r="K4" s="23" t="s">
        <v>52</v>
      </c>
      <c r="L4" s="23" t="s">
        <v>53</v>
      </c>
      <c r="M4" s="23" t="s">
        <v>54</v>
      </c>
      <c r="N4" s="23" t="s">
        <v>55</v>
      </c>
      <c r="O4" s="24" t="s">
        <v>56</v>
      </c>
    </row>
    <row r="5" spans="2:15" ht="16.5">
      <c r="B5" s="1">
        <v>1</v>
      </c>
      <c r="C5" s="6" t="s">
        <v>17</v>
      </c>
      <c r="E5" s="85">
        <v>1</v>
      </c>
      <c r="F5" s="93" t="s">
        <v>21</v>
      </c>
      <c r="G5" s="94">
        <v>4</v>
      </c>
      <c r="H5" s="95">
        <v>4</v>
      </c>
      <c r="I5" s="96">
        <v>0</v>
      </c>
      <c r="J5" s="97">
        <v>8</v>
      </c>
      <c r="K5" s="95">
        <v>1</v>
      </c>
      <c r="L5" s="98">
        <f>J5-K5</f>
        <v>7</v>
      </c>
      <c r="M5" s="94">
        <f>12+12+12+18</f>
        <v>54</v>
      </c>
      <c r="N5" s="95">
        <f>0+6+5+13</f>
        <v>24</v>
      </c>
      <c r="O5" s="98">
        <f>M5-N5</f>
        <v>30</v>
      </c>
    </row>
    <row r="6" spans="2:15" ht="16.5">
      <c r="B6" s="2">
        <v>2</v>
      </c>
      <c r="C6" s="3" t="s">
        <v>18</v>
      </c>
      <c r="E6" s="92">
        <v>2</v>
      </c>
      <c r="F6" s="93" t="s">
        <v>24</v>
      </c>
      <c r="G6" s="94">
        <v>4</v>
      </c>
      <c r="H6" s="95">
        <v>4</v>
      </c>
      <c r="I6" s="96">
        <v>0</v>
      </c>
      <c r="J6" s="97">
        <v>8</v>
      </c>
      <c r="K6" s="95">
        <v>2</v>
      </c>
      <c r="L6" s="98">
        <f>J6-K6</f>
        <v>6</v>
      </c>
      <c r="M6" s="94">
        <f>16+14+12+12</f>
        <v>54</v>
      </c>
      <c r="N6" s="95">
        <f>10+12+3+4</f>
        <v>29</v>
      </c>
      <c r="O6" s="98">
        <f>M6-N6</f>
        <v>25</v>
      </c>
    </row>
    <row r="7" spans="2:15" ht="16.5">
      <c r="B7" s="2">
        <v>3</v>
      </c>
      <c r="C7" s="3" t="s">
        <v>19</v>
      </c>
      <c r="E7" s="68">
        <v>3</v>
      </c>
      <c r="F7" s="93" t="s">
        <v>18</v>
      </c>
      <c r="G7" s="94">
        <v>4</v>
      </c>
      <c r="H7" s="95">
        <v>3</v>
      </c>
      <c r="I7" s="96">
        <v>1</v>
      </c>
      <c r="J7" s="97">
        <v>6</v>
      </c>
      <c r="K7" s="95">
        <v>2</v>
      </c>
      <c r="L7" s="98">
        <f>J7-K7</f>
        <v>4</v>
      </c>
      <c r="M7" s="94">
        <f>12+14+12+5</f>
        <v>43</v>
      </c>
      <c r="N7" s="95">
        <f>3+10+4+12</f>
        <v>29</v>
      </c>
      <c r="O7" s="98">
        <f>M7-N7</f>
        <v>14</v>
      </c>
    </row>
    <row r="8" spans="2:15" ht="16.5">
      <c r="B8" s="2">
        <v>4</v>
      </c>
      <c r="C8" s="3" t="s">
        <v>20</v>
      </c>
      <c r="E8" s="68">
        <v>4</v>
      </c>
      <c r="F8" s="99" t="s">
        <v>26</v>
      </c>
      <c r="G8" s="94">
        <v>4</v>
      </c>
      <c r="H8" s="95">
        <v>3</v>
      </c>
      <c r="I8" s="96">
        <v>1</v>
      </c>
      <c r="J8" s="97">
        <v>6</v>
      </c>
      <c r="K8" s="95">
        <v>3</v>
      </c>
      <c r="L8" s="98">
        <f aca="true" t="shared" si="0" ref="L8:L15">J8-K8</f>
        <v>3</v>
      </c>
      <c r="M8" s="94">
        <f>12+12+13+4</f>
        <v>41</v>
      </c>
      <c r="N8" s="95">
        <f>5+1+11+12</f>
        <v>29</v>
      </c>
      <c r="O8" s="98">
        <f aca="true" t="shared" si="1" ref="O8:O15">M8-N8</f>
        <v>12</v>
      </c>
    </row>
    <row r="9" spans="2:15" ht="16.5">
      <c r="B9" s="2">
        <v>5</v>
      </c>
      <c r="C9" s="3" t="s">
        <v>21</v>
      </c>
      <c r="E9" s="68">
        <v>5</v>
      </c>
      <c r="F9" s="93" t="s">
        <v>20</v>
      </c>
      <c r="G9" s="94">
        <v>4</v>
      </c>
      <c r="H9" s="95">
        <v>3</v>
      </c>
      <c r="I9" s="96">
        <v>1</v>
      </c>
      <c r="J9" s="97">
        <v>6</v>
      </c>
      <c r="K9" s="95">
        <v>3</v>
      </c>
      <c r="L9" s="98">
        <f t="shared" si="0"/>
        <v>3</v>
      </c>
      <c r="M9" s="94">
        <f>18+12+4+13</f>
        <v>47</v>
      </c>
      <c r="N9" s="95">
        <f>15+6+12+5</f>
        <v>38</v>
      </c>
      <c r="O9" s="98">
        <f t="shared" si="1"/>
        <v>9</v>
      </c>
    </row>
    <row r="10" spans="2:15" ht="45" customHeight="1">
      <c r="B10" s="2">
        <v>6</v>
      </c>
      <c r="C10" s="7" t="s">
        <v>22</v>
      </c>
      <c r="E10" s="68">
        <v>6</v>
      </c>
      <c r="F10" s="109" t="s">
        <v>27</v>
      </c>
      <c r="G10" s="94">
        <v>4</v>
      </c>
      <c r="H10" s="95">
        <v>2</v>
      </c>
      <c r="I10" s="96">
        <v>2</v>
      </c>
      <c r="J10" s="97">
        <v>5</v>
      </c>
      <c r="K10" s="95">
        <v>4</v>
      </c>
      <c r="L10" s="98">
        <f t="shared" si="0"/>
        <v>1</v>
      </c>
      <c r="M10" s="94">
        <f>15+6+12+12</f>
        <v>45</v>
      </c>
      <c r="N10" s="95">
        <f>18+12+2+3</f>
        <v>35</v>
      </c>
      <c r="O10" s="98">
        <f t="shared" si="1"/>
        <v>10</v>
      </c>
    </row>
    <row r="11" spans="2:15" ht="16.5">
      <c r="B11" s="2">
        <v>7</v>
      </c>
      <c r="C11" s="3" t="s">
        <v>23</v>
      </c>
      <c r="E11" s="68">
        <v>7</v>
      </c>
      <c r="F11" s="93" t="s">
        <v>19</v>
      </c>
      <c r="G11" s="110">
        <v>4</v>
      </c>
      <c r="H11" s="111">
        <v>1</v>
      </c>
      <c r="I11" s="112">
        <v>3</v>
      </c>
      <c r="J11" s="113">
        <v>3</v>
      </c>
      <c r="K11" s="111">
        <v>7</v>
      </c>
      <c r="L11" s="114">
        <f t="shared" si="0"/>
        <v>-4</v>
      </c>
      <c r="M11" s="110">
        <f>10+6+14+13</f>
        <v>43</v>
      </c>
      <c r="N11" s="111">
        <f>14+12+12+18</f>
        <v>56</v>
      </c>
      <c r="O11" s="114">
        <f t="shared" si="1"/>
        <v>-13</v>
      </c>
    </row>
    <row r="12" spans="2:15" ht="16.5">
      <c r="B12" s="2">
        <v>8</v>
      </c>
      <c r="C12" s="3" t="s">
        <v>24</v>
      </c>
      <c r="E12" s="68">
        <v>8</v>
      </c>
      <c r="F12" s="93" t="s">
        <v>25</v>
      </c>
      <c r="G12" s="110">
        <v>4</v>
      </c>
      <c r="H12" s="111">
        <v>1</v>
      </c>
      <c r="I12" s="112">
        <v>3</v>
      </c>
      <c r="J12" s="113">
        <v>3</v>
      </c>
      <c r="K12" s="111">
        <v>7</v>
      </c>
      <c r="L12" s="114">
        <f>J12-K12</f>
        <v>-4</v>
      </c>
      <c r="M12" s="110">
        <f>10+1+2+13</f>
        <v>26</v>
      </c>
      <c r="N12" s="111">
        <f>16+12+12+14</f>
        <v>54</v>
      </c>
      <c r="O12" s="114">
        <f>M12-N12</f>
        <v>-28</v>
      </c>
    </row>
    <row r="13" spans="2:15" ht="15.75">
      <c r="B13" s="2">
        <v>9</v>
      </c>
      <c r="C13" s="3" t="s">
        <v>25</v>
      </c>
      <c r="E13" s="42">
        <v>9</v>
      </c>
      <c r="F13" s="103" t="s">
        <v>22</v>
      </c>
      <c r="G13" s="104">
        <v>4</v>
      </c>
      <c r="H13" s="105">
        <v>1</v>
      </c>
      <c r="I13" s="106">
        <v>3</v>
      </c>
      <c r="J13" s="107">
        <v>2</v>
      </c>
      <c r="K13" s="105">
        <v>7</v>
      </c>
      <c r="L13" s="108">
        <f t="shared" si="0"/>
        <v>-5</v>
      </c>
      <c r="M13" s="104">
        <f>5+18+3+3</f>
        <v>29</v>
      </c>
      <c r="N13" s="105">
        <f>12+14+12+12</f>
        <v>50</v>
      </c>
      <c r="O13" s="108">
        <f t="shared" si="1"/>
        <v>-21</v>
      </c>
    </row>
    <row r="14" spans="2:15" ht="15.75">
      <c r="B14" s="2">
        <v>10</v>
      </c>
      <c r="C14" s="3" t="s">
        <v>26</v>
      </c>
      <c r="E14" s="42">
        <v>10</v>
      </c>
      <c r="F14" s="77" t="s">
        <v>23</v>
      </c>
      <c r="G14" s="72">
        <v>4</v>
      </c>
      <c r="H14" s="73">
        <v>0</v>
      </c>
      <c r="I14" s="74">
        <v>4</v>
      </c>
      <c r="J14" s="75">
        <v>4</v>
      </c>
      <c r="K14" s="73">
        <v>8</v>
      </c>
      <c r="L14" s="76">
        <f t="shared" si="0"/>
        <v>-4</v>
      </c>
      <c r="M14" s="72">
        <f>14+12+11+14</f>
        <v>51</v>
      </c>
      <c r="N14" s="73">
        <f>18+14+13+13</f>
        <v>58</v>
      </c>
      <c r="O14" s="76">
        <f t="shared" si="1"/>
        <v>-7</v>
      </c>
    </row>
    <row r="15" spans="2:15" ht="16.5" thickBot="1">
      <c r="B15" s="4">
        <v>11</v>
      </c>
      <c r="C15" s="5" t="s">
        <v>27</v>
      </c>
      <c r="E15" s="78">
        <v>11</v>
      </c>
      <c r="F15" s="79" t="s">
        <v>17</v>
      </c>
      <c r="G15" s="80">
        <v>4</v>
      </c>
      <c r="H15" s="81">
        <v>0</v>
      </c>
      <c r="I15" s="82">
        <v>4</v>
      </c>
      <c r="J15" s="83">
        <v>1</v>
      </c>
      <c r="K15" s="81">
        <v>8</v>
      </c>
      <c r="L15" s="84">
        <f t="shared" si="0"/>
        <v>-7</v>
      </c>
      <c r="M15" s="80">
        <f>3+12+5</f>
        <v>20</v>
      </c>
      <c r="N15" s="81">
        <f>24+14+13</f>
        <v>51</v>
      </c>
      <c r="O15" s="84">
        <f t="shared" si="1"/>
        <v>-31</v>
      </c>
    </row>
    <row r="16" spans="2:15" ht="15">
      <c r="B16" s="17"/>
      <c r="C16" s="17"/>
      <c r="E16" s="17" t="s">
        <v>176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38" s="54" customFormat="1" ht="17.25" customHeight="1" thickBo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49"/>
      <c r="AL17" s="49"/>
    </row>
    <row r="18" spans="2:15" ht="34.5" thickBot="1">
      <c r="B18" s="160" t="s">
        <v>28</v>
      </c>
      <c r="C18" s="161"/>
      <c r="E18" s="14" t="s">
        <v>46</v>
      </c>
      <c r="F18" s="15" t="s">
        <v>47</v>
      </c>
      <c r="G18" s="15" t="s">
        <v>48</v>
      </c>
      <c r="H18" s="15" t="s">
        <v>49</v>
      </c>
      <c r="I18" s="15" t="s">
        <v>50</v>
      </c>
      <c r="J18" s="15" t="s">
        <v>51</v>
      </c>
      <c r="K18" s="15" t="s">
        <v>52</v>
      </c>
      <c r="L18" s="15" t="s">
        <v>53</v>
      </c>
      <c r="M18" s="15" t="s">
        <v>54</v>
      </c>
      <c r="N18" s="15" t="s">
        <v>55</v>
      </c>
      <c r="O18" s="16" t="s">
        <v>56</v>
      </c>
    </row>
    <row r="19" spans="2:15" ht="16.5">
      <c r="B19" s="1">
        <v>1</v>
      </c>
      <c r="C19" s="6" t="s">
        <v>29</v>
      </c>
      <c r="E19" s="85">
        <v>1</v>
      </c>
      <c r="F19" s="86" t="s">
        <v>38</v>
      </c>
      <c r="G19" s="87">
        <v>2</v>
      </c>
      <c r="H19" s="88">
        <v>2</v>
      </c>
      <c r="I19" s="89">
        <v>0</v>
      </c>
      <c r="J19" s="90">
        <v>4</v>
      </c>
      <c r="K19" s="88">
        <v>0</v>
      </c>
      <c r="L19" s="91">
        <f aca="true" t="shared" si="2" ref="L19:L29">J19-K19</f>
        <v>4</v>
      </c>
      <c r="M19" s="87">
        <f>12+12</f>
        <v>24</v>
      </c>
      <c r="N19" s="88">
        <f>6+5</f>
        <v>11</v>
      </c>
      <c r="O19" s="91">
        <f aca="true" t="shared" si="3" ref="O19:O29">M19-N19</f>
        <v>13</v>
      </c>
    </row>
    <row r="20" spans="2:15" ht="33">
      <c r="B20" s="2">
        <v>2</v>
      </c>
      <c r="C20" s="3" t="s">
        <v>30</v>
      </c>
      <c r="E20" s="68">
        <v>2</v>
      </c>
      <c r="F20" s="99" t="s">
        <v>32</v>
      </c>
      <c r="G20" s="94">
        <v>2</v>
      </c>
      <c r="H20" s="95">
        <v>2</v>
      </c>
      <c r="I20" s="96">
        <v>0</v>
      </c>
      <c r="J20" s="97">
        <v>4</v>
      </c>
      <c r="K20" s="95">
        <v>0</v>
      </c>
      <c r="L20" s="98">
        <f t="shared" si="2"/>
        <v>4</v>
      </c>
      <c r="M20" s="94">
        <f>13+13</f>
        <v>26</v>
      </c>
      <c r="N20" s="95">
        <f>10+9</f>
        <v>19</v>
      </c>
      <c r="O20" s="98">
        <f t="shared" si="3"/>
        <v>7</v>
      </c>
    </row>
    <row r="21" spans="2:15" ht="16.5">
      <c r="B21" s="2">
        <v>3</v>
      </c>
      <c r="C21" s="3" t="s">
        <v>31</v>
      </c>
      <c r="E21" s="68">
        <v>3</v>
      </c>
      <c r="F21" s="99" t="s">
        <v>33</v>
      </c>
      <c r="G21" s="94">
        <v>2</v>
      </c>
      <c r="H21" s="95">
        <v>2</v>
      </c>
      <c r="I21" s="96">
        <v>0</v>
      </c>
      <c r="J21" s="97">
        <v>4</v>
      </c>
      <c r="K21" s="95">
        <v>1</v>
      </c>
      <c r="L21" s="98">
        <f t="shared" si="2"/>
        <v>3</v>
      </c>
      <c r="M21" s="94">
        <f>12+13</f>
        <v>25</v>
      </c>
      <c r="N21" s="95">
        <f>5+13</f>
        <v>18</v>
      </c>
      <c r="O21" s="98">
        <f t="shared" si="3"/>
        <v>7</v>
      </c>
    </row>
    <row r="22" spans="2:15" ht="42.75" customHeight="1">
      <c r="B22" s="2">
        <v>4</v>
      </c>
      <c r="C22" s="7" t="s">
        <v>32</v>
      </c>
      <c r="E22" s="68">
        <v>4</v>
      </c>
      <c r="F22" s="99" t="s">
        <v>31</v>
      </c>
      <c r="G22" s="94">
        <v>2</v>
      </c>
      <c r="H22" s="95">
        <v>1</v>
      </c>
      <c r="I22" s="96">
        <v>1</v>
      </c>
      <c r="J22" s="97">
        <v>3</v>
      </c>
      <c r="K22" s="95">
        <v>2</v>
      </c>
      <c r="L22" s="98">
        <f t="shared" si="2"/>
        <v>1</v>
      </c>
      <c r="M22" s="94">
        <f>12+12</f>
        <v>24</v>
      </c>
      <c r="N22" s="95">
        <f>14+7</f>
        <v>21</v>
      </c>
      <c r="O22" s="98">
        <f t="shared" si="3"/>
        <v>3</v>
      </c>
    </row>
    <row r="23" spans="2:15" ht="16.5">
      <c r="B23" s="2">
        <v>5</v>
      </c>
      <c r="C23" s="3" t="s">
        <v>33</v>
      </c>
      <c r="E23" s="68">
        <v>5</v>
      </c>
      <c r="F23" s="99" t="s">
        <v>30</v>
      </c>
      <c r="G23" s="94">
        <v>2</v>
      </c>
      <c r="H23" s="95">
        <v>1</v>
      </c>
      <c r="I23" s="96">
        <v>1</v>
      </c>
      <c r="J23" s="97">
        <v>2</v>
      </c>
      <c r="K23" s="95">
        <v>2</v>
      </c>
      <c r="L23" s="98">
        <f t="shared" si="2"/>
        <v>0</v>
      </c>
      <c r="M23" s="94">
        <f>12+9</f>
        <v>21</v>
      </c>
      <c r="N23" s="95">
        <f>0+13</f>
        <v>13</v>
      </c>
      <c r="O23" s="98">
        <f t="shared" si="3"/>
        <v>8</v>
      </c>
    </row>
    <row r="24" spans="2:15" ht="15.75">
      <c r="B24" s="2">
        <v>6</v>
      </c>
      <c r="C24" s="3" t="s">
        <v>34</v>
      </c>
      <c r="E24" s="32">
        <v>6</v>
      </c>
      <c r="F24" s="34" t="s">
        <v>35</v>
      </c>
      <c r="G24" s="28">
        <v>2</v>
      </c>
      <c r="H24" s="8">
        <v>1</v>
      </c>
      <c r="I24" s="30">
        <v>1</v>
      </c>
      <c r="J24" s="9">
        <v>2</v>
      </c>
      <c r="K24" s="8">
        <v>2</v>
      </c>
      <c r="L24" s="10">
        <f t="shared" si="2"/>
        <v>0</v>
      </c>
      <c r="M24" s="28">
        <f>12+9</f>
        <v>21</v>
      </c>
      <c r="N24" s="8">
        <f>3+13</f>
        <v>16</v>
      </c>
      <c r="O24" s="10">
        <f t="shared" si="3"/>
        <v>5</v>
      </c>
    </row>
    <row r="25" spans="2:15" ht="15.75">
      <c r="B25" s="2">
        <v>7</v>
      </c>
      <c r="C25" s="3" t="s">
        <v>35</v>
      </c>
      <c r="E25" s="32">
        <v>7</v>
      </c>
      <c r="F25" s="34" t="s">
        <v>29</v>
      </c>
      <c r="G25" s="28">
        <v>2</v>
      </c>
      <c r="H25" s="8">
        <v>1</v>
      </c>
      <c r="I25" s="30">
        <v>1</v>
      </c>
      <c r="J25" s="9">
        <v>3</v>
      </c>
      <c r="K25" s="8">
        <v>3</v>
      </c>
      <c r="L25" s="10">
        <f t="shared" si="2"/>
        <v>0</v>
      </c>
      <c r="M25" s="28">
        <f>14+13</f>
        <v>27</v>
      </c>
      <c r="N25" s="8">
        <f>12+13</f>
        <v>25</v>
      </c>
      <c r="O25" s="10">
        <f t="shared" si="3"/>
        <v>2</v>
      </c>
    </row>
    <row r="26" spans="2:15" ht="39.75" customHeight="1">
      <c r="B26" s="2">
        <v>8</v>
      </c>
      <c r="C26" s="3" t="s">
        <v>36</v>
      </c>
      <c r="E26" s="32">
        <v>8</v>
      </c>
      <c r="F26" s="34" t="s">
        <v>34</v>
      </c>
      <c r="G26" s="28">
        <v>2</v>
      </c>
      <c r="H26" s="8">
        <v>1</v>
      </c>
      <c r="I26" s="30">
        <v>1</v>
      </c>
      <c r="J26" s="9">
        <v>2</v>
      </c>
      <c r="K26" s="8">
        <v>2</v>
      </c>
      <c r="L26" s="10">
        <f t="shared" si="2"/>
        <v>0</v>
      </c>
      <c r="M26" s="28">
        <f>13+5</f>
        <v>18</v>
      </c>
      <c r="N26" s="8">
        <f>9+12</f>
        <v>21</v>
      </c>
      <c r="O26" s="10">
        <f t="shared" si="3"/>
        <v>-3</v>
      </c>
    </row>
    <row r="27" spans="2:15" ht="15.75">
      <c r="B27" s="2">
        <v>9</v>
      </c>
      <c r="C27" s="3" t="s">
        <v>37</v>
      </c>
      <c r="E27" s="32">
        <v>9</v>
      </c>
      <c r="F27" s="35" t="s">
        <v>36</v>
      </c>
      <c r="G27" s="28">
        <v>2</v>
      </c>
      <c r="H27" s="8">
        <v>0</v>
      </c>
      <c r="I27" s="30">
        <v>2</v>
      </c>
      <c r="J27" s="9">
        <v>0</v>
      </c>
      <c r="K27" s="8">
        <v>4</v>
      </c>
      <c r="L27" s="10">
        <f t="shared" si="2"/>
        <v>-4</v>
      </c>
      <c r="M27" s="28">
        <f>5+7</f>
        <v>12</v>
      </c>
      <c r="N27" s="8">
        <f>12+12</f>
        <v>24</v>
      </c>
      <c r="O27" s="10">
        <f t="shared" si="3"/>
        <v>-12</v>
      </c>
    </row>
    <row r="28" spans="2:15" ht="15.75">
      <c r="B28" s="2">
        <v>10</v>
      </c>
      <c r="C28" s="3" t="s">
        <v>38</v>
      </c>
      <c r="E28" s="32">
        <v>10</v>
      </c>
      <c r="F28" s="35" t="s">
        <v>37</v>
      </c>
      <c r="G28" s="28">
        <v>2</v>
      </c>
      <c r="H28" s="8">
        <v>0</v>
      </c>
      <c r="I28" s="30">
        <v>2</v>
      </c>
      <c r="J28" s="9">
        <v>0</v>
      </c>
      <c r="K28" s="8">
        <v>4</v>
      </c>
      <c r="L28" s="10">
        <f t="shared" si="2"/>
        <v>-4</v>
      </c>
      <c r="M28" s="28">
        <v>10</v>
      </c>
      <c r="N28" s="8">
        <f>13+12</f>
        <v>25</v>
      </c>
      <c r="O28" s="10">
        <f t="shared" si="3"/>
        <v>-15</v>
      </c>
    </row>
    <row r="29" spans="2:15" ht="24.75" customHeight="1" thickBot="1">
      <c r="B29" s="4">
        <v>11</v>
      </c>
      <c r="C29" s="5" t="s">
        <v>39</v>
      </c>
      <c r="E29" s="33">
        <v>11</v>
      </c>
      <c r="F29" s="37" t="s">
        <v>39</v>
      </c>
      <c r="G29" s="29">
        <v>2</v>
      </c>
      <c r="H29" s="12">
        <v>0</v>
      </c>
      <c r="I29" s="31">
        <v>2</v>
      </c>
      <c r="J29" s="11">
        <v>0</v>
      </c>
      <c r="K29" s="12">
        <v>4</v>
      </c>
      <c r="L29" s="13">
        <f t="shared" si="2"/>
        <v>-4</v>
      </c>
      <c r="M29" s="29">
        <f>3+6</f>
        <v>9</v>
      </c>
      <c r="N29" s="12">
        <f>12+12</f>
        <v>24</v>
      </c>
      <c r="O29" s="13">
        <f t="shared" si="3"/>
        <v>-15</v>
      </c>
    </row>
    <row r="30" spans="2:15" ht="24.75" customHeight="1">
      <c r="B30" s="17"/>
      <c r="C30" s="17"/>
      <c r="E30" s="17" t="s">
        <v>177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2:15" ht="13.5" customHeight="1" thickBot="1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3"/>
      <c r="N31" s="53"/>
      <c r="O31" s="53"/>
    </row>
    <row r="32" spans="2:15" ht="34.5" thickBot="1">
      <c r="B32" s="160" t="s">
        <v>40</v>
      </c>
      <c r="C32" s="161"/>
      <c r="E32" s="14" t="s">
        <v>46</v>
      </c>
      <c r="F32" s="15" t="s">
        <v>47</v>
      </c>
      <c r="G32" s="15" t="s">
        <v>48</v>
      </c>
      <c r="H32" s="15" t="s">
        <v>49</v>
      </c>
      <c r="I32" s="15" t="s">
        <v>50</v>
      </c>
      <c r="J32" s="15" t="s">
        <v>51</v>
      </c>
      <c r="K32" s="15" t="s">
        <v>52</v>
      </c>
      <c r="L32" s="15" t="s">
        <v>53</v>
      </c>
      <c r="M32" s="15" t="s">
        <v>54</v>
      </c>
      <c r="N32" s="15" t="s">
        <v>55</v>
      </c>
      <c r="O32" s="16" t="s">
        <v>56</v>
      </c>
    </row>
    <row r="33" spans="2:15" ht="16.5">
      <c r="B33" s="1">
        <v>1</v>
      </c>
      <c r="C33" s="6" t="s">
        <v>41</v>
      </c>
      <c r="E33" s="68">
        <v>1</v>
      </c>
      <c r="F33" s="99" t="s">
        <v>44</v>
      </c>
      <c r="G33" s="94">
        <v>4</v>
      </c>
      <c r="H33" s="95">
        <v>3</v>
      </c>
      <c r="I33" s="96">
        <v>1</v>
      </c>
      <c r="J33" s="97">
        <v>6</v>
      </c>
      <c r="K33" s="95">
        <v>2</v>
      </c>
      <c r="L33" s="98">
        <f>J33-K33</f>
        <v>4</v>
      </c>
      <c r="M33" s="94">
        <f>9+12+12+12</f>
        <v>45</v>
      </c>
      <c r="N33" s="95">
        <f>14+1+0+1</f>
        <v>16</v>
      </c>
      <c r="O33" s="98">
        <f>M33-N33</f>
        <v>29</v>
      </c>
    </row>
    <row r="34" spans="2:15" ht="16.5">
      <c r="B34" s="2">
        <v>2</v>
      </c>
      <c r="C34" s="3" t="s">
        <v>42</v>
      </c>
      <c r="E34" s="68">
        <v>2</v>
      </c>
      <c r="F34" s="99" t="s">
        <v>45</v>
      </c>
      <c r="G34" s="94">
        <v>3</v>
      </c>
      <c r="H34" s="95">
        <v>2</v>
      </c>
      <c r="I34" s="96">
        <v>1</v>
      </c>
      <c r="J34" s="97">
        <v>4</v>
      </c>
      <c r="K34" s="95">
        <v>2</v>
      </c>
      <c r="L34" s="98">
        <f>J34-K34</f>
        <v>2</v>
      </c>
      <c r="M34" s="94">
        <f>14+12</f>
        <v>26</v>
      </c>
      <c r="N34" s="95">
        <f>9+4+12</f>
        <v>25</v>
      </c>
      <c r="O34" s="98">
        <f>M34-N34</f>
        <v>1</v>
      </c>
    </row>
    <row r="35" spans="2:15" ht="27" customHeight="1">
      <c r="B35" s="2">
        <v>3</v>
      </c>
      <c r="C35" s="7" t="s">
        <v>43</v>
      </c>
      <c r="E35" s="32">
        <v>3</v>
      </c>
      <c r="F35" s="35" t="s">
        <v>41</v>
      </c>
      <c r="G35" s="28">
        <v>4</v>
      </c>
      <c r="H35" s="8">
        <v>2</v>
      </c>
      <c r="I35" s="30">
        <v>2</v>
      </c>
      <c r="J35" s="9">
        <v>4</v>
      </c>
      <c r="K35" s="8">
        <v>5</v>
      </c>
      <c r="L35" s="10">
        <f>J35-K35</f>
        <v>-1</v>
      </c>
      <c r="M35" s="28">
        <f>12+4+16+1</f>
        <v>33</v>
      </c>
      <c r="N35" s="8">
        <f>5+12+10+12</f>
        <v>39</v>
      </c>
      <c r="O35" s="10">
        <f>M35-N35</f>
        <v>-6</v>
      </c>
    </row>
    <row r="36" spans="2:15" ht="30">
      <c r="B36" s="2">
        <v>4</v>
      </c>
      <c r="C36" s="3" t="s">
        <v>44</v>
      </c>
      <c r="E36" s="32">
        <v>4</v>
      </c>
      <c r="F36" s="35" t="s">
        <v>43</v>
      </c>
      <c r="G36" s="28">
        <v>4</v>
      </c>
      <c r="H36" s="8">
        <v>1</v>
      </c>
      <c r="I36" s="30">
        <v>3</v>
      </c>
      <c r="J36" s="9">
        <v>3</v>
      </c>
      <c r="K36" s="8">
        <v>6</v>
      </c>
      <c r="L36" s="10">
        <f>J36-K36</f>
        <v>-3</v>
      </c>
      <c r="M36" s="28">
        <f>12+10+0</f>
        <v>22</v>
      </c>
      <c r="N36" s="8">
        <f>8+16+12+12</f>
        <v>48</v>
      </c>
      <c r="O36" s="10">
        <f>M36-N36</f>
        <v>-26</v>
      </c>
    </row>
    <row r="37" spans="2:15" ht="16.5" thickBot="1">
      <c r="B37" s="4">
        <v>5</v>
      </c>
      <c r="C37" s="5" t="s">
        <v>45</v>
      </c>
      <c r="E37" s="33">
        <v>5</v>
      </c>
      <c r="F37" s="36" t="s">
        <v>42</v>
      </c>
      <c r="G37" s="29">
        <v>3</v>
      </c>
      <c r="H37" s="12">
        <v>0</v>
      </c>
      <c r="I37" s="31">
        <v>3</v>
      </c>
      <c r="J37" s="11">
        <v>0</v>
      </c>
      <c r="K37" s="12">
        <v>6</v>
      </c>
      <c r="L37" s="13">
        <f>J37-K37</f>
        <v>-6</v>
      </c>
      <c r="M37" s="29">
        <f>5+8+1</f>
        <v>14</v>
      </c>
      <c r="N37" s="12">
        <f>12+12+12</f>
        <v>36</v>
      </c>
      <c r="O37" s="13">
        <f>M37-N37</f>
        <v>-22</v>
      </c>
    </row>
    <row r="38" spans="1:36" s="54" customFormat="1" ht="1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</row>
    <row r="39" spans="1:36" s="54" customFormat="1" ht="1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</row>
    <row r="40" spans="1:36" s="54" customFormat="1" ht="1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</row>
    <row r="41" spans="1:36" s="54" customFormat="1" ht="1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</row>
    <row r="42" spans="1:36" s="54" customFormat="1" ht="1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</row>
    <row r="43" spans="1:36" s="54" customFormat="1" ht="1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</row>
    <row r="44" spans="1:36" s="54" customFormat="1" ht="1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</row>
    <row r="45" spans="1:36" s="54" customFormat="1" ht="1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</row>
    <row r="46" spans="1:36" s="54" customFormat="1" ht="1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</row>
    <row r="47" spans="1:36" s="54" customFormat="1" ht="1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</row>
    <row r="48" spans="1:36" s="54" customFormat="1" ht="1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</row>
    <row r="49" spans="1:36" s="54" customFormat="1" ht="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</row>
    <row r="50" spans="1:36" s="54" customFormat="1" ht="1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</row>
    <row r="51" spans="1:36" s="54" customFormat="1" ht="1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</row>
    <row r="52" spans="1:36" s="54" customFormat="1" ht="1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</row>
    <row r="53" spans="1:36" s="54" customFormat="1" ht="1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</row>
    <row r="54" spans="1:36" s="54" customFormat="1" ht="1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</row>
    <row r="55" spans="1:36" s="54" customFormat="1" ht="1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</row>
    <row r="56" spans="1:36" s="54" customFormat="1" ht="1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</row>
    <row r="57" spans="1:36" s="54" customFormat="1" ht="1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</row>
    <row r="58" spans="1:36" s="54" customFormat="1" ht="1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</row>
    <row r="59" spans="1:36" s="54" customFormat="1" ht="1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</row>
    <row r="60" spans="1:36" s="54" customFormat="1" ht="1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</row>
    <row r="61" spans="1:36" s="54" customFormat="1" ht="1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</row>
    <row r="62" spans="1:36" s="54" customFormat="1" ht="1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</row>
    <row r="63" spans="1:36" s="54" customFormat="1" ht="1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</row>
    <row r="64" spans="1:36" s="54" customFormat="1" ht="1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</row>
    <row r="65" spans="1:36" s="54" customFormat="1" ht="1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</row>
    <row r="66" spans="1:36" s="54" customFormat="1" ht="1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</row>
    <row r="67" spans="1:36" s="54" customFormat="1" ht="1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</row>
    <row r="68" spans="1:36" s="54" customFormat="1" ht="1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</row>
    <row r="69" spans="1:36" s="54" customFormat="1" ht="1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</row>
    <row r="70" spans="1:36" s="54" customFormat="1" ht="1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</row>
    <row r="71" spans="1:36" s="54" customFormat="1" ht="1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</row>
    <row r="72" spans="2:15" ht="15">
      <c r="B72" s="17"/>
      <c r="C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2:15" ht="15">
      <c r="B73" s="17"/>
      <c r="C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2:15" ht="15">
      <c r="B74" s="17"/>
      <c r="C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2:15" ht="15">
      <c r="B75" s="17"/>
      <c r="C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2:15" ht="15">
      <c r="B76" s="17"/>
      <c r="C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2:15" ht="15">
      <c r="B77" s="17"/>
      <c r="C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2:15" ht="15">
      <c r="B78" s="17"/>
      <c r="C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2:15" ht="15">
      <c r="B79" s="17"/>
      <c r="C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2:15" ht="15">
      <c r="B80" s="17"/>
      <c r="C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2:15" ht="15">
      <c r="B81" s="17"/>
      <c r="C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2:15" ht="15">
      <c r="B82" s="17"/>
      <c r="C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2:15" ht="15">
      <c r="B83" s="17"/>
      <c r="C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2:15" ht="15">
      <c r="B84" s="17"/>
      <c r="C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2:15" ht="15">
      <c r="B85" s="17"/>
      <c r="C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2:15" ht="15">
      <c r="B86" s="17"/>
      <c r="C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2:15" ht="15">
      <c r="B87" s="17"/>
      <c r="C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2:15" ht="15">
      <c r="B88" s="17"/>
      <c r="C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2:15" ht="15">
      <c r="B89" s="17"/>
      <c r="C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2:15" ht="15">
      <c r="B90" s="17"/>
      <c r="C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2:15" ht="15">
      <c r="B91" s="17"/>
      <c r="C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2:15" ht="15">
      <c r="B92" s="17"/>
      <c r="C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2:15" ht="15">
      <c r="B93" s="17"/>
      <c r="C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2:15" ht="15">
      <c r="B94" s="17"/>
      <c r="C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2:15" ht="15">
      <c r="B95" s="17"/>
      <c r="C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  <row r="96" spans="2:15" ht="15">
      <c r="B96" s="17"/>
      <c r="C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</row>
    <row r="97" spans="2:15" ht="15">
      <c r="B97" s="17"/>
      <c r="C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</row>
    <row r="98" spans="2:15" ht="15">
      <c r="B98" s="17"/>
      <c r="C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</row>
    <row r="99" spans="2:15" ht="15">
      <c r="B99" s="17"/>
      <c r="C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spans="2:15" ht="15">
      <c r="B100" s="17"/>
      <c r="C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2:15" ht="15">
      <c r="B101" s="17"/>
      <c r="C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2:15" ht="15">
      <c r="B102" s="17"/>
      <c r="C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2:15" ht="15">
      <c r="B103" s="17"/>
      <c r="C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2:15" ht="15">
      <c r="B104" s="17"/>
      <c r="C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2:15" ht="15">
      <c r="B105" s="17"/>
      <c r="C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</row>
    <row r="106" spans="2:15" ht="15">
      <c r="B106" s="17"/>
      <c r="C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</row>
    <row r="107" spans="2:15" ht="15">
      <c r="B107" s="17"/>
      <c r="C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spans="2:15" ht="15">
      <c r="B108" s="17"/>
      <c r="C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2:15" ht="15">
      <c r="B109" s="17"/>
      <c r="C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</row>
    <row r="110" spans="2:15" ht="15">
      <c r="B110" s="17"/>
      <c r="C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</row>
    <row r="111" spans="2:15" ht="15">
      <c r="B111" s="17"/>
      <c r="C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2:15" ht="15">
      <c r="B112" s="17"/>
      <c r="C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2:15" ht="15">
      <c r="B113" s="17"/>
      <c r="C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</row>
    <row r="114" spans="2:15" ht="15">
      <c r="B114" s="17"/>
      <c r="C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2:15" ht="15">
      <c r="B115" s="17"/>
      <c r="C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</row>
    <row r="116" spans="2:15" ht="15">
      <c r="B116" s="17"/>
      <c r="C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</row>
    <row r="117" spans="2:15" ht="15">
      <c r="B117" s="17"/>
      <c r="C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</row>
    <row r="118" spans="2:15" ht="15">
      <c r="B118" s="17"/>
      <c r="C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2:15" ht="15">
      <c r="B119" s="17"/>
      <c r="C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</row>
    <row r="120" spans="2:15" ht="15">
      <c r="B120" s="17"/>
      <c r="C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</row>
    <row r="121" spans="2:15" ht="15">
      <c r="B121" s="17"/>
      <c r="C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</row>
    <row r="122" spans="2:15" ht="15">
      <c r="B122" s="17"/>
      <c r="C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</row>
    <row r="123" spans="2:15" ht="15">
      <c r="B123" s="17"/>
      <c r="C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</row>
    <row r="124" spans="2:15" ht="15">
      <c r="B124" s="17"/>
      <c r="C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</row>
    <row r="125" spans="2:15" ht="15">
      <c r="B125" s="17"/>
      <c r="C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</row>
    <row r="126" spans="2:15" ht="15">
      <c r="B126" s="17"/>
      <c r="C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</row>
    <row r="127" spans="2:15" ht="15">
      <c r="B127" s="17"/>
      <c r="C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</row>
    <row r="128" spans="2:15" ht="15">
      <c r="B128" s="17"/>
      <c r="C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</row>
    <row r="129" spans="2:15" ht="15">
      <c r="B129" s="17"/>
      <c r="C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</row>
    <row r="130" spans="2:15" ht="15">
      <c r="B130" s="17"/>
      <c r="C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</row>
    <row r="131" spans="2:15" ht="15">
      <c r="B131" s="17"/>
      <c r="C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</row>
    <row r="132" spans="2:15" ht="15">
      <c r="B132" s="17"/>
      <c r="C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</row>
    <row r="133" spans="2:15" ht="15">
      <c r="B133" s="17"/>
      <c r="C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</row>
    <row r="134" spans="2:15" ht="15">
      <c r="B134" s="17"/>
      <c r="C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</row>
    <row r="135" spans="2:15" ht="15">
      <c r="B135" s="17"/>
      <c r="C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2:15" ht="15">
      <c r="B136" s="17"/>
      <c r="C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</row>
    <row r="137" spans="2:15" ht="15">
      <c r="B137" s="17"/>
      <c r="C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2:15" ht="15">
      <c r="B138" s="17"/>
      <c r="C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2:15" ht="15">
      <c r="B139" s="17"/>
      <c r="C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</row>
    <row r="140" spans="2:15" ht="15">
      <c r="B140" s="17"/>
      <c r="C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</row>
    <row r="141" spans="2:15" ht="15">
      <c r="B141" s="17"/>
      <c r="C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</row>
    <row r="142" spans="2:15" ht="15">
      <c r="B142" s="17"/>
      <c r="C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</row>
    <row r="143" spans="2:15" ht="15">
      <c r="B143" s="17"/>
      <c r="C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</row>
    <row r="144" spans="2:15" ht="15">
      <c r="B144" s="17"/>
      <c r="C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</row>
    <row r="145" spans="2:15" ht="15">
      <c r="B145" s="17"/>
      <c r="C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</row>
    <row r="146" spans="2:15" ht="15">
      <c r="B146" s="17"/>
      <c r="C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</row>
    <row r="147" spans="2:15" ht="15">
      <c r="B147" s="17"/>
      <c r="C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</row>
    <row r="148" spans="2:15" ht="15">
      <c r="B148" s="17"/>
      <c r="C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</row>
    <row r="149" spans="2:15" ht="15">
      <c r="B149" s="17"/>
      <c r="C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</row>
    <row r="150" spans="2:15" ht="15">
      <c r="B150" s="17"/>
      <c r="C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</row>
    <row r="151" spans="2:15" ht="15">
      <c r="B151" s="17"/>
      <c r="C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2:15" ht="15">
      <c r="B152" s="17"/>
      <c r="C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2:15" ht="15">
      <c r="B153" s="17"/>
      <c r="C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2:15" ht="15">
      <c r="B154" s="17"/>
      <c r="C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2:15" ht="15">
      <c r="B155" s="17"/>
      <c r="C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2:15" ht="15">
      <c r="B156" s="17"/>
      <c r="C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2:15" ht="15">
      <c r="B157" s="17"/>
      <c r="C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2:15" ht="15">
      <c r="B158" s="17"/>
      <c r="C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2:15" ht="15">
      <c r="B159" s="17"/>
      <c r="C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</row>
    <row r="160" spans="2:15" ht="15">
      <c r="B160" s="17"/>
      <c r="C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</row>
    <row r="161" spans="2:15" ht="15">
      <c r="B161" s="17"/>
      <c r="C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</row>
    <row r="162" spans="2:15" ht="15">
      <c r="B162" s="17"/>
      <c r="C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</row>
    <row r="163" spans="2:15" ht="15">
      <c r="B163" s="17"/>
      <c r="C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</row>
    <row r="164" spans="2:15" ht="15">
      <c r="B164" s="17"/>
      <c r="C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</row>
    <row r="165" spans="2:15" ht="15">
      <c r="B165" s="17"/>
      <c r="C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</row>
    <row r="166" spans="2:15" ht="15">
      <c r="B166" s="17"/>
      <c r="C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</row>
    <row r="167" spans="2:15" ht="15">
      <c r="B167" s="17"/>
      <c r="C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</row>
    <row r="168" spans="2:15" ht="15">
      <c r="B168" s="17"/>
      <c r="C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</row>
    <row r="169" spans="2:15" ht="15">
      <c r="B169" s="17"/>
      <c r="C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</row>
    <row r="170" spans="2:15" ht="15">
      <c r="B170" s="17"/>
      <c r="C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</row>
    <row r="171" spans="2:15" ht="15">
      <c r="B171" s="17"/>
      <c r="C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</row>
    <row r="172" spans="2:15" ht="15">
      <c r="B172" s="17"/>
      <c r="C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</row>
    <row r="173" spans="2:15" ht="15">
      <c r="B173" s="17"/>
      <c r="C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</row>
    <row r="174" spans="2:15" ht="15">
      <c r="B174" s="17"/>
      <c r="C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</row>
    <row r="175" spans="2:15" ht="15">
      <c r="B175" s="17"/>
      <c r="C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</row>
    <row r="176" spans="2:15" ht="15">
      <c r="B176" s="17"/>
      <c r="C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</row>
    <row r="177" spans="2:15" ht="15">
      <c r="B177" s="17"/>
      <c r="C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</row>
    <row r="178" spans="2:15" ht="15">
      <c r="B178" s="17"/>
      <c r="C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</row>
    <row r="179" spans="2:15" ht="15">
      <c r="B179" s="17"/>
      <c r="C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</row>
    <row r="180" spans="2:15" ht="15">
      <c r="B180" s="17"/>
      <c r="C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</row>
    <row r="181" spans="2:15" ht="15">
      <c r="B181" s="17"/>
      <c r="C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</row>
    <row r="182" spans="2:15" ht="15">
      <c r="B182" s="17"/>
      <c r="C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</row>
    <row r="183" spans="2:15" ht="15">
      <c r="B183" s="17"/>
      <c r="C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</row>
    <row r="184" spans="2:15" ht="15">
      <c r="B184" s="17"/>
      <c r="C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</row>
    <row r="185" spans="2:15" ht="15">
      <c r="B185" s="17"/>
      <c r="C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</row>
    <row r="186" spans="2:15" ht="15">
      <c r="B186" s="17"/>
      <c r="C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</row>
    <row r="187" spans="2:15" ht="15">
      <c r="B187" s="17"/>
      <c r="C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</row>
    <row r="188" spans="2:15" ht="15">
      <c r="B188" s="17"/>
      <c r="C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</row>
    <row r="189" spans="2:15" ht="15">
      <c r="B189" s="17"/>
      <c r="C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</row>
    <row r="190" spans="2:15" ht="15">
      <c r="B190" s="17"/>
      <c r="C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</row>
    <row r="191" spans="2:15" ht="15">
      <c r="B191" s="17"/>
      <c r="C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</row>
    <row r="192" spans="2:15" ht="15">
      <c r="B192" s="17"/>
      <c r="C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</row>
    <row r="193" spans="2:15" ht="15">
      <c r="B193" s="17"/>
      <c r="C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</row>
    <row r="194" spans="2:15" ht="15">
      <c r="B194" s="17"/>
      <c r="C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</row>
    <row r="195" spans="2:15" ht="15">
      <c r="B195" s="17"/>
      <c r="C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</row>
    <row r="196" spans="2:15" ht="15">
      <c r="B196" s="17"/>
      <c r="C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</row>
    <row r="197" spans="2:15" ht="15">
      <c r="B197" s="17"/>
      <c r="C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</row>
    <row r="198" spans="2:15" ht="15">
      <c r="B198" s="17"/>
      <c r="C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</row>
    <row r="199" spans="2:15" ht="15">
      <c r="B199" s="17"/>
      <c r="C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</row>
    <row r="200" spans="2:15" ht="15">
      <c r="B200" s="17"/>
      <c r="C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</row>
    <row r="201" spans="2:15" ht="15">
      <c r="B201" s="17"/>
      <c r="C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</row>
    <row r="202" spans="2:15" ht="15">
      <c r="B202" s="17"/>
      <c r="C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</row>
    <row r="203" spans="2:15" ht="15">
      <c r="B203" s="17"/>
      <c r="C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</row>
    <row r="204" spans="2:15" ht="15">
      <c r="B204" s="17"/>
      <c r="C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</row>
    <row r="205" spans="2:15" ht="15">
      <c r="B205" s="17"/>
      <c r="C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</row>
    <row r="206" spans="2:15" ht="15">
      <c r="B206" s="17"/>
      <c r="C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</row>
    <row r="207" spans="2:15" ht="15">
      <c r="B207" s="17"/>
      <c r="C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</row>
    <row r="208" spans="2:15" ht="15">
      <c r="B208" s="17"/>
      <c r="C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</row>
    <row r="209" spans="2:15" ht="15">
      <c r="B209" s="17"/>
      <c r="C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</row>
    <row r="210" spans="2:15" ht="15">
      <c r="B210" s="17"/>
      <c r="C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</row>
    <row r="211" spans="2:15" ht="15">
      <c r="B211" s="17"/>
      <c r="C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</row>
    <row r="212" spans="2:15" ht="15">
      <c r="B212" s="17"/>
      <c r="C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</row>
    <row r="213" spans="2:15" ht="15">
      <c r="B213" s="17"/>
      <c r="C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</row>
    <row r="214" spans="2:15" ht="15">
      <c r="B214" s="17"/>
      <c r="C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</row>
    <row r="215" spans="2:15" ht="15">
      <c r="B215" s="17"/>
      <c r="C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</row>
    <row r="216" spans="2:15" ht="15">
      <c r="B216" s="17"/>
      <c r="C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</row>
    <row r="217" spans="2:15" ht="15">
      <c r="B217" s="17"/>
      <c r="C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</row>
    <row r="218" spans="2:15" ht="15">
      <c r="B218" s="17"/>
      <c r="C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</row>
    <row r="219" spans="2:15" ht="15">
      <c r="B219" s="17"/>
      <c r="C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</row>
    <row r="220" spans="2:15" ht="15">
      <c r="B220" s="17"/>
      <c r="C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</row>
    <row r="221" spans="2:15" ht="15">
      <c r="B221" s="17"/>
      <c r="C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</row>
    <row r="222" spans="2:15" ht="15">
      <c r="B222" s="17"/>
      <c r="C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</row>
    <row r="223" spans="2:15" ht="15">
      <c r="B223" s="17"/>
      <c r="C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</row>
    <row r="224" spans="2:15" ht="15">
      <c r="B224" s="17"/>
      <c r="C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</row>
    <row r="225" spans="2:15" ht="15">
      <c r="B225" s="17"/>
      <c r="C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</row>
    <row r="226" spans="2:15" ht="15">
      <c r="B226" s="17"/>
      <c r="C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</row>
    <row r="227" spans="2:15" ht="15">
      <c r="B227" s="17"/>
      <c r="C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</row>
    <row r="228" spans="2:15" ht="15">
      <c r="B228" s="17"/>
      <c r="C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</row>
    <row r="229" spans="2:15" ht="15">
      <c r="B229" s="17"/>
      <c r="C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</row>
    <row r="230" spans="2:15" ht="15">
      <c r="B230" s="17"/>
      <c r="C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</row>
    <row r="231" spans="2:15" ht="15">
      <c r="B231" s="17"/>
      <c r="C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</row>
    <row r="232" spans="2:15" ht="15">
      <c r="B232" s="17"/>
      <c r="C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</row>
    <row r="233" spans="2:15" ht="15">
      <c r="B233" s="17"/>
      <c r="C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</row>
    <row r="234" spans="2:15" ht="15">
      <c r="B234" s="17"/>
      <c r="C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</row>
    <row r="235" spans="2:15" ht="15">
      <c r="B235" s="17"/>
      <c r="C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</row>
    <row r="236" spans="2:15" ht="15">
      <c r="B236" s="17"/>
      <c r="C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</row>
    <row r="237" spans="2:15" ht="15">
      <c r="B237" s="17"/>
      <c r="C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</row>
    <row r="238" spans="2:15" ht="15">
      <c r="B238" s="17"/>
      <c r="C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</row>
    <row r="239" spans="2:15" ht="15">
      <c r="B239" s="17"/>
      <c r="C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</row>
    <row r="240" spans="2:15" ht="15">
      <c r="B240" s="17"/>
      <c r="C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</row>
    <row r="241" spans="2:15" ht="15">
      <c r="B241" s="17"/>
      <c r="C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</row>
    <row r="242" spans="2:15" ht="15">
      <c r="B242" s="17"/>
      <c r="C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</row>
    <row r="243" spans="2:15" ht="15">
      <c r="B243" s="17"/>
      <c r="C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</row>
    <row r="244" spans="2:15" ht="15">
      <c r="B244" s="17"/>
      <c r="C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</row>
    <row r="245" spans="2:15" ht="15">
      <c r="B245" s="17"/>
      <c r="C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</row>
    <row r="246" spans="2:15" ht="15">
      <c r="B246" s="17"/>
      <c r="C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</row>
    <row r="247" spans="2:15" ht="15">
      <c r="B247" s="17"/>
      <c r="C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</row>
    <row r="248" spans="2:15" ht="15">
      <c r="B248" s="17"/>
      <c r="C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</row>
    <row r="249" spans="2:15" ht="15">
      <c r="B249" s="17"/>
      <c r="C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</row>
    <row r="250" spans="2:15" ht="15">
      <c r="B250" s="17"/>
      <c r="C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</row>
    <row r="251" spans="2:15" ht="15">
      <c r="B251" s="17"/>
      <c r="C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</row>
    <row r="252" spans="2:15" ht="15">
      <c r="B252" s="17"/>
      <c r="C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</row>
    <row r="253" spans="2:15" ht="15">
      <c r="B253" s="17"/>
      <c r="C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</row>
    <row r="254" spans="2:15" ht="15">
      <c r="B254" s="17"/>
      <c r="C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</row>
    <row r="255" spans="2:15" ht="15">
      <c r="B255" s="17"/>
      <c r="C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</row>
    <row r="256" spans="2:15" ht="15">
      <c r="B256" s="17"/>
      <c r="C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</row>
    <row r="257" spans="2:15" ht="15">
      <c r="B257" s="17"/>
      <c r="C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</row>
    <row r="258" spans="2:15" ht="15">
      <c r="B258" s="17"/>
      <c r="C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</row>
    <row r="259" spans="2:15" ht="15">
      <c r="B259" s="17"/>
      <c r="C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</row>
    <row r="260" spans="2:15" ht="15">
      <c r="B260" s="17"/>
      <c r="C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</row>
    <row r="261" spans="2:15" ht="15">
      <c r="B261" s="17"/>
      <c r="C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</row>
    <row r="262" spans="2:15" ht="15">
      <c r="B262" s="17"/>
      <c r="C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</row>
    <row r="263" spans="2:15" ht="15">
      <c r="B263" s="17"/>
      <c r="C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</row>
    <row r="264" spans="2:15" ht="15">
      <c r="B264" s="17"/>
      <c r="C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</row>
    <row r="265" spans="2:15" ht="15">
      <c r="B265" s="17"/>
      <c r="C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</row>
    <row r="266" spans="2:15" ht="15">
      <c r="B266" s="17"/>
      <c r="C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</row>
    <row r="267" spans="2:15" ht="15">
      <c r="B267" s="17"/>
      <c r="C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</row>
    <row r="268" spans="2:15" ht="15">
      <c r="B268" s="17"/>
      <c r="C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</row>
    <row r="269" spans="2:15" ht="15">
      <c r="B269" s="17"/>
      <c r="C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</row>
    <row r="270" spans="2:15" ht="15">
      <c r="B270" s="17"/>
      <c r="C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</row>
    <row r="271" spans="2:15" ht="15">
      <c r="B271" s="17"/>
      <c r="C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</row>
    <row r="272" spans="2:15" ht="15">
      <c r="B272" s="17"/>
      <c r="C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</row>
    <row r="273" spans="2:15" ht="15">
      <c r="B273" s="17"/>
      <c r="C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</row>
    <row r="274" spans="2:15" ht="15">
      <c r="B274" s="17"/>
      <c r="C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</row>
    <row r="275" spans="2:15" ht="15">
      <c r="B275" s="17"/>
      <c r="C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</row>
    <row r="276" spans="2:15" ht="15">
      <c r="B276" s="17"/>
      <c r="C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</row>
    <row r="277" spans="2:15" ht="15">
      <c r="B277" s="17"/>
      <c r="C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</row>
    <row r="278" spans="2:15" ht="15">
      <c r="B278" s="17"/>
      <c r="C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</row>
    <row r="279" spans="2:15" ht="15">
      <c r="B279" s="17"/>
      <c r="C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</row>
    <row r="280" spans="2:15" ht="15">
      <c r="B280" s="17"/>
      <c r="C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</row>
    <row r="281" spans="2:15" ht="15">
      <c r="B281" s="17"/>
      <c r="C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</row>
    <row r="282" spans="2:15" ht="15">
      <c r="B282" s="17"/>
      <c r="C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</row>
    <row r="283" spans="2:15" ht="15">
      <c r="B283" s="17"/>
      <c r="C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</row>
    <row r="284" spans="2:15" ht="15">
      <c r="B284" s="17"/>
      <c r="C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</row>
    <row r="285" spans="2:15" ht="15">
      <c r="B285" s="17"/>
      <c r="C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</row>
    <row r="286" spans="2:15" ht="15">
      <c r="B286" s="17"/>
      <c r="C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</row>
    <row r="287" spans="2:15" ht="15">
      <c r="B287" s="17"/>
      <c r="C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</row>
    <row r="288" spans="2:15" ht="15">
      <c r="B288" s="17"/>
      <c r="C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</row>
    <row r="289" spans="2:15" ht="15">
      <c r="B289" s="17"/>
      <c r="C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</row>
    <row r="290" spans="2:15" ht="15">
      <c r="B290" s="17"/>
      <c r="C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</row>
    <row r="291" spans="2:15" ht="15">
      <c r="B291" s="17"/>
      <c r="C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</row>
    <row r="292" spans="2:15" ht="15">
      <c r="B292" s="17"/>
      <c r="C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</row>
    <row r="293" spans="2:15" ht="15">
      <c r="B293" s="17"/>
      <c r="C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</row>
    <row r="294" spans="2:15" ht="15">
      <c r="B294" s="17"/>
      <c r="C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</row>
    <row r="295" spans="2:15" ht="15">
      <c r="B295" s="17"/>
      <c r="C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</row>
    <row r="296" spans="2:15" ht="15">
      <c r="B296" s="17"/>
      <c r="C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</row>
    <row r="297" spans="2:15" ht="15">
      <c r="B297" s="17"/>
      <c r="C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</row>
    <row r="298" spans="2:15" ht="15">
      <c r="B298" s="17"/>
      <c r="C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</row>
    <row r="299" spans="2:15" ht="15">
      <c r="B299" s="17"/>
      <c r="C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</row>
    <row r="300" spans="2:15" ht="15">
      <c r="B300" s="17"/>
      <c r="C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</row>
    <row r="301" spans="2:15" ht="15">
      <c r="B301" s="17"/>
      <c r="C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</row>
    <row r="302" spans="2:15" ht="15">
      <c r="B302" s="17"/>
      <c r="C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</row>
    <row r="303" spans="2:15" ht="15">
      <c r="B303" s="17"/>
      <c r="C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</row>
    <row r="304" spans="2:15" ht="15">
      <c r="B304" s="17"/>
      <c r="C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</row>
    <row r="305" spans="2:15" ht="15">
      <c r="B305" s="17"/>
      <c r="C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</row>
    <row r="306" spans="2:15" ht="15">
      <c r="B306" s="17"/>
      <c r="C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</row>
    <row r="307" spans="2:15" ht="15">
      <c r="B307" s="17"/>
      <c r="C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</row>
    <row r="308" spans="2:15" ht="15">
      <c r="B308" s="17"/>
      <c r="C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</row>
    <row r="309" spans="2:15" ht="15">
      <c r="B309" s="17"/>
      <c r="C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</row>
    <row r="310" spans="2:15" ht="15">
      <c r="B310" s="17"/>
      <c r="C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</row>
    <row r="311" spans="2:15" ht="15">
      <c r="B311" s="17"/>
      <c r="C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</row>
    <row r="312" spans="2:15" ht="15">
      <c r="B312" s="17"/>
      <c r="C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</row>
    <row r="313" spans="2:15" ht="15">
      <c r="B313" s="17"/>
      <c r="C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</row>
    <row r="314" spans="2:15" ht="15">
      <c r="B314" s="17"/>
      <c r="C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</row>
    <row r="315" spans="2:15" ht="15">
      <c r="B315" s="17"/>
      <c r="C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</row>
    <row r="316" spans="2:15" ht="15">
      <c r="B316" s="17"/>
      <c r="C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</row>
    <row r="317" spans="2:15" ht="15">
      <c r="B317" s="17"/>
      <c r="C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</row>
    <row r="318" spans="2:15" ht="15">
      <c r="B318" s="17"/>
      <c r="C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</row>
    <row r="319" spans="2:15" ht="15">
      <c r="B319" s="17"/>
      <c r="C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</row>
    <row r="320" spans="2:15" ht="15">
      <c r="B320" s="17"/>
      <c r="C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</row>
    <row r="321" spans="2:15" ht="15">
      <c r="B321" s="17"/>
      <c r="C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</row>
    <row r="322" spans="2:15" ht="15">
      <c r="B322" s="17"/>
      <c r="C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</row>
    <row r="323" spans="2:15" ht="15">
      <c r="B323" s="17"/>
      <c r="C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</row>
    <row r="324" spans="2:15" ht="15">
      <c r="B324" s="17"/>
      <c r="C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</row>
    <row r="325" spans="2:15" ht="15">
      <c r="B325" s="17"/>
      <c r="C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</row>
    <row r="326" spans="2:15" ht="15">
      <c r="B326" s="17"/>
      <c r="C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</row>
    <row r="327" spans="2:15" ht="15">
      <c r="B327" s="17"/>
      <c r="C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</row>
    <row r="328" spans="2:15" ht="15">
      <c r="B328" s="17"/>
      <c r="C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</row>
    <row r="329" spans="2:15" ht="15">
      <c r="B329" s="17"/>
      <c r="C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</row>
    <row r="330" spans="2:15" ht="15">
      <c r="B330" s="17"/>
      <c r="C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</row>
    <row r="331" spans="2:15" ht="15">
      <c r="B331" s="17"/>
      <c r="C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</row>
    <row r="332" spans="2:15" ht="15">
      <c r="B332" s="17"/>
      <c r="C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</row>
    <row r="333" spans="2:15" ht="15">
      <c r="B333" s="17"/>
      <c r="C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</row>
    <row r="334" spans="2:15" ht="15">
      <c r="B334" s="17"/>
      <c r="C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</row>
    <row r="335" spans="2:15" ht="15">
      <c r="B335" s="17"/>
      <c r="C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</row>
    <row r="336" spans="2:15" ht="15">
      <c r="B336" s="17"/>
      <c r="C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</row>
    <row r="337" spans="2:15" ht="15">
      <c r="B337" s="17"/>
      <c r="C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</row>
    <row r="338" spans="2:15" ht="15">
      <c r="B338" s="17"/>
      <c r="C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</row>
    <row r="339" spans="2:15" ht="15">
      <c r="B339" s="17"/>
      <c r="C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</row>
    <row r="340" spans="2:15" ht="15">
      <c r="B340" s="17"/>
      <c r="C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</row>
    <row r="341" spans="2:15" ht="15">
      <c r="B341" s="17"/>
      <c r="C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</row>
    <row r="342" spans="2:15" ht="15">
      <c r="B342" s="17"/>
      <c r="C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</row>
    <row r="343" spans="2:15" ht="15">
      <c r="B343" s="17"/>
      <c r="C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</row>
    <row r="344" spans="2:15" ht="15">
      <c r="B344" s="17"/>
      <c r="C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</row>
    <row r="345" spans="2:15" ht="15">
      <c r="B345" s="17"/>
      <c r="C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</row>
    <row r="346" spans="2:15" ht="15">
      <c r="B346" s="17"/>
      <c r="C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</row>
    <row r="347" spans="2:15" ht="15">
      <c r="B347" s="17"/>
      <c r="C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</row>
    <row r="348" spans="2:15" ht="15">
      <c r="B348" s="17"/>
      <c r="C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</row>
    <row r="349" spans="2:15" ht="15">
      <c r="B349" s="17"/>
      <c r="C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</row>
    <row r="350" spans="2:15" ht="15">
      <c r="B350" s="17"/>
      <c r="C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</row>
    <row r="351" spans="2:15" ht="15">
      <c r="B351" s="17"/>
      <c r="C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</row>
    <row r="352" spans="2:15" ht="15">
      <c r="B352" s="17"/>
      <c r="C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</row>
    <row r="353" spans="2:15" ht="15">
      <c r="B353" s="17"/>
      <c r="C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</row>
    <row r="354" spans="2:15" ht="15">
      <c r="B354" s="17"/>
      <c r="C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</row>
    <row r="355" spans="2:15" ht="15">
      <c r="B355" s="17"/>
      <c r="C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</row>
    <row r="356" spans="2:15" ht="15">
      <c r="B356" s="17"/>
      <c r="C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</row>
    <row r="357" spans="2:15" ht="15">
      <c r="B357" s="17"/>
      <c r="C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</row>
    <row r="358" spans="2:15" ht="15">
      <c r="B358" s="17"/>
      <c r="C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</row>
    <row r="359" spans="2:15" ht="15">
      <c r="B359" s="17"/>
      <c r="C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</row>
    <row r="360" spans="2:15" ht="15">
      <c r="B360" s="17"/>
      <c r="C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</row>
    <row r="361" spans="2:15" ht="15">
      <c r="B361" s="17"/>
      <c r="C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</row>
    <row r="362" spans="2:15" ht="15">
      <c r="B362" s="17"/>
      <c r="C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</row>
    <row r="363" spans="2:15" ht="15">
      <c r="B363" s="17"/>
      <c r="C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</row>
    <row r="364" spans="2:15" ht="15">
      <c r="B364" s="17"/>
      <c r="C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</row>
    <row r="365" spans="2:15" ht="15">
      <c r="B365" s="17"/>
      <c r="C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</row>
    <row r="366" spans="2:15" ht="15">
      <c r="B366" s="17"/>
      <c r="C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</row>
    <row r="367" spans="2:15" ht="15">
      <c r="B367" s="17"/>
      <c r="C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</row>
    <row r="368" spans="2:15" ht="15">
      <c r="B368" s="17"/>
      <c r="C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</row>
    <row r="369" spans="2:15" ht="15">
      <c r="B369" s="17"/>
      <c r="C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</row>
    <row r="370" spans="2:15" ht="15">
      <c r="B370" s="17"/>
      <c r="C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</row>
    <row r="371" spans="2:15" ht="15">
      <c r="B371" s="17"/>
      <c r="C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</row>
    <row r="372" spans="2:15" ht="15">
      <c r="B372" s="17"/>
      <c r="C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</row>
    <row r="373" spans="2:15" ht="15">
      <c r="B373" s="17"/>
      <c r="C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</row>
    <row r="374" spans="2:15" ht="15">
      <c r="B374" s="17"/>
      <c r="C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</row>
    <row r="375" spans="2:15" ht="15">
      <c r="B375" s="17"/>
      <c r="C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</row>
    <row r="376" spans="2:15" ht="15">
      <c r="B376" s="17"/>
      <c r="C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</row>
    <row r="377" spans="2:15" ht="15">
      <c r="B377" s="17"/>
      <c r="C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</row>
    <row r="378" spans="2:15" ht="15">
      <c r="B378" s="17"/>
      <c r="C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</row>
    <row r="379" spans="2:15" ht="15">
      <c r="B379" s="17"/>
      <c r="C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</row>
    <row r="380" spans="2:15" ht="15">
      <c r="B380" s="17"/>
      <c r="C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</row>
    <row r="381" spans="2:15" ht="15">
      <c r="B381" s="17"/>
      <c r="C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</row>
    <row r="382" spans="2:15" ht="15">
      <c r="B382" s="17"/>
      <c r="C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</row>
    <row r="383" spans="2:15" ht="15">
      <c r="B383" s="17"/>
      <c r="C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</row>
    <row r="384" spans="2:15" ht="15">
      <c r="B384" s="17"/>
      <c r="C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</row>
    <row r="385" spans="2:15" ht="15">
      <c r="B385" s="17"/>
      <c r="C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</row>
    <row r="386" spans="2:15" ht="15">
      <c r="B386" s="17"/>
      <c r="C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</row>
    <row r="387" spans="2:15" ht="15">
      <c r="B387" s="17"/>
      <c r="C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</row>
    <row r="388" spans="2:15" ht="15">
      <c r="B388" s="17"/>
      <c r="C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</row>
    <row r="389" spans="2:15" ht="15">
      <c r="B389" s="17"/>
      <c r="C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</row>
    <row r="390" spans="2:15" ht="15">
      <c r="B390" s="17"/>
      <c r="C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</row>
    <row r="391" spans="2:15" ht="15">
      <c r="B391" s="17"/>
      <c r="C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</row>
    <row r="392" spans="2:15" ht="15">
      <c r="B392" s="17"/>
      <c r="C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</row>
    <row r="393" spans="2:15" ht="15">
      <c r="B393" s="17"/>
      <c r="C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</row>
    <row r="394" spans="2:15" ht="15">
      <c r="B394" s="17"/>
      <c r="C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</row>
    <row r="395" spans="2:15" ht="15">
      <c r="B395" s="17"/>
      <c r="C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</row>
    <row r="396" spans="2:15" ht="15">
      <c r="B396" s="17"/>
      <c r="C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</row>
    <row r="397" spans="2:15" ht="15">
      <c r="B397" s="17"/>
      <c r="C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</row>
    <row r="398" spans="2:15" ht="15">
      <c r="B398" s="17"/>
      <c r="C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</row>
    <row r="399" spans="2:15" ht="15">
      <c r="B399" s="17"/>
      <c r="C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</row>
    <row r="400" spans="2:15" ht="15">
      <c r="B400" s="17"/>
      <c r="C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</row>
    <row r="401" spans="2:15" ht="15">
      <c r="B401" s="17"/>
      <c r="C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</row>
    <row r="402" spans="2:15" ht="15">
      <c r="B402" s="17"/>
      <c r="C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</row>
    <row r="403" spans="2:15" ht="15">
      <c r="B403" s="17"/>
      <c r="C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</row>
    <row r="404" spans="2:15" ht="15">
      <c r="B404" s="17"/>
      <c r="C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</row>
    <row r="405" spans="2:15" ht="15">
      <c r="B405" s="17"/>
      <c r="C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</row>
    <row r="406" spans="2:15" ht="15">
      <c r="B406" s="17"/>
      <c r="C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</row>
    <row r="407" spans="2:15" ht="15">
      <c r="B407" s="17"/>
      <c r="C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</row>
    <row r="408" spans="2:15" ht="15">
      <c r="B408" s="17"/>
      <c r="C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</row>
    <row r="409" spans="2:15" ht="15">
      <c r="B409" s="17"/>
      <c r="C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</row>
    <row r="410" spans="2:15" ht="15">
      <c r="B410" s="17"/>
      <c r="C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</row>
    <row r="411" spans="2:15" ht="15">
      <c r="B411" s="17"/>
      <c r="C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</row>
    <row r="412" spans="2:15" ht="15">
      <c r="B412" s="17"/>
      <c r="C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</row>
    <row r="413" spans="2:15" ht="15">
      <c r="B413" s="17"/>
      <c r="C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</row>
    <row r="414" spans="2:15" ht="15">
      <c r="B414" s="17"/>
      <c r="C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</row>
    <row r="415" spans="2:15" ht="15">
      <c r="B415" s="17"/>
      <c r="C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</row>
    <row r="416" spans="2:15" ht="15">
      <c r="B416" s="17"/>
      <c r="C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</row>
    <row r="417" spans="2:15" ht="15">
      <c r="B417" s="17"/>
      <c r="C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</row>
    <row r="418" spans="2:15" ht="15">
      <c r="B418" s="17"/>
      <c r="C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</row>
    <row r="419" spans="2:15" ht="15">
      <c r="B419" s="17"/>
      <c r="C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</row>
    <row r="420" spans="2:15" ht="15">
      <c r="B420" s="17"/>
      <c r="C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</row>
    <row r="421" spans="2:15" ht="15">
      <c r="B421" s="17"/>
      <c r="C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</row>
    <row r="422" spans="2:15" ht="15">
      <c r="B422" s="17"/>
      <c r="C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</row>
    <row r="423" spans="2:15" ht="15">
      <c r="B423" s="17"/>
      <c r="C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</row>
    <row r="424" spans="2:15" ht="15">
      <c r="B424" s="17"/>
      <c r="C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</row>
    <row r="425" spans="2:15" ht="15">
      <c r="B425" s="17"/>
      <c r="C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</row>
    <row r="426" spans="2:15" ht="15">
      <c r="B426" s="17"/>
      <c r="C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</row>
    <row r="427" spans="2:15" ht="15">
      <c r="B427" s="17"/>
      <c r="C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</row>
    <row r="428" spans="2:15" ht="15">
      <c r="B428" s="17"/>
      <c r="C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</row>
    <row r="429" spans="2:15" ht="15">
      <c r="B429" s="17"/>
      <c r="C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</row>
    <row r="430" spans="2:15" ht="15">
      <c r="B430" s="17"/>
      <c r="C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</row>
    <row r="431" spans="2:15" ht="15">
      <c r="B431" s="17"/>
      <c r="C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</row>
    <row r="432" spans="2:15" ht="15">
      <c r="B432" s="17"/>
      <c r="C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</row>
    <row r="433" spans="2:15" ht="15">
      <c r="B433" s="17"/>
      <c r="C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</row>
    <row r="434" spans="2:15" ht="15">
      <c r="B434" s="17"/>
      <c r="C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</row>
    <row r="435" spans="2:15" ht="15">
      <c r="B435" s="17"/>
      <c r="C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</row>
    <row r="436" spans="2:15" ht="15">
      <c r="B436" s="17"/>
      <c r="C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</row>
    <row r="437" spans="2:15" ht="15">
      <c r="B437" s="17"/>
      <c r="C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</row>
    <row r="438" spans="2:15" ht="15">
      <c r="B438" s="17"/>
      <c r="C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</row>
    <row r="439" spans="2:15" ht="15">
      <c r="B439" s="17"/>
      <c r="C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</row>
    <row r="440" spans="2:15" ht="15">
      <c r="B440" s="17"/>
      <c r="C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</row>
    <row r="441" spans="2:15" ht="15">
      <c r="B441" s="17"/>
      <c r="C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</row>
    <row r="442" spans="2:15" ht="15">
      <c r="B442" s="17"/>
      <c r="C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</row>
    <row r="443" spans="2:15" ht="15">
      <c r="B443" s="17"/>
      <c r="C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</row>
    <row r="444" spans="2:15" ht="15">
      <c r="B444" s="17"/>
      <c r="C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</row>
    <row r="445" spans="2:15" ht="15">
      <c r="B445" s="17"/>
      <c r="C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</row>
    <row r="446" spans="2:15" ht="15">
      <c r="B446" s="17"/>
      <c r="C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</row>
    <row r="447" spans="2:15" ht="15">
      <c r="B447" s="17"/>
      <c r="C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</row>
    <row r="448" spans="2:15" ht="15">
      <c r="B448" s="17"/>
      <c r="C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</row>
    <row r="449" spans="2:15" ht="15">
      <c r="B449" s="17"/>
      <c r="C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</row>
    <row r="450" spans="2:15" ht="15">
      <c r="B450" s="17"/>
      <c r="C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</row>
    <row r="451" spans="2:15" ht="15">
      <c r="B451" s="17"/>
      <c r="C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</row>
    <row r="452" spans="2:15" ht="15">
      <c r="B452" s="17"/>
      <c r="C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</row>
    <row r="453" spans="2:15" ht="15">
      <c r="B453" s="17"/>
      <c r="C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</row>
    <row r="454" spans="2:15" ht="15">
      <c r="B454" s="17"/>
      <c r="C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</row>
    <row r="455" spans="2:15" ht="15">
      <c r="B455" s="17"/>
      <c r="C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</row>
    <row r="456" spans="2:15" ht="15">
      <c r="B456" s="17"/>
      <c r="C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</row>
    <row r="457" spans="2:15" ht="15">
      <c r="B457" s="17"/>
      <c r="C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</row>
    <row r="458" spans="2:15" ht="15">
      <c r="B458" s="17"/>
      <c r="C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</row>
    <row r="459" spans="2:15" ht="15">
      <c r="B459" s="17"/>
      <c r="C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</row>
    <row r="460" spans="2:15" ht="15">
      <c r="B460" s="17"/>
      <c r="C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</row>
    <row r="461" spans="2:15" ht="15">
      <c r="B461" s="17"/>
      <c r="C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</row>
    <row r="462" spans="2:15" ht="15">
      <c r="B462" s="17"/>
      <c r="C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</row>
    <row r="463" spans="2:15" ht="15">
      <c r="B463" s="17"/>
      <c r="C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</row>
    <row r="464" spans="2:15" ht="15">
      <c r="B464" s="17"/>
      <c r="C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</row>
    <row r="465" spans="2:15" ht="15">
      <c r="B465" s="17"/>
      <c r="C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</row>
    <row r="466" spans="2:15" ht="15">
      <c r="B466" s="17"/>
      <c r="C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</row>
    <row r="467" spans="2:15" ht="15">
      <c r="B467" s="17"/>
      <c r="C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</row>
    <row r="468" spans="2:15" ht="15">
      <c r="B468" s="17"/>
      <c r="C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</row>
    <row r="469" spans="2:15" ht="15">
      <c r="B469" s="17"/>
      <c r="C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</row>
    <row r="470" spans="2:15" ht="15">
      <c r="B470" s="17"/>
      <c r="C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</row>
    <row r="471" spans="2:15" ht="15">
      <c r="B471" s="17"/>
      <c r="C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</row>
    <row r="472" spans="2:15" ht="15">
      <c r="B472" s="17"/>
      <c r="C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</row>
    <row r="473" spans="2:15" ht="15">
      <c r="B473" s="17"/>
      <c r="C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</row>
    <row r="474" spans="2:15" ht="15">
      <c r="B474" s="17"/>
      <c r="C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</row>
    <row r="475" spans="2:15" ht="15">
      <c r="B475" s="17"/>
      <c r="C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</row>
    <row r="476" spans="2:15" ht="15">
      <c r="B476" s="17"/>
      <c r="C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</row>
    <row r="477" spans="2:15" ht="15">
      <c r="B477" s="17"/>
      <c r="C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</row>
    <row r="478" spans="2:15" ht="15">
      <c r="B478" s="17"/>
      <c r="C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</row>
    <row r="479" spans="2:15" ht="15">
      <c r="B479" s="17"/>
      <c r="C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</row>
    <row r="480" spans="2:15" ht="15">
      <c r="B480" s="17"/>
      <c r="C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</row>
    <row r="481" spans="2:15" ht="15">
      <c r="B481" s="17"/>
      <c r="C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</row>
    <row r="482" spans="2:15" ht="15">
      <c r="B482" s="17"/>
      <c r="C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</row>
    <row r="483" spans="2:15" ht="15">
      <c r="B483" s="17"/>
      <c r="C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</row>
    <row r="484" spans="2:15" ht="15">
      <c r="B484" s="17"/>
      <c r="C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</row>
    <row r="485" spans="2:15" ht="15">
      <c r="B485" s="17"/>
      <c r="C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</row>
    <row r="486" spans="2:15" ht="15">
      <c r="B486" s="17"/>
      <c r="C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</row>
    <row r="487" spans="2:15" ht="15">
      <c r="B487" s="17"/>
      <c r="C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</row>
    <row r="488" spans="2:15" ht="15">
      <c r="B488" s="17"/>
      <c r="C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</row>
    <row r="489" spans="2:15" ht="15">
      <c r="B489" s="17"/>
      <c r="C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</row>
    <row r="490" spans="2:15" ht="15">
      <c r="B490" s="17"/>
      <c r="C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</row>
    <row r="491" spans="2:15" ht="15">
      <c r="B491" s="17"/>
      <c r="C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</row>
    <row r="492" spans="2:15" ht="15">
      <c r="B492" s="17"/>
      <c r="C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</row>
    <row r="493" spans="2:15" ht="15">
      <c r="B493" s="17"/>
      <c r="C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</row>
    <row r="494" spans="2:15" ht="15">
      <c r="B494" s="17"/>
      <c r="C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</row>
    <row r="495" spans="2:15" ht="15">
      <c r="B495" s="17"/>
      <c r="C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</row>
    <row r="496" spans="2:15" ht="15">
      <c r="B496" s="17"/>
      <c r="C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</row>
    <row r="497" spans="2:15" ht="15">
      <c r="B497" s="17"/>
      <c r="C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</row>
    <row r="498" spans="2:15" ht="15">
      <c r="B498" s="17"/>
      <c r="C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</row>
    <row r="499" spans="2:15" ht="15">
      <c r="B499" s="17"/>
      <c r="C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</row>
    <row r="500" spans="2:15" ht="15">
      <c r="B500" s="17"/>
      <c r="C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</row>
    <row r="501" spans="2:15" ht="15">
      <c r="B501" s="17"/>
      <c r="C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</row>
    <row r="502" spans="2:15" ht="15">
      <c r="B502" s="17"/>
      <c r="C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</row>
    <row r="503" spans="2:15" ht="15">
      <c r="B503" s="17"/>
      <c r="C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</row>
    <row r="504" spans="2:15" ht="15">
      <c r="B504" s="17"/>
      <c r="C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</row>
    <row r="505" spans="2:15" ht="15">
      <c r="B505" s="17"/>
      <c r="C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</row>
    <row r="506" spans="2:15" ht="15">
      <c r="B506" s="17"/>
      <c r="C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</row>
    <row r="507" spans="2:15" ht="15">
      <c r="B507" s="17"/>
      <c r="C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</row>
    <row r="508" spans="2:15" ht="15">
      <c r="B508" s="17"/>
      <c r="C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</row>
    <row r="509" spans="2:15" ht="15">
      <c r="B509" s="17"/>
      <c r="C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</row>
    <row r="510" spans="2:15" ht="15">
      <c r="B510" s="17"/>
      <c r="C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</row>
    <row r="511" spans="2:15" ht="15">
      <c r="B511" s="17"/>
      <c r="C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</row>
    <row r="512" spans="2:15" ht="15">
      <c r="B512" s="17"/>
      <c r="C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</row>
    <row r="513" spans="2:15" ht="15">
      <c r="B513" s="17"/>
      <c r="C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</row>
    <row r="514" spans="2:15" ht="15">
      <c r="B514" s="17"/>
      <c r="C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</row>
    <row r="515" spans="2:15" ht="15">
      <c r="B515" s="17"/>
      <c r="C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</row>
    <row r="516" spans="2:15" ht="15">
      <c r="B516" s="17"/>
      <c r="C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</row>
    <row r="517" spans="2:15" ht="15">
      <c r="B517" s="17"/>
      <c r="C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</row>
    <row r="518" spans="2:15" ht="15">
      <c r="B518" s="17"/>
      <c r="C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</row>
    <row r="519" spans="2:15" ht="15">
      <c r="B519" s="17"/>
      <c r="C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</row>
    <row r="520" spans="2:15" ht="15">
      <c r="B520" s="17"/>
      <c r="C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</row>
    <row r="521" spans="2:15" ht="15">
      <c r="B521" s="17"/>
      <c r="C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</row>
    <row r="522" spans="2:15" ht="15">
      <c r="B522" s="17"/>
      <c r="C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</row>
    <row r="523" spans="2:15" ht="15">
      <c r="B523" s="17"/>
      <c r="C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</row>
    <row r="524" spans="2:15" ht="15">
      <c r="B524" s="17"/>
      <c r="C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</row>
    <row r="525" spans="2:15" ht="15">
      <c r="B525" s="17"/>
      <c r="C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</row>
    <row r="526" spans="2:15" ht="15">
      <c r="B526" s="17"/>
      <c r="C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</row>
    <row r="527" spans="2:15" ht="15">
      <c r="B527" s="17"/>
      <c r="C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</row>
    <row r="528" spans="2:15" ht="15">
      <c r="B528" s="17"/>
      <c r="C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</row>
    <row r="529" spans="2:15" ht="15">
      <c r="B529" s="17"/>
      <c r="C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</row>
    <row r="530" spans="2:15" ht="15">
      <c r="B530" s="17"/>
      <c r="C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</row>
    <row r="531" spans="2:15" ht="15">
      <c r="B531" s="17"/>
      <c r="C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</row>
    <row r="532" spans="2:15" ht="15">
      <c r="B532" s="17"/>
      <c r="C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</row>
    <row r="533" spans="2:15" ht="15">
      <c r="B533" s="17"/>
      <c r="C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</row>
    <row r="534" spans="2:15" ht="15">
      <c r="B534" s="17"/>
      <c r="C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</row>
    <row r="535" spans="2:15" ht="15">
      <c r="B535" s="17"/>
      <c r="C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</row>
    <row r="536" spans="2:15" ht="15">
      <c r="B536" s="17"/>
      <c r="C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</row>
    <row r="537" spans="2:15" ht="15">
      <c r="B537" s="17"/>
      <c r="C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</row>
    <row r="538" spans="2:15" ht="15">
      <c r="B538" s="17"/>
      <c r="C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</row>
    <row r="539" spans="2:15" ht="15">
      <c r="B539" s="17"/>
      <c r="C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</row>
    <row r="540" spans="2:15" ht="15">
      <c r="B540" s="17"/>
      <c r="C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</row>
    <row r="541" spans="2:15" ht="15">
      <c r="B541" s="17"/>
      <c r="C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</row>
    <row r="542" spans="2:15" ht="15">
      <c r="B542" s="17"/>
      <c r="C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</row>
    <row r="543" spans="2:15" ht="15">
      <c r="B543" s="17"/>
      <c r="C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</row>
    <row r="544" spans="2:15" ht="15">
      <c r="B544" s="17"/>
      <c r="C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</row>
    <row r="545" spans="2:15" ht="15">
      <c r="B545" s="17"/>
      <c r="C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</row>
    <row r="546" spans="2:15" ht="15">
      <c r="B546" s="17"/>
      <c r="C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</row>
    <row r="547" spans="2:15" ht="15">
      <c r="B547" s="17"/>
      <c r="C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</row>
    <row r="548" spans="2:15" ht="15">
      <c r="B548" s="17"/>
      <c r="C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</row>
    <row r="549" spans="2:15" ht="15">
      <c r="B549" s="17"/>
      <c r="C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</row>
    <row r="550" spans="2:15" ht="15">
      <c r="B550" s="17"/>
      <c r="C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</row>
    <row r="551" spans="2:15" ht="15">
      <c r="B551" s="17"/>
      <c r="C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</row>
    <row r="552" spans="2:15" ht="15">
      <c r="B552" s="17"/>
      <c r="C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</row>
    <row r="553" spans="2:15" ht="15">
      <c r="B553" s="17"/>
      <c r="C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</row>
    <row r="554" spans="2:15" ht="15">
      <c r="B554" s="17"/>
      <c r="C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</row>
    <row r="555" spans="2:15" ht="15">
      <c r="B555" s="17"/>
      <c r="C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</row>
    <row r="556" spans="2:15" ht="15">
      <c r="B556" s="17"/>
      <c r="C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</row>
    <row r="557" spans="2:15" ht="15">
      <c r="B557" s="17"/>
      <c r="C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</row>
    <row r="558" spans="2:15" ht="15">
      <c r="B558" s="17"/>
      <c r="C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</row>
    <row r="559" spans="2:15" ht="15">
      <c r="B559" s="17"/>
      <c r="C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</row>
    <row r="560" spans="2:15" ht="15">
      <c r="B560" s="17"/>
      <c r="C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</row>
    <row r="561" spans="2:15" ht="15">
      <c r="B561" s="17"/>
      <c r="C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</row>
    <row r="562" spans="2:15" ht="15">
      <c r="B562" s="17"/>
      <c r="C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</row>
    <row r="563" spans="2:15" ht="15">
      <c r="B563" s="17"/>
      <c r="C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</row>
    <row r="564" spans="2:15" ht="15">
      <c r="B564" s="17"/>
      <c r="C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</row>
    <row r="565" spans="2:15" ht="15">
      <c r="B565" s="17"/>
      <c r="C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</row>
    <row r="566" spans="2:15" ht="15">
      <c r="B566" s="17"/>
      <c r="C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</row>
    <row r="567" spans="2:15" ht="15">
      <c r="B567" s="17"/>
      <c r="C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</row>
    <row r="568" spans="2:15" ht="15">
      <c r="B568" s="17"/>
      <c r="C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</row>
    <row r="569" spans="2:15" ht="15">
      <c r="B569" s="17"/>
      <c r="C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</row>
    <row r="570" spans="2:15" ht="15">
      <c r="B570" s="17"/>
      <c r="C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</row>
    <row r="571" spans="2:15" ht="15">
      <c r="B571" s="17"/>
      <c r="C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</row>
    <row r="572" spans="2:15" ht="15">
      <c r="B572" s="17"/>
      <c r="C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</row>
  </sheetData>
  <sheetProtection/>
  <mergeCells count="4">
    <mergeCell ref="B32:C32"/>
    <mergeCell ref="B2:C2"/>
    <mergeCell ref="B4:C4"/>
    <mergeCell ref="B18:C18"/>
  </mergeCells>
  <printOptions/>
  <pageMargins left="0.7" right="0.7" top="0.75" bottom="0.75" header="0.3" footer="0.3"/>
  <pageSetup horizontalDpi="600" verticalDpi="600" orientation="portrait" paperSize="9" r:id="rId1"/>
  <ignoredErrors>
    <ignoredError sqref="M20 M26 N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Piña Vera</dc:creator>
  <cp:keywords/>
  <dc:description/>
  <cp:lastModifiedBy>David Piña Vera</cp:lastModifiedBy>
  <dcterms:created xsi:type="dcterms:W3CDTF">2008-07-04T11:31:39Z</dcterms:created>
  <dcterms:modified xsi:type="dcterms:W3CDTF">2008-07-25T09:20:09Z</dcterms:modified>
  <cp:category/>
  <cp:version/>
  <cp:contentType/>
  <cp:contentStatus/>
</cp:coreProperties>
</file>