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Gas+Luz" sheetId="1" r:id="rId1"/>
  </sheets>
  <calcPr calcId="124519"/>
</workbook>
</file>

<file path=xl/calcChain.xml><?xml version="1.0" encoding="utf-8"?>
<calcChain xmlns="http://schemas.openxmlformats.org/spreadsheetml/2006/main">
  <c r="C17" i="1"/>
  <c r="C7"/>
  <c r="C23"/>
  <c r="C21"/>
  <c r="C16"/>
  <c r="C13"/>
  <c r="C19" s="1"/>
  <c r="C11"/>
  <c r="C9"/>
  <c r="C6"/>
  <c r="C3"/>
  <c r="E29"/>
  <c r="F29"/>
  <c r="G29"/>
  <c r="H29"/>
  <c r="D17"/>
  <c r="D7"/>
  <c r="G27"/>
  <c r="G28"/>
  <c r="E28"/>
  <c r="E27"/>
  <c r="H16"/>
  <c r="G16"/>
  <c r="F16"/>
  <c r="E16"/>
  <c r="D16"/>
  <c r="B16"/>
  <c r="H17"/>
  <c r="F23"/>
  <c r="G17"/>
  <c r="E17"/>
  <c r="H6"/>
  <c r="H7" s="1"/>
  <c r="H11"/>
  <c r="H21"/>
  <c r="H23"/>
  <c r="G11"/>
  <c r="G21"/>
  <c r="G23"/>
  <c r="G6"/>
  <c r="F21"/>
  <c r="F11"/>
  <c r="F6"/>
  <c r="F7" s="1"/>
  <c r="E6"/>
  <c r="E7" s="1"/>
  <c r="E11"/>
  <c r="E21"/>
  <c r="E23"/>
  <c r="D21"/>
  <c r="D11"/>
  <c r="D6"/>
  <c r="D23"/>
  <c r="B23"/>
  <c r="B21"/>
  <c r="B11"/>
  <c r="B6"/>
  <c r="L18"/>
  <c r="B13" s="1"/>
  <c r="B19" s="1"/>
  <c r="K18"/>
  <c r="B3" s="1"/>
  <c r="C28" l="1"/>
  <c r="C29" s="1"/>
  <c r="C27"/>
  <c r="F13"/>
  <c r="G7"/>
  <c r="F3"/>
  <c r="G9"/>
  <c r="H9"/>
  <c r="G3"/>
  <c r="D3"/>
  <c r="E9"/>
  <c r="F9"/>
  <c r="G13"/>
  <c r="H19" s="1"/>
  <c r="H13"/>
  <c r="H3"/>
  <c r="D13"/>
  <c r="E19" s="1"/>
  <c r="D9"/>
  <c r="D19"/>
  <c r="E13"/>
  <c r="F19" s="1"/>
  <c r="E3"/>
  <c r="B9"/>
  <c r="B27" s="1"/>
  <c r="D27" l="1"/>
  <c r="D4"/>
  <c r="D28" s="1"/>
  <c r="D29" s="1"/>
  <c r="G19"/>
  <c r="F14"/>
  <c r="F28" s="1"/>
  <c r="F27"/>
  <c r="B28"/>
  <c r="B29" s="1"/>
  <c r="H27"/>
  <c r="H28"/>
</calcChain>
</file>

<file path=xl/sharedStrings.xml><?xml version="1.0" encoding="utf-8"?>
<sst xmlns="http://schemas.openxmlformats.org/spreadsheetml/2006/main" count="42" uniqueCount="40">
  <si>
    <t>Endesa</t>
  </si>
  <si>
    <t>Iberdrola</t>
  </si>
  <si>
    <t>HC</t>
  </si>
  <si>
    <t>Gas</t>
  </si>
  <si>
    <t>Impuesto Gas</t>
  </si>
  <si>
    <t>Luz</t>
  </si>
  <si>
    <t>Impuesto Luz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</si>
  <si>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</si>
  <si>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</si>
  <si>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</si>
  <si>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</si>
  <si>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</si>
  <si>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</si>
  <si>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</si>
  <si>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</si>
  <si>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</si>
  <si>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</si>
  <si>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</si>
  <si>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</si>
  <si>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</si>
  <si>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EON</t>
  </si>
  <si>
    <t>GALP</t>
  </si>
  <si>
    <t>Observaciones:</t>
  </si>
  <si>
    <t>KW</t>
  </si>
  <si>
    <t>IVA 21%</t>
  </si>
  <si>
    <t>Gas natural Actual</t>
  </si>
  <si>
    <t>Gas (kWh)</t>
  </si>
  <si>
    <t>Fijo Gas (1ud/mes)</t>
  </si>
  <si>
    <t>Alquiler Gas (1ud/2meses)</t>
  </si>
  <si>
    <t>Luz (kWh)</t>
  </si>
  <si>
    <t>Fijo Luz (1ud*kW/mes)</t>
  </si>
  <si>
    <t>Alquiler Luz (1ud/2meses)</t>
  </si>
  <si>
    <t>Servigas (1ud/2meses)</t>
  </si>
  <si>
    <t>Serviluz (1ud/2meses)</t>
  </si>
  <si>
    <t>Obligatorio Serviluz para descuentos</t>
  </si>
  <si>
    <t>Total con descuentos</t>
  </si>
  <si>
    <t>Gas Natural Nuevo</t>
  </si>
  <si>
    <t>Para descuentos completos Servigas Complet</t>
  </si>
  <si>
    <t>No requiere factura electronica</t>
  </si>
  <si>
    <t>Formulario obliga factura electrónica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</si>
</sst>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/>
  </sheetViews>
  <sheetFormatPr baseColWidth="10" defaultRowHeight="15"/>
  <cols>
    <col min="1" max="1" width="24.7109375" bestFit="1" customWidth="1"/>
    <col min="2" max="8" width="16.7109375" customWidth="1"/>
    <col min="9" max="9" width="10.7109375" customWidth="1"/>
    <col min="10" max="10" width="12.7109375" customWidth="1"/>
    <col min="11" max="14" width="6.7109375" customWidth="1"/>
  </cols>
  <sheetData>
    <row r="1" spans="1:14">
      <c r="B1" s="7" t="s">
        <v>25</v>
      </c>
      <c r="C1" s="7" t="s">
        <v>36</v>
      </c>
      <c r="D1" s="7" t="s">
        <v>0</v>
      </c>
      <c r="E1" s="7" t="s">
        <v>1</v>
      </c>
      <c r="F1" s="7" t="s">
        <v>2</v>
      </c>
      <c r="G1" s="7" t="s">
        <v>20</v>
      </c>
      <c r="H1" s="7" t="s">
        <v>21</v>
      </c>
    </row>
    <row r="2" spans="1:14">
      <c r="A2" t="s">
        <v>26</v>
      </c>
      <c r="B2">
        <v>5.1596700000000002E-2</v>
      </c>
      <c r="C2">
        <v>5.0789710000000002E-2</v>
      </c>
      <c r="D2">
        <v>5.0789000000000001E-2</v>
      </c>
      <c r="E2">
        <v>5.0790000000000002E-2</v>
      </c>
      <c r="F2">
        <v>5.0789710000000002E-2</v>
      </c>
      <c r="G2">
        <v>5.0790000000000002E-2</v>
      </c>
      <c r="H2">
        <v>5.0789710000000002E-2</v>
      </c>
    </row>
    <row r="3" spans="1:14">
      <c r="B3" s="1">
        <f>K18*B2</f>
        <v>536.03811630000007</v>
      </c>
      <c r="C3" s="1">
        <f>K18*C2</f>
        <v>527.65429718999997</v>
      </c>
      <c r="D3" s="1">
        <f>K18*D2</f>
        <v>527.64692100000002</v>
      </c>
      <c r="E3" s="1">
        <f>K18*E2</f>
        <v>527.65731000000005</v>
      </c>
      <c r="F3" s="1">
        <f>K18*F2</f>
        <v>527.65429718999997</v>
      </c>
      <c r="G3" s="1">
        <f>K18*G2</f>
        <v>527.65731000000005</v>
      </c>
      <c r="H3" s="1">
        <f>K18*H2</f>
        <v>527.65429718999997</v>
      </c>
      <c r="K3" t="s">
        <v>3</v>
      </c>
      <c r="L3" t="s">
        <v>5</v>
      </c>
      <c r="M3" s="8">
        <v>5.75</v>
      </c>
      <c r="N3" s="8" t="s">
        <v>23</v>
      </c>
    </row>
    <row r="4" spans="1:14">
      <c r="B4" s="3">
        <v>0</v>
      </c>
      <c r="C4" s="3">
        <v>0</v>
      </c>
      <c r="D4" s="3">
        <f>0.1*D3</f>
        <v>52.764692100000005</v>
      </c>
      <c r="E4" s="3">
        <v>0</v>
      </c>
      <c r="F4" s="3">
        <v>0</v>
      </c>
      <c r="G4" s="3">
        <v>0</v>
      </c>
      <c r="H4" s="3">
        <v>0</v>
      </c>
    </row>
    <row r="5" spans="1:14">
      <c r="A5" t="s">
        <v>27</v>
      </c>
      <c r="B5">
        <v>8.76</v>
      </c>
      <c r="C5">
        <v>8.76</v>
      </c>
      <c r="D5">
        <v>8.58</v>
      </c>
      <c r="E5">
        <v>8.58</v>
      </c>
      <c r="F5">
        <v>8.58</v>
      </c>
      <c r="G5">
        <v>8.58</v>
      </c>
      <c r="H5">
        <v>8.58</v>
      </c>
      <c r="J5" t="s">
        <v>10</v>
      </c>
    </row>
    <row r="6" spans="1:14">
      <c r="B6" s="1">
        <f t="shared" ref="B6:H6" si="0">B5*12</f>
        <v>105.12</v>
      </c>
      <c r="C6" s="1">
        <f t="shared" si="0"/>
        <v>105.12</v>
      </c>
      <c r="D6" s="1">
        <f t="shared" si="0"/>
        <v>102.96000000000001</v>
      </c>
      <c r="E6" s="1">
        <f t="shared" si="0"/>
        <v>102.96000000000001</v>
      </c>
      <c r="F6" s="1">
        <f t="shared" si="0"/>
        <v>102.96000000000001</v>
      </c>
      <c r="G6" s="1">
        <f t="shared" si="0"/>
        <v>102.96000000000001</v>
      </c>
      <c r="H6" s="1">
        <f t="shared" si="0"/>
        <v>102.96000000000001</v>
      </c>
      <c r="J6" t="s">
        <v>11</v>
      </c>
      <c r="K6">
        <v>3801</v>
      </c>
      <c r="L6">
        <v>461</v>
      </c>
    </row>
    <row r="7" spans="1:14">
      <c r="B7" s="3">
        <v>0</v>
      </c>
      <c r="C7" s="3">
        <f>0.5*C6</f>
        <v>52.56</v>
      </c>
      <c r="D7" s="3">
        <f>0.05*D6</f>
        <v>5.1480000000000006</v>
      </c>
      <c r="E7" s="3">
        <f>0.3*E6</f>
        <v>30.888000000000002</v>
      </c>
      <c r="F7" s="3">
        <f>0.2*F6</f>
        <v>20.592000000000002</v>
      </c>
      <c r="G7" s="3">
        <f>0.5*G6</f>
        <v>51.480000000000004</v>
      </c>
      <c r="H7" s="3">
        <f>0.3*H6</f>
        <v>30.888000000000002</v>
      </c>
      <c r="J7" t="s">
        <v>12</v>
      </c>
    </row>
    <row r="8" spans="1:14">
      <c r="A8" t="s">
        <v>4</v>
      </c>
      <c r="B8">
        <v>2.3400000000000001E-3</v>
      </c>
      <c r="C8">
        <v>2.3400000000000001E-3</v>
      </c>
      <c r="D8">
        <v>2.3400000000000001E-3</v>
      </c>
      <c r="E8">
        <v>2.3400000000000001E-3</v>
      </c>
      <c r="F8">
        <v>2.3400000000000001E-3</v>
      </c>
      <c r="G8">
        <v>2.3400000000000001E-3</v>
      </c>
      <c r="H8">
        <v>2.3400000000000001E-3</v>
      </c>
      <c r="J8" t="s">
        <v>13</v>
      </c>
    </row>
    <row r="9" spans="1:14">
      <c r="B9" s="1">
        <f>B8*K18</f>
        <v>24.31026</v>
      </c>
      <c r="C9" s="1">
        <f>C8*K18</f>
        <v>24.31026</v>
      </c>
      <c r="D9" s="1">
        <f>D8*K18</f>
        <v>24.31026</v>
      </c>
      <c r="E9" s="1">
        <f>E8*K18</f>
        <v>24.31026</v>
      </c>
      <c r="F9" s="1">
        <f>F8*K18</f>
        <v>24.31026</v>
      </c>
      <c r="G9" s="1">
        <f>G8*K18</f>
        <v>24.31026</v>
      </c>
      <c r="H9" s="1">
        <f>H8*K18</f>
        <v>24.31026</v>
      </c>
      <c r="J9" t="s">
        <v>14</v>
      </c>
      <c r="L9">
        <v>440</v>
      </c>
    </row>
    <row r="10" spans="1:14">
      <c r="A10" t="s">
        <v>28</v>
      </c>
      <c r="B10">
        <v>2.52</v>
      </c>
      <c r="C10">
        <v>2.52</v>
      </c>
      <c r="D10">
        <v>2.52</v>
      </c>
      <c r="E10">
        <v>2.52</v>
      </c>
      <c r="F10">
        <v>2.52</v>
      </c>
      <c r="G10">
        <v>2.52</v>
      </c>
      <c r="H10">
        <v>2.52</v>
      </c>
      <c r="J10" t="s">
        <v>15</v>
      </c>
      <c r="K10">
        <v>97</v>
      </c>
      <c r="L10">
        <v>427</v>
      </c>
    </row>
    <row r="11" spans="1:14">
      <c r="B11" s="1">
        <f t="shared" ref="B11:H11" si="1">B10*6</f>
        <v>15.120000000000001</v>
      </c>
      <c r="C11" s="1">
        <f t="shared" si="1"/>
        <v>15.120000000000001</v>
      </c>
      <c r="D11" s="1">
        <f t="shared" si="1"/>
        <v>15.120000000000001</v>
      </c>
      <c r="E11" s="1">
        <f t="shared" si="1"/>
        <v>15.120000000000001</v>
      </c>
      <c r="F11" s="1">
        <f t="shared" si="1"/>
        <v>15.120000000000001</v>
      </c>
      <c r="G11" s="1">
        <f t="shared" si="1"/>
        <v>15.120000000000001</v>
      </c>
      <c r="H11" s="1">
        <f t="shared" si="1"/>
        <v>15.120000000000001</v>
      </c>
      <c r="J11" t="s">
        <v>16</v>
      </c>
      <c r="L11">
        <v>348</v>
      </c>
    </row>
    <row r="12" spans="1:14">
      <c r="A12" t="s">
        <v>29</v>
      </c>
      <c r="B12">
        <v>0.149231</v>
      </c>
      <c r="C12">
        <v>0.15093799999999999</v>
      </c>
      <c r="D12">
        <v>0.15093799999999999</v>
      </c>
      <c r="E12">
        <v>0.15093799999999999</v>
      </c>
      <c r="F12">
        <v>0.15093799999999999</v>
      </c>
      <c r="G12">
        <v>0.15093799999999999</v>
      </c>
      <c r="H12">
        <v>0.15093799999999999</v>
      </c>
      <c r="J12" t="s">
        <v>17</v>
      </c>
      <c r="K12">
        <v>107</v>
      </c>
      <c r="L12">
        <v>388</v>
      </c>
    </row>
    <row r="13" spans="1:14">
      <c r="B13" s="1">
        <f>B12*L18</f>
        <v>426.50219800000002</v>
      </c>
      <c r="C13" s="1">
        <f>C12*L18</f>
        <v>431.38080399999996</v>
      </c>
      <c r="D13" s="1">
        <f>D12*L18</f>
        <v>431.38080399999996</v>
      </c>
      <c r="E13" s="1">
        <f>E12*L18</f>
        <v>431.38080399999996</v>
      </c>
      <c r="F13" s="1">
        <f>F12*L18</f>
        <v>431.38080399999996</v>
      </c>
      <c r="G13" s="1">
        <f>G12*L18</f>
        <v>431.38080399999996</v>
      </c>
      <c r="H13" s="1">
        <f>H12*L18</f>
        <v>431.38080399999996</v>
      </c>
      <c r="J13" t="s">
        <v>18</v>
      </c>
    </row>
    <row r="14" spans="1:14">
      <c r="B14" s="3">
        <v>0</v>
      </c>
      <c r="C14" s="3"/>
      <c r="D14" s="3">
        <v>0</v>
      </c>
      <c r="E14" s="3">
        <v>0</v>
      </c>
      <c r="F14" s="3">
        <f>0.02*F13</f>
        <v>8.6276160799999992</v>
      </c>
      <c r="G14" s="3">
        <v>0</v>
      </c>
      <c r="H14" s="3">
        <v>0</v>
      </c>
      <c r="J14" t="s">
        <v>19</v>
      </c>
      <c r="K14">
        <v>2263</v>
      </c>
      <c r="L14">
        <v>417</v>
      </c>
    </row>
    <row r="15" spans="1:14">
      <c r="A15" t="s">
        <v>30</v>
      </c>
      <c r="B15">
        <v>1.8244320000000001</v>
      </c>
      <c r="C15">
        <v>1.8244320000000001</v>
      </c>
      <c r="D15">
        <v>1.8244320000000001</v>
      </c>
      <c r="E15" s="6">
        <v>21.893189</v>
      </c>
      <c r="F15">
        <v>1.824422</v>
      </c>
      <c r="G15" s="6">
        <v>21.893189</v>
      </c>
      <c r="H15">
        <v>1.8244320000000001</v>
      </c>
      <c r="J15" t="s">
        <v>8</v>
      </c>
    </row>
    <row r="16" spans="1:14">
      <c r="B16" s="1">
        <f>B15*M3*12</f>
        <v>125.885808</v>
      </c>
      <c r="C16" s="1">
        <f>C15*M3*12</f>
        <v>125.885808</v>
      </c>
      <c r="D16" s="1">
        <f>D15*M3*12</f>
        <v>125.885808</v>
      </c>
      <c r="E16" s="1">
        <f>E15*M3</f>
        <v>125.88583675</v>
      </c>
      <c r="F16" s="1">
        <f>F15*M3*12</f>
        <v>125.88511800000001</v>
      </c>
      <c r="G16" s="1">
        <f>G15*M3</f>
        <v>125.88583675</v>
      </c>
      <c r="H16" s="1">
        <f>H15*M3*12</f>
        <v>125.885808</v>
      </c>
      <c r="J16" t="s">
        <v>9</v>
      </c>
      <c r="K16">
        <v>4121</v>
      </c>
      <c r="L16">
        <v>377</v>
      </c>
    </row>
    <row r="17" spans="1:12">
      <c r="B17" s="3">
        <v>0</v>
      </c>
      <c r="C17" s="3">
        <f>0.15*C16</f>
        <v>18.8828712</v>
      </c>
      <c r="D17" s="3">
        <f>0.2*D16</f>
        <v>25.177161600000002</v>
      </c>
      <c r="E17" s="3">
        <f>0.05*E15</f>
        <v>1.09465945</v>
      </c>
      <c r="F17" s="3">
        <v>0</v>
      </c>
      <c r="G17" s="3">
        <f>0.12*G15</f>
        <v>2.6271826799999998</v>
      </c>
      <c r="H17" s="3">
        <f>0.15*H16</f>
        <v>18.8828712</v>
      </c>
    </row>
    <row r="18" spans="1:12">
      <c r="A18" t="s">
        <v>6</v>
      </c>
      <c r="B18">
        <v>5.1126999999999999E-2</v>
      </c>
      <c r="C18">
        <v>5.1126999999999999E-2</v>
      </c>
      <c r="D18">
        <v>5.1126999999999999E-2</v>
      </c>
      <c r="E18">
        <v>5.1126999999999999E-2</v>
      </c>
      <c r="F18">
        <v>5.1126999999999999E-2</v>
      </c>
      <c r="G18">
        <v>5.1126999999999999E-2</v>
      </c>
      <c r="H18">
        <v>5.1126999999999999E-2</v>
      </c>
      <c r="J18" t="s">
        <v>7</v>
      </c>
      <c r="K18" s="8">
        <f>SUM(K5:K16)</f>
        <v>10389</v>
      </c>
      <c r="L18" s="8">
        <f>SUM(L5:L16)</f>
        <v>2858</v>
      </c>
    </row>
    <row r="19" spans="1:12">
      <c r="B19" s="1">
        <f>B18*B13</f>
        <v>21.805777877145999</v>
      </c>
      <c r="C19" s="1">
        <f>C18*C13</f>
        <v>22.055206366107996</v>
      </c>
      <c r="D19" s="1">
        <f>D18*B13</f>
        <v>21.805777877145999</v>
      </c>
      <c r="E19" s="1">
        <f>E18*D13</f>
        <v>22.055206366107996</v>
      </c>
      <c r="F19" s="1">
        <f>F18*E13</f>
        <v>22.055206366107996</v>
      </c>
      <c r="G19" s="1">
        <f>G18*F13</f>
        <v>22.055206366107996</v>
      </c>
      <c r="H19" s="1">
        <f>H18*G13</f>
        <v>22.055206366107996</v>
      </c>
    </row>
    <row r="20" spans="1:12">
      <c r="A20" t="s">
        <v>31</v>
      </c>
      <c r="B20">
        <v>1.01</v>
      </c>
      <c r="C20">
        <v>1.01</v>
      </c>
      <c r="D20">
        <v>1.01</v>
      </c>
      <c r="E20">
        <v>1.01</v>
      </c>
      <c r="F20">
        <v>1.01</v>
      </c>
      <c r="G20">
        <v>1.01</v>
      </c>
      <c r="H20">
        <v>1.01</v>
      </c>
    </row>
    <row r="21" spans="1:12">
      <c r="B21" s="1">
        <f t="shared" ref="B21:H21" si="2">B20*6</f>
        <v>6.0600000000000005</v>
      </c>
      <c r="C21" s="1">
        <f t="shared" si="2"/>
        <v>6.0600000000000005</v>
      </c>
      <c r="D21" s="1">
        <f t="shared" si="2"/>
        <v>6.0600000000000005</v>
      </c>
      <c r="E21" s="1">
        <f t="shared" si="2"/>
        <v>6.0600000000000005</v>
      </c>
      <c r="F21" s="1">
        <f t="shared" si="2"/>
        <v>6.0600000000000005</v>
      </c>
      <c r="G21" s="1">
        <f t="shared" si="2"/>
        <v>6.0600000000000005</v>
      </c>
      <c r="H21" s="1">
        <f t="shared" si="2"/>
        <v>6.0600000000000005</v>
      </c>
    </row>
    <row r="22" spans="1:12">
      <c r="A22" t="s">
        <v>32</v>
      </c>
      <c r="B22">
        <v>21.04</v>
      </c>
      <c r="C22">
        <v>22.22</v>
      </c>
      <c r="D22">
        <v>7.47</v>
      </c>
      <c r="E22">
        <v>8.76</v>
      </c>
      <c r="F22">
        <v>1</v>
      </c>
      <c r="G22">
        <v>7.95</v>
      </c>
      <c r="H22">
        <v>10.23</v>
      </c>
    </row>
    <row r="23" spans="1:12">
      <c r="B23" s="1">
        <f>B22*6</f>
        <v>126.24</v>
      </c>
      <c r="C23" s="1">
        <f>C22*6</f>
        <v>133.32</v>
      </c>
      <c r="D23" s="1">
        <f>D22*12</f>
        <v>89.64</v>
      </c>
      <c r="E23" s="1">
        <f>E22*12</f>
        <v>105.12</v>
      </c>
      <c r="F23" s="1">
        <f>61.75*1.21</f>
        <v>74.717500000000001</v>
      </c>
      <c r="G23" s="1">
        <f>G22*12</f>
        <v>95.4</v>
      </c>
      <c r="H23" s="1">
        <f>H22*12</f>
        <v>122.76</v>
      </c>
    </row>
    <row r="24" spans="1:12">
      <c r="A24" t="s">
        <v>33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12"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7" spans="1:12">
      <c r="A27" t="s">
        <v>7</v>
      </c>
      <c r="B27" s="2">
        <f t="shared" ref="B27:H27" si="3">B3+B6+B9+B11+B13+B16+B19+B21+B23+B25</f>
        <v>1387.0821601771461</v>
      </c>
      <c r="C27" s="2">
        <f t="shared" si="3"/>
        <v>1390.9063755561078</v>
      </c>
      <c r="D27" s="2">
        <f t="shared" si="3"/>
        <v>1344.8095708771461</v>
      </c>
      <c r="E27" s="2">
        <f t="shared" si="3"/>
        <v>1360.5494171161081</v>
      </c>
      <c r="F27" s="2">
        <f t="shared" si="3"/>
        <v>1330.1431855561077</v>
      </c>
      <c r="G27" s="2">
        <f t="shared" si="3"/>
        <v>1350.8294171161081</v>
      </c>
      <c r="H27" s="2">
        <f t="shared" si="3"/>
        <v>1378.1863755561078</v>
      </c>
    </row>
    <row r="28" spans="1:12">
      <c r="A28" t="s">
        <v>35</v>
      </c>
      <c r="B28" s="3">
        <f>B3+B6+B9+B11+B13+B16+B19+B21+B23+B25-B4-B7-B14-B17</f>
        <v>1387.0821601771461</v>
      </c>
      <c r="C28" s="3">
        <f>C3+C6+C9+C11+C13+C16+C19+C21+C23+C25-C4-C7-C14-C17</f>
        <v>1319.4635043561079</v>
      </c>
      <c r="D28" s="3">
        <f>D3+D6+D9+D11+D13+D16+D19+D21+D23+D25-D4-D7-D14-D17</f>
        <v>1261.7197171771461</v>
      </c>
      <c r="E28" s="3">
        <f>E3+E6+E9+E11+E13+E16+E19+E21+E23+E25-E4-E7-E14-E17</f>
        <v>1328.5667576661081</v>
      </c>
      <c r="F28" s="3">
        <f t="shared" ref="E28:H28" si="4">F3+F6+F9+F11+F13+F16+F19+F21+F23+F25-F4-F7-F14-F17</f>
        <v>1300.9235694761076</v>
      </c>
      <c r="G28" s="3">
        <f t="shared" si="4"/>
        <v>1296.722234436108</v>
      </c>
      <c r="H28" s="3">
        <f t="shared" si="4"/>
        <v>1328.4155043561079</v>
      </c>
    </row>
    <row r="29" spans="1:12">
      <c r="A29" t="s">
        <v>24</v>
      </c>
      <c r="B29" s="3">
        <f>((B28-B23)*1.21)+B23</f>
        <v>1651.8590138143468</v>
      </c>
      <c r="C29" s="3">
        <f>((C28-C23)*1.21)+C23</f>
        <v>1568.5536402708906</v>
      </c>
      <c r="D29" s="3">
        <f t="shared" ref="D29:H29" si="5">((D28-D23)*1.21)+D23</f>
        <v>1507.8564577843467</v>
      </c>
      <c r="E29" s="3">
        <f t="shared" si="5"/>
        <v>1585.490576775991</v>
      </c>
      <c r="F29" s="3">
        <f t="shared" si="5"/>
        <v>1558.4268440660901</v>
      </c>
      <c r="G29" s="3">
        <f t="shared" si="5"/>
        <v>1548.9999036676907</v>
      </c>
      <c r="H29" s="3">
        <f t="shared" si="5"/>
        <v>1581.6031602708906</v>
      </c>
    </row>
    <row r="31" spans="1:12" ht="45" customHeight="1">
      <c r="A31" s="4" t="s">
        <v>22</v>
      </c>
      <c r="B31" s="5" t="s">
        <v>34</v>
      </c>
      <c r="C31" s="5" t="s">
        <v>37</v>
      </c>
      <c r="D31" s="5" t="s">
        <v>39</v>
      </c>
      <c r="F31" s="5" t="s">
        <v>38</v>
      </c>
      <c r="G31" s="5"/>
      <c r="H31" s="5" t="s">
        <v>38</v>
      </c>
    </row>
    <row r="32" spans="1:12">
      <c r="C32" s="5"/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Gas+Luz</vt:lpstr>
    </vt:vector>
  </TitlesOfParts>
  <Company>INVESTRONICA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VILLAJOS</cp:lastModifiedBy>
  <cp:lastPrinted>2013-03-04T17:04:22Z</cp:lastPrinted>
  <dcterms:created xsi:type="dcterms:W3CDTF">2013-03-02T15:36:39Z</dcterms:created>
  <dcterms:modified xsi:type="dcterms:W3CDTF">2013-03-04T20:07:24Z</dcterms:modified>
</cp:coreProperties>
</file>